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ドライブより移行\N\N40　財政企画グループ\09_諸調査\08_【地方債協会】都道府県及び指定都市の財政状況について\R6\05_報告\"/>
    </mc:Choice>
  </mc:AlternateContent>
  <bookViews>
    <workbookView xWindow="0" yWindow="0" windowWidth="28800" windowHeight="12370" tabRatio="663"/>
  </bookViews>
  <sheets>
    <sheet name="1.普通会計予算(R5-6年度)" sheetId="2" r:id="rId1"/>
    <sheet name="2.公営企業会計予算（R5-6年度）" sheetId="9" r:id="rId2"/>
    <sheet name="3.(1)普通会計決算（R3-4年度)" sheetId="5" r:id="rId3"/>
    <sheet name="3.(2)財政指標等（H30‐R4年度）" sheetId="6" r:id="rId4"/>
    <sheet name="4.公営企業会計決算（R3-4年度）" sheetId="10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'2.公営企業会計予算（R5-6年度）'!$A$1:$O$50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  <definedName name="_xlnm.Print_Titles" localSheetId="1">'2.公営企業会計予算（R5-6年度）'!$1:$4</definedName>
    <definedName name="_xlnm.Print_Titles" localSheetId="4">'4.公営企業会計決算（R3-4年度）'!$1:$4</definedName>
  </definedNames>
  <calcPr calcId="162913" concurrentManualCount="2"/>
</workbook>
</file>

<file path=xl/calcChain.xml><?xml version="1.0" encoding="utf-8"?>
<calcChain xmlns="http://schemas.openxmlformats.org/spreadsheetml/2006/main">
  <c r="O44" i="10" l="1"/>
  <c r="N44" i="10"/>
  <c r="M44" i="10"/>
  <c r="L44" i="10"/>
  <c r="K44" i="10"/>
  <c r="J44" i="10"/>
  <c r="I44" i="10"/>
  <c r="H44" i="10"/>
  <c r="G44" i="10"/>
  <c r="F44" i="10"/>
  <c r="O39" i="10"/>
  <c r="O45" i="10" s="1"/>
  <c r="N39" i="10"/>
  <c r="N45" i="10" s="1"/>
  <c r="M39" i="10"/>
  <c r="M45" i="10" s="1"/>
  <c r="L39" i="10"/>
  <c r="L45" i="10" s="1"/>
  <c r="K39" i="10"/>
  <c r="K45" i="10" s="1"/>
  <c r="J39" i="10"/>
  <c r="J45" i="10" s="1"/>
  <c r="I39" i="10"/>
  <c r="I45" i="10" s="1"/>
  <c r="H39" i="10"/>
  <c r="H45" i="10" s="1"/>
  <c r="G39" i="10"/>
  <c r="G45" i="10" s="1"/>
  <c r="F39" i="10"/>
  <c r="F45" i="10" s="1"/>
  <c r="O24" i="10"/>
  <c r="O27" i="10" s="1"/>
  <c r="N24" i="10"/>
  <c r="N27" i="10" s="1"/>
  <c r="M24" i="10"/>
  <c r="M27" i="10" s="1"/>
  <c r="L24" i="10"/>
  <c r="L27" i="10" s="1"/>
  <c r="K24" i="10"/>
  <c r="K27" i="10" s="1"/>
  <c r="J24" i="10"/>
  <c r="J27" i="10" s="1"/>
  <c r="I24" i="10"/>
  <c r="I27" i="10" s="1"/>
  <c r="H24" i="10"/>
  <c r="H27" i="10" s="1"/>
  <c r="G24" i="10"/>
  <c r="G27" i="10" s="1"/>
  <c r="F24" i="10"/>
  <c r="F27" i="10" s="1"/>
  <c r="O16" i="10"/>
  <c r="N16" i="10"/>
  <c r="M16" i="10"/>
  <c r="L16" i="10"/>
  <c r="K16" i="10"/>
  <c r="J16" i="10"/>
  <c r="I16" i="10"/>
  <c r="H16" i="10"/>
  <c r="G16" i="10"/>
  <c r="F16" i="10"/>
  <c r="O15" i="10"/>
  <c r="N15" i="10"/>
  <c r="M15" i="10"/>
  <c r="L15" i="10"/>
  <c r="K15" i="10"/>
  <c r="J15" i="10"/>
  <c r="I15" i="10"/>
  <c r="H15" i="10"/>
  <c r="G15" i="10"/>
  <c r="F15" i="10"/>
  <c r="O14" i="10"/>
  <c r="N14" i="10"/>
  <c r="M14" i="10"/>
  <c r="L14" i="10"/>
  <c r="K14" i="10"/>
  <c r="J14" i="10"/>
  <c r="I14" i="10"/>
  <c r="H14" i="10"/>
  <c r="G14" i="10"/>
  <c r="F14" i="10"/>
  <c r="O44" i="9"/>
  <c r="N44" i="9"/>
  <c r="M44" i="9"/>
  <c r="L44" i="9"/>
  <c r="K44" i="9"/>
  <c r="J44" i="9"/>
  <c r="H44" i="9"/>
  <c r="F44" i="9"/>
  <c r="O39" i="9"/>
  <c r="O45" i="9" s="1"/>
  <c r="N39" i="9"/>
  <c r="N45" i="9" s="1"/>
  <c r="M39" i="9"/>
  <c r="M45" i="9" s="1"/>
  <c r="L39" i="9"/>
  <c r="L45" i="9" s="1"/>
  <c r="K39" i="9"/>
  <c r="K45" i="9" s="1"/>
  <c r="J39" i="9"/>
  <c r="J45" i="9" s="1"/>
  <c r="H39" i="9"/>
  <c r="H45" i="9" s="1"/>
  <c r="F39" i="9"/>
  <c r="F45" i="9" s="1"/>
  <c r="N27" i="9"/>
  <c r="O24" i="9"/>
  <c r="O27" i="9" s="1"/>
  <c r="N24" i="9"/>
  <c r="M24" i="9"/>
  <c r="L24" i="9"/>
  <c r="L27" i="9" s="1"/>
  <c r="K24" i="9"/>
  <c r="K27" i="9" s="1"/>
  <c r="J24" i="9"/>
  <c r="J27" i="9" s="1"/>
  <c r="I24" i="9"/>
  <c r="I27" i="9" s="1"/>
  <c r="H24" i="9"/>
  <c r="H27" i="9" s="1"/>
  <c r="G24" i="9"/>
  <c r="G27" i="9" s="1"/>
  <c r="F24" i="9"/>
  <c r="F27" i="9" s="1"/>
  <c r="N16" i="9"/>
  <c r="L16" i="9"/>
  <c r="K16" i="9"/>
  <c r="J16" i="9"/>
  <c r="I16" i="9"/>
  <c r="H16" i="9"/>
  <c r="G16" i="9"/>
  <c r="F16" i="9"/>
  <c r="N15" i="9"/>
  <c r="L15" i="9"/>
  <c r="K15" i="9"/>
  <c r="J15" i="9"/>
  <c r="I15" i="9"/>
  <c r="H15" i="9"/>
  <c r="G15" i="9"/>
  <c r="F15" i="9"/>
  <c r="N14" i="9"/>
  <c r="L14" i="9"/>
  <c r="K14" i="9"/>
  <c r="J14" i="9"/>
  <c r="I14" i="9"/>
  <c r="H14" i="9"/>
  <c r="G14" i="9"/>
  <c r="F14" i="9"/>
  <c r="E41" i="8" l="1"/>
  <c r="H41" i="8"/>
  <c r="G23" i="6" l="1"/>
  <c r="F23" i="6"/>
  <c r="E23" i="6"/>
  <c r="H22" i="6"/>
  <c r="G22" i="6"/>
  <c r="F22" i="6"/>
  <c r="E22" i="6"/>
  <c r="G21" i="6"/>
  <c r="F21" i="6"/>
  <c r="E21" i="6"/>
  <c r="H20" i="6"/>
  <c r="G20" i="6"/>
  <c r="F20" i="6"/>
  <c r="E20" i="6"/>
  <c r="H19" i="6"/>
  <c r="H23" i="6" s="1"/>
  <c r="H21" i="6" l="1"/>
  <c r="F39" i="2" l="1"/>
  <c r="F28" i="2"/>
  <c r="F14" i="2"/>
  <c r="H27" i="5" l="1"/>
  <c r="H27" i="2"/>
  <c r="I9" i="2" l="1"/>
  <c r="F45" i="2"/>
  <c r="G45" i="2" s="1"/>
  <c r="F27" i="2"/>
  <c r="G27" i="2" s="1"/>
  <c r="H45" i="5"/>
  <c r="F45" i="5"/>
  <c r="G44" i="5" s="1"/>
  <c r="F27" i="5"/>
  <c r="G19" i="5" s="1"/>
  <c r="H45" i="2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 s="1"/>
  <c r="J41" i="8" s="1"/>
  <c r="J44" i="8" s="1"/>
  <c r="I31" i="8"/>
  <c r="I34" i="8" s="1"/>
  <c r="I37" i="8" s="1"/>
  <c r="I42" i="8" s="1"/>
  <c r="H31" i="8"/>
  <c r="H34" i="8" s="1"/>
  <c r="G31" i="8"/>
  <c r="G34" i="8" s="1"/>
  <c r="G41" i="8" s="1"/>
  <c r="G44" i="8" s="1"/>
  <c r="F31" i="8"/>
  <c r="F34" i="8" s="1"/>
  <c r="E31" i="8"/>
  <c r="E34" i="8" s="1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G35" i="5"/>
  <c r="G41" i="5"/>
  <c r="G41" i="2"/>
  <c r="G33" i="5"/>
  <c r="G37" i="5"/>
  <c r="G39" i="5"/>
  <c r="G29" i="2"/>
  <c r="G28" i="5"/>
  <c r="G30" i="5"/>
  <c r="G34" i="5"/>
  <c r="G38" i="5"/>
  <c r="G40" i="5"/>
  <c r="G42" i="5"/>
  <c r="G14" i="2" l="1"/>
  <c r="I45" i="5"/>
  <c r="G45" i="5"/>
  <c r="G29" i="5"/>
  <c r="G28" i="2"/>
  <c r="J37" i="8"/>
  <c r="J42" i="8" s="1"/>
  <c r="G21" i="2"/>
  <c r="G43" i="5"/>
  <c r="G16" i="2"/>
  <c r="G18" i="2"/>
  <c r="G36" i="5"/>
  <c r="G31" i="5"/>
  <c r="G32" i="5"/>
  <c r="G9" i="2"/>
  <c r="G37" i="8"/>
  <c r="G42" i="8" s="1"/>
  <c r="G19" i="2"/>
  <c r="G25" i="2"/>
  <c r="G24" i="2"/>
  <c r="G36" i="2"/>
  <c r="G12" i="2"/>
  <c r="G39" i="2"/>
  <c r="G11" i="2"/>
  <c r="G38" i="2"/>
  <c r="I27" i="2"/>
  <c r="G22" i="2"/>
  <c r="G15" i="2"/>
  <c r="G43" i="2"/>
  <c r="G23" i="2"/>
  <c r="G30" i="2"/>
  <c r="G26" i="2"/>
  <c r="G32" i="2"/>
  <c r="G13" i="2"/>
  <c r="G40" i="2"/>
  <c r="G20" i="2"/>
  <c r="G17" i="2"/>
  <c r="G10" i="2"/>
  <c r="G31" i="2"/>
  <c r="I23" i="6"/>
  <c r="E44" i="8"/>
  <c r="E37" i="8"/>
  <c r="E42" i="8" s="1"/>
  <c r="F41" i="8"/>
  <c r="F44" i="8" s="1"/>
  <c r="F37" i="8"/>
  <c r="F42" i="8" s="1"/>
  <c r="K37" i="8"/>
  <c r="K42" i="8" s="1"/>
  <c r="K41" i="8"/>
  <c r="K44" i="8" s="1"/>
  <c r="H37" i="8"/>
  <c r="H42" i="8" s="1"/>
  <c r="H44" i="8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<sst xmlns="http://schemas.openxmlformats.org/spreadsheetml/2006/main" count="440" uniqueCount="258">
  <si>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</si>
  <si>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</si>
  <si>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</si>
  <si>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</si>
  <si>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</si>
  <si>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</si>
  <si>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</si>
  <si>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</si>
  <si>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</si>
  <si>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</si>
  <si>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</si>
  <si>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</si>
  <si>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</si>
  <si>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</si>
  <si>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</si>
  <si>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</si>
  <si>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</si>
  <si>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</si>
  <si>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</si>
  <si>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</si>
  <si>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</si>
  <si>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</si>
  <si>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</si>
  <si>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</si>
  <si>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</si>
  <si>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</si>
  <si>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</si>
  <si>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</si>
  <si>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</si>
  <si>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</si>
  <si>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</si>
  <si>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</si>
  <si>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</si>
  <si>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</si>
  <si>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</si>
  <si>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</si>
  <si>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</si>
  <si>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</si>
  <si>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</si>
  <si>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</si>
  <si>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</si>
  <si>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</si>
  <si>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</si>
  <si>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</si>
  <si>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</si>
  <si>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</si>
  <si>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</si>
  <si>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</si>
  <si>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</si>
  <si>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</si>
  <si>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</si>
  <si>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</si>
  <si>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</si>
  <si>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</si>
  <si>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</si>
  <si>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</si>
  <si>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</si>
  <si>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</si>
  <si>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</si>
  <si>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</si>
  <si>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</si>
  <si>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</si>
  <si>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</si>
  <si>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</si>
  <si>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</si>
  <si>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</si>
  <si>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</si>
  <si>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</si>
  <si>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</si>
  <si>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</si>
  <si>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</si>
  <si>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</si>
  <si>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</si>
  <si>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</si>
  <si>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</si>
  <si>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</si>
  <si>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</si>
  <si>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</si>
  <si>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</si>
  <si>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</si>
  <si>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</si>
  <si>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</si>
  <si>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</si>
  <si>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</si>
  <si>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</si>
  <si>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</si>
  <si>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</si>
  <si>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</si>
  <si>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</si>
  <si>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</si>
  <si>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</si>
  <si>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</si>
  <si>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</si>
  <si>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</si>
  <si>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</si>
  <si>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</si>
  <si>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(i=g-h)</t>
    <phoneticPr fontId="11"/>
  </si>
  <si>
    <t>(j)</t>
    <phoneticPr fontId="11"/>
  </si>
  <si>
    <t>(i+j)</t>
    <phoneticPr fontId="11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</si>
  <si>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</si>
  <si>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</si>
  <si>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</si>
  <si>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</si>
  <si>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</si>
  <si>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</si>
  <si>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</si>
  <si>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</si>
  <si>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</si>
  <si>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</si>
  <si>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</si>
  <si>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</si>
  <si>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</si>
  <si>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</si>
  <si>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</si>
  <si>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</si>
  <si>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</si>
  <si>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</si>
  <si>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</si>
  <si>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</si>
  <si>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</si>
  <si>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</si>
  <si>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</si>
  <si>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</si>
  <si>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</si>
  <si>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</si>
  <si>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</si>
  <si>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</si>
  <si>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</si>
  <si>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</si>
  <si>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</si>
  <si>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</si>
  <si>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</si>
  <si>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</si>
  <si>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</si>
  <si>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</si>
  <si>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</si>
  <si>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</si>
  <si>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</si>
  <si>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</si>
  <si>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</si>
  <si>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</si>
  <si>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</si>
  <si>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</si>
  <si>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</si>
  <si>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</si>
  <si>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</si>
  <si>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</si>
  <si>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</si>
  <si>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</si>
  <si>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</si>
  <si>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</si>
  <si>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</si>
  <si>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</si>
  <si>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</si>
  <si>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</si>
  <si>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</si>
  <si>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</si>
  <si>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</si>
  <si>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</si>
  <si>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</si>
  <si>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</si>
  <si>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</si>
  <si>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</si>
  <si>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</si>
  <si>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</si>
  <si>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</si>
  <si>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</si>
  <si>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</si>
  <si>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</si>
  <si>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</si>
  <si>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</si>
  <si>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</si>
  <si>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</si>
  <si>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</si>
  <si>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</si>
  <si>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</si>
  <si>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</si>
  <si>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</si>
  <si>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</si>
  <si>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</si>
  <si>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</si>
  <si>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</si>
  <si>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</si>
  <si>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</si>
  <si>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</si>
  <si>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</si>
  <si>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</si>
  <si>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</si>
  <si>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</si>
  <si>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</si>
  <si>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</si>
  <si>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</si>
  <si>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</si>
  <si>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</si>
  <si>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</si>
  <si>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</si>
  <si>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</si>
  <si>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</si>
  <si>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</si>
  <si>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</si>
  <si>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</si>
  <si>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</si>
  <si>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</si>
  <si>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</si>
  <si>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</si>
  <si>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</si>
  <si>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</si>
  <si>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</si>
  <si>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</si>
  <si>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</si>
  <si>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</si>
  <si>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</si>
  <si>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</si>
  <si>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</si>
  <si>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</si>
  <si>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</si>
  <si>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</si>
  <si>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</si>
  <si>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</si>
  <si>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</si>
  <si>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</si>
  <si>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</si>
  <si>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</si>
  <si>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</si>
  <si>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(令和４年度決算額）</t>
    <phoneticPr fontId="16"/>
  </si>
  <si>
    <t>北海道</t>
    <rPh sb="0" eb="3">
      <t>ホッカイドウ</t>
    </rPh>
    <phoneticPr fontId="9"/>
  </si>
  <si>
    <t>北海道</t>
    <rPh sb="0" eb="3">
      <t>ホッカイドウ</t>
    </rPh>
    <phoneticPr fontId="16"/>
  </si>
  <si>
    <t>北海道</t>
    <rPh sb="0" eb="3">
      <t>ホッカイドウ</t>
    </rPh>
    <phoneticPr fontId="16"/>
  </si>
  <si>
    <t>北海道住宅供給公社</t>
    <rPh sb="0" eb="3">
      <t>ホッカイドウ</t>
    </rPh>
    <rPh sb="3" eb="7">
      <t>ジュウタクキョウキュウ</t>
    </rPh>
    <rPh sb="7" eb="9">
      <t>コウシャ</t>
    </rPh>
    <phoneticPr fontId="16"/>
  </si>
  <si>
    <t>北海道土地開発公社</t>
    <rPh sb="0" eb="3">
      <t>ホッカイドウ</t>
    </rPh>
    <rPh sb="3" eb="9">
      <t>トチカイハツコウシャ</t>
    </rPh>
    <phoneticPr fontId="16"/>
  </si>
  <si>
    <t>道南いさりび鉄道株式会社</t>
    <rPh sb="0" eb="2">
      <t>ドウナン</t>
    </rPh>
    <rPh sb="6" eb="8">
      <t>テツドウ</t>
    </rPh>
    <rPh sb="8" eb="12">
      <t>カブシキガイシャ</t>
    </rPh>
    <phoneticPr fontId="16"/>
  </si>
  <si>
    <t>(令和６年度予算ﾍﾞｰｽ）</t>
    <rPh sb="6" eb="8">
      <t>ヨサン</t>
    </rPh>
    <phoneticPr fontId="18"/>
  </si>
  <si>
    <t>病院事業</t>
    <rPh sb="0" eb="2">
      <t>ビョウイン</t>
    </rPh>
    <rPh sb="2" eb="4">
      <t>ジギョウ</t>
    </rPh>
    <phoneticPr fontId="15"/>
  </si>
  <si>
    <t>電気事業</t>
    <rPh sb="0" eb="2">
      <t>デンキ</t>
    </rPh>
    <rPh sb="2" eb="4">
      <t>ジギョウ</t>
    </rPh>
    <phoneticPr fontId="15"/>
  </si>
  <si>
    <t>工業用水道事業</t>
    <rPh sb="0" eb="3">
      <t>コウギョウヨウ</t>
    </rPh>
    <rPh sb="3" eb="5">
      <t>スイドウ</t>
    </rPh>
    <rPh sb="5" eb="7">
      <t>ジギョウ</t>
    </rPh>
    <phoneticPr fontId="15"/>
  </si>
  <si>
    <t>特定公共下水道事業</t>
    <rPh sb="0" eb="9">
      <t>トクテイコウキョウゲスイドウジギョウ</t>
    </rPh>
    <phoneticPr fontId="15"/>
  </si>
  <si>
    <t>流域下水道事業</t>
    <rPh sb="0" eb="2">
      <t>リュウイキ</t>
    </rPh>
    <rPh sb="2" eb="5">
      <t>ゲスイドウ</t>
    </rPh>
    <rPh sb="5" eb="7">
      <t>ジギョウ</t>
    </rPh>
    <phoneticPr fontId="15"/>
  </si>
  <si>
    <t>損益収支</t>
  </si>
  <si>
    <t>－</t>
    <phoneticPr fontId="18"/>
  </si>
  <si>
    <t>資本収支</t>
  </si>
  <si>
    <t>差引不足額 (▲)</t>
    <phoneticPr fontId="18"/>
  </si>
  <si>
    <t>補てん財源不足額(▲)</t>
    <phoneticPr fontId="18"/>
  </si>
  <si>
    <t>（単位：百万円）</t>
    <phoneticPr fontId="18"/>
  </si>
  <si>
    <t>公共下水道事業</t>
    <rPh sb="0" eb="7">
      <t>コウキョウゲスイドウジギョウ</t>
    </rPh>
    <phoneticPr fontId="9"/>
  </si>
  <si>
    <t>特定環境保全公共下水道事業</t>
    <rPh sb="0" eb="13">
      <t>トクテイカンキョウホゼンコウキョウゲスイドウジギョウ</t>
    </rPh>
    <phoneticPr fontId="9"/>
  </si>
  <si>
    <t>収益的収支</t>
  </si>
  <si>
    <t>資本的収支</t>
  </si>
  <si>
    <t>（注）原則として表示単位未満を四捨五入して端数調整していないため、合計等と一致しない場合がある。</t>
    <phoneticPr fontId="18"/>
  </si>
  <si>
    <t>４.公営企業会計の状況</t>
    <phoneticPr fontId="18"/>
  </si>
  <si>
    <t>(令和４年度決算ﾍﾞｰｽ）</t>
    <rPh sb="4" eb="6">
      <t>ネンド</t>
    </rPh>
    <phoneticPr fontId="18"/>
  </si>
  <si>
    <t>病院事業</t>
    <rPh sb="0" eb="2">
      <t>ビョウイン</t>
    </rPh>
    <rPh sb="2" eb="4">
      <t>ジギョウ</t>
    </rPh>
    <phoneticPr fontId="14"/>
  </si>
  <si>
    <t>電気事業</t>
    <rPh sb="0" eb="2">
      <t>デンキ</t>
    </rPh>
    <rPh sb="2" eb="4">
      <t>ジギョウ</t>
    </rPh>
    <phoneticPr fontId="14"/>
  </si>
  <si>
    <t>工業用水道事業</t>
    <rPh sb="0" eb="7">
      <t>コウギョウヨウスイドウジギョウ</t>
    </rPh>
    <phoneticPr fontId="14"/>
  </si>
  <si>
    <t>特定公共下水道事業</t>
    <rPh sb="0" eb="2">
      <t>トクテイ</t>
    </rPh>
    <rPh sb="2" eb="4">
      <t>コウキョウ</t>
    </rPh>
    <rPh sb="4" eb="7">
      <t>ゲスイドウ</t>
    </rPh>
    <rPh sb="7" eb="9">
      <t>ジギョウ</t>
    </rPh>
    <phoneticPr fontId="14"/>
  </si>
  <si>
    <t>流域下水道事業</t>
    <rPh sb="0" eb="2">
      <t>リュウイキ</t>
    </rPh>
    <rPh sb="2" eb="5">
      <t>ゲスイドウ</t>
    </rPh>
    <rPh sb="5" eb="7">
      <t>ジギョウ</t>
    </rPh>
    <phoneticPr fontId="14"/>
  </si>
  <si>
    <t>令和３年度</t>
  </si>
  <si>
    <t>公共下水道事業</t>
    <rPh sb="0" eb="2">
      <t>コウキョウ</t>
    </rPh>
    <rPh sb="2" eb="5">
      <t>ゲスイドウ</t>
    </rPh>
    <rPh sb="5" eb="7">
      <t>ジギョウ</t>
    </rPh>
    <phoneticPr fontId="14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</si>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</sst>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1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21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177" fontId="0" fillId="0" borderId="10" xfId="1" applyNumberFormat="1" applyFon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177" fontId="0" fillId="2" borderId="10" xfId="1" applyNumberFormat="1" applyFont="1" applyFill="1" applyBorder="1" applyAlignment="1">
      <alignment vertical="center"/>
    </xf>
    <xf numFmtId="177" fontId="0" fillId="0" borderId="10" xfId="1" applyNumberFormat="1" applyFont="1" applyBorder="1" applyAlignment="1">
      <alignment horizontal="center" vertical="center"/>
    </xf>
    <xf numFmtId="177" fontId="0" fillId="0" borderId="10" xfId="1" applyNumberFormat="1" applyFont="1" applyFill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177" fontId="0" fillId="0" borderId="10" xfId="0" quotePrefix="1" applyNumberFormat="1" applyFill="1" applyBorder="1" applyAlignment="1">
      <alignment horizontal="right" vertical="center"/>
    </xf>
    <xf numFmtId="176" fontId="0" fillId="0" borderId="1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/>
    <cellStyle name="標準_地方債公営企業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M10" sqref="M10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21" t="s">
        <v>225</v>
      </c>
      <c r="F1" s="1"/>
    </row>
    <row r="3" spans="1:11" ht="14">
      <c r="A3" s="10" t="s">
        <v>87</v>
      </c>
    </row>
    <row r="5" spans="1:11">
      <c r="A5" s="17" t="s">
        <v>216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9"/>
      <c r="F7" s="48" t="s">
        <v>218</v>
      </c>
      <c r="G7" s="48"/>
      <c r="H7" s="48" t="s">
        <v>212</v>
      </c>
      <c r="I7" s="49" t="s">
        <v>21</v>
      </c>
    </row>
    <row r="8" spans="1:11" ht="17.149999999999999" customHeight="1">
      <c r="A8" s="18"/>
      <c r="B8" s="19"/>
      <c r="C8" s="19"/>
      <c r="D8" s="19"/>
      <c r="E8" s="60"/>
      <c r="F8" s="51" t="s">
        <v>85</v>
      </c>
      <c r="G8" s="51" t="s">
        <v>2</v>
      </c>
      <c r="H8" s="51" t="s">
        <v>210</v>
      </c>
      <c r="I8" s="52"/>
    </row>
    <row r="9" spans="1:11" ht="18" customHeight="1">
      <c r="A9" s="98" t="s">
        <v>82</v>
      </c>
      <c r="B9" s="98" t="s">
        <v>84</v>
      </c>
      <c r="C9" s="61" t="s">
        <v>3</v>
      </c>
      <c r="D9" s="53"/>
      <c r="E9" s="53"/>
      <c r="F9" s="54">
        <v>765727</v>
      </c>
      <c r="G9" s="55">
        <f>F9/$F$27*100</f>
        <v>29.775901564192687</v>
      </c>
      <c r="H9" s="86">
        <v>766772</v>
      </c>
      <c r="I9" s="55">
        <f>(F9/H9-1)*100</f>
        <v>-0.13628562336652772</v>
      </c>
      <c r="K9" s="25"/>
    </row>
    <row r="10" spans="1:11" ht="18" customHeight="1">
      <c r="A10" s="98"/>
      <c r="B10" s="98"/>
      <c r="C10" s="63"/>
      <c r="D10" s="65" t="s">
        <v>22</v>
      </c>
      <c r="E10" s="53"/>
      <c r="F10" s="54">
        <v>152504.1</v>
      </c>
      <c r="G10" s="55">
        <f t="shared" ref="G10:G26" si="0">F10/$F$27*100</f>
        <v>5.9302428538314551</v>
      </c>
      <c r="H10" s="86">
        <v>159554</v>
      </c>
      <c r="I10" s="55">
        <f t="shared" ref="I10:I27" si="1">(F10/H10-1)*100</f>
        <v>-4.4185040801233422</v>
      </c>
    </row>
    <row r="11" spans="1:11" ht="18" customHeight="1">
      <c r="A11" s="98"/>
      <c r="B11" s="98"/>
      <c r="C11" s="63"/>
      <c r="D11" s="63"/>
      <c r="E11" s="47" t="s">
        <v>23</v>
      </c>
      <c r="F11" s="54">
        <v>128071.6</v>
      </c>
      <c r="G11" s="55">
        <f t="shared" si="0"/>
        <v>4.9801657180283057</v>
      </c>
      <c r="H11" s="86">
        <v>134552</v>
      </c>
      <c r="I11" s="55">
        <f t="shared" si="1"/>
        <v>-4.8162792080385213</v>
      </c>
    </row>
    <row r="12" spans="1:11" ht="18" customHeight="1">
      <c r="A12" s="98"/>
      <c r="B12" s="98"/>
      <c r="C12" s="63"/>
      <c r="D12" s="63"/>
      <c r="E12" s="47" t="s">
        <v>24</v>
      </c>
      <c r="F12" s="54">
        <v>7623.4</v>
      </c>
      <c r="G12" s="55">
        <f t="shared" si="0"/>
        <v>0.29644195383533106</v>
      </c>
      <c r="H12" s="86">
        <v>8547</v>
      </c>
      <c r="I12" s="55">
        <f t="shared" si="1"/>
        <v>-10.80613080613081</v>
      </c>
    </row>
    <row r="13" spans="1:11" ht="18" customHeight="1">
      <c r="A13" s="98"/>
      <c r="B13" s="98"/>
      <c r="C13" s="63"/>
      <c r="D13" s="64"/>
      <c r="E13" s="47" t="s">
        <v>25</v>
      </c>
      <c r="F13" s="54">
        <v>368.4</v>
      </c>
      <c r="G13" s="55">
        <f t="shared" si="0"/>
        <v>1.4325526116029061E-2</v>
      </c>
      <c r="H13" s="86">
        <v>370</v>
      </c>
      <c r="I13" s="55">
        <f t="shared" si="1"/>
        <v>-0.43243243243243912</v>
      </c>
    </row>
    <row r="14" spans="1:11" ht="18" customHeight="1">
      <c r="A14" s="98"/>
      <c r="B14" s="98"/>
      <c r="C14" s="63"/>
      <c r="D14" s="61" t="s">
        <v>26</v>
      </c>
      <c r="E14" s="53"/>
      <c r="F14" s="54">
        <f>SUM(F15:F16)</f>
        <v>151598</v>
      </c>
      <c r="G14" s="55">
        <f t="shared" si="0"/>
        <v>5.895008436856064</v>
      </c>
      <c r="H14" s="86">
        <v>147068</v>
      </c>
      <c r="I14" s="55">
        <f t="shared" si="1"/>
        <v>3.080207795033596</v>
      </c>
    </row>
    <row r="15" spans="1:11" ht="18" customHeight="1">
      <c r="A15" s="98"/>
      <c r="B15" s="98"/>
      <c r="C15" s="63"/>
      <c r="D15" s="63"/>
      <c r="E15" s="47" t="s">
        <v>27</v>
      </c>
      <c r="F15" s="54">
        <v>5965</v>
      </c>
      <c r="G15" s="55">
        <f t="shared" si="0"/>
        <v>0.23195375483744127</v>
      </c>
      <c r="H15" s="86">
        <v>5838</v>
      </c>
      <c r="I15" s="55">
        <f t="shared" si="1"/>
        <v>2.1754025351147677</v>
      </c>
    </row>
    <row r="16" spans="1:11" ht="18" customHeight="1">
      <c r="A16" s="98"/>
      <c r="B16" s="98"/>
      <c r="C16" s="63"/>
      <c r="D16" s="64"/>
      <c r="E16" s="47" t="s">
        <v>28</v>
      </c>
      <c r="F16" s="54">
        <v>145633</v>
      </c>
      <c r="G16" s="55">
        <f t="shared" si="0"/>
        <v>5.6630546820186227</v>
      </c>
      <c r="H16" s="86">
        <v>141230</v>
      </c>
      <c r="I16" s="55">
        <f t="shared" si="1"/>
        <v>3.1176095730368836</v>
      </c>
      <c r="K16" s="26"/>
    </row>
    <row r="17" spans="1:26" ht="18" customHeight="1">
      <c r="A17" s="98"/>
      <c r="B17" s="98"/>
      <c r="C17" s="63"/>
      <c r="D17" s="99" t="s">
        <v>29</v>
      </c>
      <c r="E17" s="100"/>
      <c r="F17" s="54">
        <v>297929</v>
      </c>
      <c r="G17" s="55">
        <f t="shared" si="0"/>
        <v>11.585205402340994</v>
      </c>
      <c r="H17" s="86">
        <v>297361</v>
      </c>
      <c r="I17" s="55">
        <f t="shared" si="1"/>
        <v>0.19101361644600079</v>
      </c>
    </row>
    <row r="18" spans="1:26" ht="18" customHeight="1">
      <c r="A18" s="98"/>
      <c r="B18" s="98"/>
      <c r="C18" s="63"/>
      <c r="D18" s="99" t="s">
        <v>88</v>
      </c>
      <c r="E18" s="101"/>
      <c r="F18" s="54">
        <v>16968.2</v>
      </c>
      <c r="G18" s="55">
        <f t="shared" si="0"/>
        <v>0.65982191162324744</v>
      </c>
      <c r="H18" s="86">
        <v>16672</v>
      </c>
      <c r="I18" s="55">
        <f t="shared" si="1"/>
        <v>1.7766314779270598</v>
      </c>
    </row>
    <row r="19" spans="1:26" ht="18" customHeight="1">
      <c r="A19" s="98"/>
      <c r="B19" s="98"/>
      <c r="C19" s="62"/>
      <c r="D19" s="99" t="s">
        <v>89</v>
      </c>
      <c r="E19" s="101"/>
      <c r="F19" s="56">
        <v>0</v>
      </c>
      <c r="G19" s="55">
        <f t="shared" si="0"/>
        <v>0</v>
      </c>
      <c r="H19" s="86">
        <v>0</v>
      </c>
      <c r="I19" s="55" t="e">
        <f t="shared" si="1"/>
        <v>#DIV/0!</v>
      </c>
      <c r="Z19" s="2" t="s">
        <v>90</v>
      </c>
    </row>
    <row r="20" spans="1:26" ht="18" customHeight="1">
      <c r="A20" s="98"/>
      <c r="B20" s="98"/>
      <c r="C20" s="53" t="s">
        <v>4</v>
      </c>
      <c r="D20" s="53"/>
      <c r="E20" s="53"/>
      <c r="F20" s="54">
        <v>108421</v>
      </c>
      <c r="G20" s="55">
        <f t="shared" si="0"/>
        <v>4.2160365554451333</v>
      </c>
      <c r="H20" s="86">
        <v>105370</v>
      </c>
      <c r="I20" s="55">
        <f t="shared" si="1"/>
        <v>2.8955110562778774</v>
      </c>
    </row>
    <row r="21" spans="1:26" ht="18" customHeight="1">
      <c r="A21" s="98"/>
      <c r="B21" s="98"/>
      <c r="C21" s="53" t="s">
        <v>5</v>
      </c>
      <c r="D21" s="53"/>
      <c r="E21" s="53"/>
      <c r="F21" s="54">
        <v>634000</v>
      </c>
      <c r="G21" s="55">
        <f t="shared" si="0"/>
        <v>24.653592718681939</v>
      </c>
      <c r="H21" s="86">
        <v>638000</v>
      </c>
      <c r="I21" s="55">
        <f t="shared" si="1"/>
        <v>-0.62695924764890609</v>
      </c>
    </row>
    <row r="22" spans="1:26" ht="18" customHeight="1">
      <c r="A22" s="98"/>
      <c r="B22" s="98"/>
      <c r="C22" s="53" t="s">
        <v>30</v>
      </c>
      <c r="D22" s="53"/>
      <c r="E22" s="53"/>
      <c r="F22" s="54">
        <v>25871.4</v>
      </c>
      <c r="G22" s="55">
        <f t="shared" si="0"/>
        <v>1.0060299032525362</v>
      </c>
      <c r="H22" s="86">
        <v>26987</v>
      </c>
      <c r="I22" s="55">
        <f t="shared" si="1"/>
        <v>-4.1338422203282992</v>
      </c>
    </row>
    <row r="23" spans="1:26" ht="18" customHeight="1">
      <c r="A23" s="98"/>
      <c r="B23" s="98"/>
      <c r="C23" s="53" t="s">
        <v>6</v>
      </c>
      <c r="D23" s="53"/>
      <c r="E23" s="53"/>
      <c r="F23" s="54">
        <v>316001</v>
      </c>
      <c r="G23" s="55">
        <f t="shared" si="0"/>
        <v>12.287949452202227</v>
      </c>
      <c r="H23" s="86">
        <v>457238</v>
      </c>
      <c r="I23" s="55">
        <f t="shared" si="1"/>
        <v>-30.889164942546333</v>
      </c>
    </row>
    <row r="24" spans="1:26" ht="18" customHeight="1">
      <c r="A24" s="98"/>
      <c r="B24" s="98"/>
      <c r="C24" s="53" t="s">
        <v>31</v>
      </c>
      <c r="D24" s="53"/>
      <c r="E24" s="53"/>
      <c r="F24" s="54">
        <v>8138.9</v>
      </c>
      <c r="G24" s="55">
        <f t="shared" si="0"/>
        <v>0.31648758009160949</v>
      </c>
      <c r="H24" s="86">
        <v>6570</v>
      </c>
      <c r="I24" s="55">
        <f t="shared" si="1"/>
        <v>23.879756468797563</v>
      </c>
    </row>
    <row r="25" spans="1:26" ht="18" customHeight="1">
      <c r="A25" s="98"/>
      <c r="B25" s="98"/>
      <c r="C25" s="53" t="s">
        <v>7</v>
      </c>
      <c r="D25" s="53"/>
      <c r="E25" s="53"/>
      <c r="F25" s="87">
        <v>235876</v>
      </c>
      <c r="G25" s="55">
        <f t="shared" si="0"/>
        <v>9.1722252935517687</v>
      </c>
      <c r="H25" s="86">
        <v>229040</v>
      </c>
      <c r="I25" s="55">
        <f t="shared" si="1"/>
        <v>2.9846315054139039</v>
      </c>
    </row>
    <row r="26" spans="1:26" ht="18" customHeight="1">
      <c r="A26" s="98"/>
      <c r="B26" s="98"/>
      <c r="C26" s="53" t="s">
        <v>8</v>
      </c>
      <c r="D26" s="53"/>
      <c r="E26" s="53"/>
      <c r="F26" s="54">
        <v>477598</v>
      </c>
      <c r="G26" s="55">
        <f t="shared" si="0"/>
        <v>18.571776932582107</v>
      </c>
      <c r="H26" s="86">
        <v>477717</v>
      </c>
      <c r="I26" s="55">
        <f t="shared" si="1"/>
        <v>-2.4910145546419571E-2</v>
      </c>
    </row>
    <row r="27" spans="1:26" ht="18" customHeight="1">
      <c r="A27" s="98"/>
      <c r="B27" s="98"/>
      <c r="C27" s="53" t="s">
        <v>9</v>
      </c>
      <c r="D27" s="53"/>
      <c r="E27" s="53"/>
      <c r="F27" s="54">
        <f>SUM(F9,F20:F26)</f>
        <v>2571633.2999999998</v>
      </c>
      <c r="G27" s="55">
        <f>F27/$F$27*100</f>
        <v>100</v>
      </c>
      <c r="H27" s="86">
        <f>SUM(H9,H20:H26)</f>
        <v>2707694</v>
      </c>
      <c r="I27" s="55">
        <f t="shared" si="1"/>
        <v>-5.0249658934872325</v>
      </c>
    </row>
    <row r="28" spans="1:26" ht="18" customHeight="1">
      <c r="A28" s="98"/>
      <c r="B28" s="98" t="s">
        <v>83</v>
      </c>
      <c r="C28" s="61" t="s">
        <v>10</v>
      </c>
      <c r="D28" s="53"/>
      <c r="E28" s="53"/>
      <c r="F28" s="54">
        <f>SUM(F29:F31)</f>
        <v>1016638.3</v>
      </c>
      <c r="G28" s="55">
        <f>F28/$F$45*100</f>
        <v>39.532789494737806</v>
      </c>
      <c r="H28" s="86">
        <v>989912</v>
      </c>
      <c r="I28" s="55">
        <f>(F28/H28-1)*100</f>
        <v>2.6998662507374371</v>
      </c>
    </row>
    <row r="29" spans="1:26" ht="18" customHeight="1">
      <c r="A29" s="98"/>
      <c r="B29" s="98"/>
      <c r="C29" s="63"/>
      <c r="D29" s="53" t="s">
        <v>11</v>
      </c>
      <c r="E29" s="53"/>
      <c r="F29" s="54">
        <v>558625.80000000005</v>
      </c>
      <c r="G29" s="55">
        <f t="shared" ref="G29:G44" si="2">F29/$F$45*100</f>
        <v>21.722608874493027</v>
      </c>
      <c r="H29" s="86">
        <v>538461</v>
      </c>
      <c r="I29" s="55">
        <f t="shared" ref="I29:I45" si="3">(F29/H29-1)*100</f>
        <v>3.7448951734666114</v>
      </c>
    </row>
    <row r="30" spans="1:26" ht="18" customHeight="1">
      <c r="A30" s="98"/>
      <c r="B30" s="98"/>
      <c r="C30" s="63"/>
      <c r="D30" s="53" t="s">
        <v>32</v>
      </c>
      <c r="E30" s="53"/>
      <c r="F30" s="54">
        <v>71604.3</v>
      </c>
      <c r="G30" s="55">
        <f t="shared" si="2"/>
        <v>2.7843901993639766</v>
      </c>
      <c r="H30" s="86">
        <v>75779</v>
      </c>
      <c r="I30" s="55">
        <f t="shared" si="3"/>
        <v>-5.5090460417793867</v>
      </c>
    </row>
    <row r="31" spans="1:26" ht="18" customHeight="1">
      <c r="A31" s="98"/>
      <c r="B31" s="98"/>
      <c r="C31" s="62"/>
      <c r="D31" s="53" t="s">
        <v>12</v>
      </c>
      <c r="E31" s="53"/>
      <c r="F31" s="54">
        <v>386408.2</v>
      </c>
      <c r="G31" s="55">
        <f t="shared" si="2"/>
        <v>15.025790420880805</v>
      </c>
      <c r="H31" s="86">
        <v>375672</v>
      </c>
      <c r="I31" s="55">
        <f t="shared" si="3"/>
        <v>2.8578653719201874</v>
      </c>
    </row>
    <row r="32" spans="1:26" ht="18" customHeight="1">
      <c r="A32" s="98"/>
      <c r="B32" s="98"/>
      <c r="C32" s="61" t="s">
        <v>13</v>
      </c>
      <c r="D32" s="53"/>
      <c r="E32" s="53"/>
      <c r="F32" s="54">
        <v>1160871</v>
      </c>
      <c r="G32" s="55">
        <f t="shared" si="2"/>
        <v>45.141392837104178</v>
      </c>
      <c r="H32" s="86">
        <v>1330971</v>
      </c>
      <c r="I32" s="55">
        <f t="shared" si="3"/>
        <v>-12.780143218747819</v>
      </c>
    </row>
    <row r="33" spans="1:9" ht="18" customHeight="1">
      <c r="A33" s="98"/>
      <c r="B33" s="98"/>
      <c r="C33" s="63"/>
      <c r="D33" s="53" t="s">
        <v>14</v>
      </c>
      <c r="E33" s="53"/>
      <c r="F33" s="54">
        <v>72578.600000000006</v>
      </c>
      <c r="G33" s="55">
        <f t="shared" si="2"/>
        <v>2.8222766303637954</v>
      </c>
      <c r="H33" s="86">
        <v>74414</v>
      </c>
      <c r="I33" s="55">
        <f t="shared" si="3"/>
        <v>-2.4664713629155677</v>
      </c>
    </row>
    <row r="34" spans="1:9" ht="18" customHeight="1">
      <c r="A34" s="98"/>
      <c r="B34" s="98"/>
      <c r="C34" s="63"/>
      <c r="D34" s="53" t="s">
        <v>33</v>
      </c>
      <c r="E34" s="53"/>
      <c r="F34" s="54">
        <v>30537</v>
      </c>
      <c r="G34" s="55">
        <f t="shared" si="2"/>
        <v>1.1874555511048603</v>
      </c>
      <c r="H34" s="86">
        <v>29159</v>
      </c>
      <c r="I34" s="55">
        <f t="shared" si="3"/>
        <v>4.7258136424431552</v>
      </c>
    </row>
    <row r="35" spans="1:9" ht="18" customHeight="1">
      <c r="A35" s="98"/>
      <c r="B35" s="98"/>
      <c r="C35" s="63"/>
      <c r="D35" s="53" t="s">
        <v>34</v>
      </c>
      <c r="E35" s="53"/>
      <c r="F35" s="54">
        <v>670502</v>
      </c>
      <c r="G35" s="55">
        <f t="shared" si="2"/>
        <v>26.073003960012809</v>
      </c>
      <c r="H35" s="86">
        <v>799525</v>
      </c>
      <c r="I35" s="55">
        <f t="shared" si="3"/>
        <v>-16.137456614865076</v>
      </c>
    </row>
    <row r="36" spans="1:9" ht="18" customHeight="1">
      <c r="A36" s="98"/>
      <c r="B36" s="98"/>
      <c r="C36" s="63"/>
      <c r="D36" s="53" t="s">
        <v>35</v>
      </c>
      <c r="E36" s="53"/>
      <c r="F36" s="54">
        <v>30100.7</v>
      </c>
      <c r="G36" s="55">
        <f t="shared" si="2"/>
        <v>1.1704896783293077</v>
      </c>
      <c r="H36" s="86">
        <v>30556</v>
      </c>
      <c r="I36" s="55">
        <f t="shared" si="3"/>
        <v>-1.4900510538028544</v>
      </c>
    </row>
    <row r="37" spans="1:9" ht="18" customHeight="1">
      <c r="A37" s="98"/>
      <c r="B37" s="98"/>
      <c r="C37" s="63"/>
      <c r="D37" s="53" t="s">
        <v>15</v>
      </c>
      <c r="E37" s="53"/>
      <c r="F37" s="54">
        <v>8871.2999999999993</v>
      </c>
      <c r="G37" s="55">
        <f t="shared" si="2"/>
        <v>0.34496756166344261</v>
      </c>
      <c r="H37" s="86">
        <v>32651</v>
      </c>
      <c r="I37" s="55">
        <f t="shared" si="3"/>
        <v>-72.829928639245352</v>
      </c>
    </row>
    <row r="38" spans="1:9" ht="18" customHeight="1">
      <c r="A38" s="98"/>
      <c r="B38" s="98"/>
      <c r="C38" s="62"/>
      <c r="D38" s="53" t="s">
        <v>36</v>
      </c>
      <c r="E38" s="53"/>
      <c r="F38" s="54">
        <v>348081</v>
      </c>
      <c r="G38" s="55">
        <f t="shared" si="2"/>
        <v>13.535406742120406</v>
      </c>
      <c r="H38" s="86">
        <v>364467</v>
      </c>
      <c r="I38" s="55">
        <f t="shared" si="3"/>
        <v>-4.4958802854579432</v>
      </c>
    </row>
    <row r="39" spans="1:9" ht="18" customHeight="1">
      <c r="A39" s="98"/>
      <c r="B39" s="98"/>
      <c r="C39" s="61" t="s">
        <v>16</v>
      </c>
      <c r="D39" s="53"/>
      <c r="E39" s="53"/>
      <c r="F39" s="54">
        <f>F40+F43</f>
        <v>394123.8</v>
      </c>
      <c r="G39" s="55">
        <f t="shared" si="2"/>
        <v>15.325817668158029</v>
      </c>
      <c r="H39" s="86">
        <v>386811</v>
      </c>
      <c r="I39" s="55">
        <f t="shared" si="3"/>
        <v>1.8905356879716395</v>
      </c>
    </row>
    <row r="40" spans="1:9" ht="18" customHeight="1">
      <c r="A40" s="98"/>
      <c r="B40" s="98"/>
      <c r="C40" s="63"/>
      <c r="D40" s="61" t="s">
        <v>17</v>
      </c>
      <c r="E40" s="53"/>
      <c r="F40" s="54">
        <v>391190.8</v>
      </c>
      <c r="G40" s="55">
        <f t="shared" si="2"/>
        <v>15.211765628619419</v>
      </c>
      <c r="H40" s="86">
        <v>381708</v>
      </c>
      <c r="I40" s="55">
        <f t="shared" si="3"/>
        <v>2.4843073763190615</v>
      </c>
    </row>
    <row r="41" spans="1:9" ht="18" customHeight="1">
      <c r="A41" s="98"/>
      <c r="B41" s="98"/>
      <c r="C41" s="63"/>
      <c r="D41" s="63"/>
      <c r="E41" s="57" t="s">
        <v>86</v>
      </c>
      <c r="F41" s="54">
        <v>314965.7</v>
      </c>
      <c r="G41" s="55">
        <f t="shared" si="2"/>
        <v>12.24769194330249</v>
      </c>
      <c r="H41" s="86">
        <v>306881</v>
      </c>
      <c r="I41" s="58">
        <f t="shared" si="3"/>
        <v>2.6344739491855229</v>
      </c>
    </row>
    <row r="42" spans="1:9" ht="18" customHeight="1">
      <c r="A42" s="98"/>
      <c r="B42" s="98"/>
      <c r="C42" s="63"/>
      <c r="D42" s="62"/>
      <c r="E42" s="47" t="s">
        <v>37</v>
      </c>
      <c r="F42" s="54">
        <v>76225.100000000006</v>
      </c>
      <c r="G42" s="55">
        <f t="shared" si="2"/>
        <v>2.9640736853169303</v>
      </c>
      <c r="H42" s="86">
        <v>74827</v>
      </c>
      <c r="I42" s="58">
        <f t="shared" si="3"/>
        <v>1.8684432090021019</v>
      </c>
    </row>
    <row r="43" spans="1:9" ht="18" customHeight="1">
      <c r="A43" s="98"/>
      <c r="B43" s="98"/>
      <c r="C43" s="63"/>
      <c r="D43" s="53" t="s">
        <v>38</v>
      </c>
      <c r="E43" s="53"/>
      <c r="F43" s="54">
        <v>2933</v>
      </c>
      <c r="G43" s="55">
        <f t="shared" si="2"/>
        <v>0.11405203953861072</v>
      </c>
      <c r="H43" s="86">
        <v>5103</v>
      </c>
      <c r="I43" s="58">
        <f t="shared" si="3"/>
        <v>-42.524005486968456</v>
      </c>
    </row>
    <row r="44" spans="1:9" ht="18" customHeight="1">
      <c r="A44" s="98"/>
      <c r="B44" s="98"/>
      <c r="C44" s="62"/>
      <c r="D44" s="53" t="s">
        <v>39</v>
      </c>
      <c r="E44" s="53"/>
      <c r="F44" s="54">
        <v>0</v>
      </c>
      <c r="G44" s="55">
        <f t="shared" si="2"/>
        <v>0</v>
      </c>
      <c r="H44" s="86">
        <v>0</v>
      </c>
      <c r="I44" s="55" t="e">
        <f t="shared" si="3"/>
        <v>#DIV/0!</v>
      </c>
    </row>
    <row r="45" spans="1:9" ht="18" customHeight="1">
      <c r="A45" s="98"/>
      <c r="B45" s="98"/>
      <c r="C45" s="47" t="s">
        <v>18</v>
      </c>
      <c r="D45" s="47"/>
      <c r="E45" s="47"/>
      <c r="F45" s="54">
        <f>SUM(F28,F32,F39)</f>
        <v>2571633.0999999996</v>
      </c>
      <c r="G45" s="55">
        <f>F45/$F$45*100</f>
        <v>100</v>
      </c>
      <c r="H45" s="54">
        <f>SUM(H28,H32,H39)</f>
        <v>2707694</v>
      </c>
      <c r="I45" s="55">
        <f t="shared" si="3"/>
        <v>-5.0249732798462565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50"/>
  <sheetViews>
    <sheetView view="pageBreakPreview" zoomScale="70" zoomScaleNormal="100" zoomScaleSheetLayoutView="70" workbookViewId="0">
      <pane xSplit="5" ySplit="7" topLeftCell="H8" activePane="bottomRight" state="frozen"/>
      <selection activeCell="G7" sqref="G7"/>
      <selection pane="topRight" activeCell="G7" sqref="G7"/>
      <selection pane="bottomLeft" activeCell="G7" sqref="G7"/>
      <selection pane="bottomRight" activeCell="I21" sqref="I21:K24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22"/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231</v>
      </c>
      <c r="B5" s="12"/>
      <c r="C5" s="12"/>
      <c r="D5" s="12"/>
      <c r="K5" s="15"/>
      <c r="O5" s="15" t="s">
        <v>47</v>
      </c>
    </row>
    <row r="6" spans="1:25" ht="16" customHeight="1">
      <c r="A6" s="108" t="s">
        <v>48</v>
      </c>
      <c r="B6" s="109"/>
      <c r="C6" s="109"/>
      <c r="D6" s="109"/>
      <c r="E6" s="109"/>
      <c r="F6" s="104" t="s">
        <v>232</v>
      </c>
      <c r="G6" s="104"/>
      <c r="H6" s="104" t="s">
        <v>233</v>
      </c>
      <c r="I6" s="104"/>
      <c r="J6" s="104" t="s">
        <v>234</v>
      </c>
      <c r="K6" s="104"/>
      <c r="L6" s="104" t="s">
        <v>235</v>
      </c>
      <c r="M6" s="104"/>
      <c r="N6" s="104" t="s">
        <v>236</v>
      </c>
      <c r="O6" s="104"/>
    </row>
    <row r="7" spans="1:25" ht="16" customHeight="1">
      <c r="A7" s="109"/>
      <c r="B7" s="109"/>
      <c r="C7" s="109"/>
      <c r="D7" s="109"/>
      <c r="E7" s="109"/>
      <c r="F7" s="51" t="s">
        <v>219</v>
      </c>
      <c r="G7" s="51" t="s">
        <v>212</v>
      </c>
      <c r="H7" s="51" t="s">
        <v>217</v>
      </c>
      <c r="I7" s="51" t="s">
        <v>212</v>
      </c>
      <c r="J7" s="51" t="s">
        <v>217</v>
      </c>
      <c r="K7" s="51" t="s">
        <v>212</v>
      </c>
      <c r="L7" s="51" t="s">
        <v>217</v>
      </c>
      <c r="M7" s="51" t="s">
        <v>212</v>
      </c>
      <c r="N7" s="51" t="s">
        <v>217</v>
      </c>
      <c r="O7" s="51" t="s">
        <v>212</v>
      </c>
    </row>
    <row r="8" spans="1:25" ht="16" customHeight="1">
      <c r="A8" s="106" t="s">
        <v>237</v>
      </c>
      <c r="B8" s="61" t="s">
        <v>49</v>
      </c>
      <c r="C8" s="94"/>
      <c r="D8" s="94"/>
      <c r="E8" s="95" t="s">
        <v>40</v>
      </c>
      <c r="F8" s="97">
        <v>16804</v>
      </c>
      <c r="G8" s="97">
        <v>15580</v>
      </c>
      <c r="H8" s="97">
        <v>7069</v>
      </c>
      <c r="I8" s="97">
        <v>5959</v>
      </c>
      <c r="J8" s="97">
        <v>2312</v>
      </c>
      <c r="K8" s="97">
        <v>2329</v>
      </c>
      <c r="L8" s="97">
        <v>1075</v>
      </c>
      <c r="M8" s="97">
        <v>972</v>
      </c>
      <c r="N8" s="97">
        <v>4301</v>
      </c>
      <c r="O8" s="97">
        <v>4364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6" customHeight="1">
      <c r="A9" s="106"/>
      <c r="B9" s="63"/>
      <c r="C9" s="94" t="s">
        <v>50</v>
      </c>
      <c r="D9" s="94"/>
      <c r="E9" s="95" t="s">
        <v>41</v>
      </c>
      <c r="F9" s="97">
        <v>16790</v>
      </c>
      <c r="G9" s="97">
        <v>15569</v>
      </c>
      <c r="H9" s="97">
        <v>7069</v>
      </c>
      <c r="I9" s="97">
        <v>5959</v>
      </c>
      <c r="J9" s="97">
        <v>2312</v>
      </c>
      <c r="K9" s="97">
        <v>2329</v>
      </c>
      <c r="L9" s="97">
        <v>1075</v>
      </c>
      <c r="M9" s="97">
        <v>972</v>
      </c>
      <c r="N9" s="97">
        <v>4301</v>
      </c>
      <c r="O9" s="97">
        <v>4364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6" customHeight="1">
      <c r="A10" s="106"/>
      <c r="B10" s="62"/>
      <c r="C10" s="94" t="s">
        <v>51</v>
      </c>
      <c r="D10" s="94"/>
      <c r="E10" s="95" t="s">
        <v>42</v>
      </c>
      <c r="F10" s="97">
        <v>14</v>
      </c>
      <c r="G10" s="97">
        <v>11</v>
      </c>
      <c r="H10" s="97">
        <v>0</v>
      </c>
      <c r="I10" s="97">
        <v>0</v>
      </c>
      <c r="J10" s="67">
        <v>0</v>
      </c>
      <c r="K10" s="67">
        <v>0</v>
      </c>
      <c r="L10" s="97">
        <v>0</v>
      </c>
      <c r="M10" s="97">
        <v>0</v>
      </c>
      <c r="N10" s="97">
        <v>0</v>
      </c>
      <c r="O10" s="97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6" customHeight="1">
      <c r="A11" s="106"/>
      <c r="B11" s="61" t="s">
        <v>52</v>
      </c>
      <c r="C11" s="94"/>
      <c r="D11" s="94"/>
      <c r="E11" s="95" t="s">
        <v>43</v>
      </c>
      <c r="F11" s="97">
        <v>17186</v>
      </c>
      <c r="G11" s="97">
        <v>15924</v>
      </c>
      <c r="H11" s="97">
        <v>4811</v>
      </c>
      <c r="I11" s="97">
        <v>3756</v>
      </c>
      <c r="J11" s="97">
        <v>2487</v>
      </c>
      <c r="K11" s="97">
        <v>2425</v>
      </c>
      <c r="L11" s="97">
        <v>1386</v>
      </c>
      <c r="M11" s="97">
        <v>1251</v>
      </c>
      <c r="N11" s="97">
        <v>4269</v>
      </c>
      <c r="O11" s="97">
        <v>4249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6" customHeight="1">
      <c r="A12" s="106"/>
      <c r="B12" s="63"/>
      <c r="C12" s="94" t="s">
        <v>53</v>
      </c>
      <c r="D12" s="94"/>
      <c r="E12" s="95" t="s">
        <v>44</v>
      </c>
      <c r="F12" s="97">
        <v>17145</v>
      </c>
      <c r="G12" s="97">
        <v>15878</v>
      </c>
      <c r="H12" s="97">
        <v>4811</v>
      </c>
      <c r="I12" s="97">
        <v>3756</v>
      </c>
      <c r="J12" s="97">
        <v>2482</v>
      </c>
      <c r="K12" s="97">
        <v>2420</v>
      </c>
      <c r="L12" s="97">
        <v>1386</v>
      </c>
      <c r="M12" s="97">
        <v>1251</v>
      </c>
      <c r="N12" s="97">
        <v>4269</v>
      </c>
      <c r="O12" s="97">
        <v>4249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6" customHeight="1">
      <c r="A13" s="106"/>
      <c r="B13" s="62"/>
      <c r="C13" s="94" t="s">
        <v>54</v>
      </c>
      <c r="D13" s="94"/>
      <c r="E13" s="95" t="s">
        <v>45</v>
      </c>
      <c r="F13" s="97">
        <v>41</v>
      </c>
      <c r="G13" s="97">
        <v>46</v>
      </c>
      <c r="H13" s="67">
        <v>0</v>
      </c>
      <c r="I13" s="67">
        <v>0</v>
      </c>
      <c r="J13" s="67">
        <v>5</v>
      </c>
      <c r="K13" s="67">
        <v>5</v>
      </c>
      <c r="L13" s="97">
        <v>0</v>
      </c>
      <c r="M13" s="97">
        <v>0</v>
      </c>
      <c r="N13" s="97">
        <v>0</v>
      </c>
      <c r="O13" s="97">
        <v>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6" customHeight="1">
      <c r="A14" s="106"/>
      <c r="B14" s="94" t="s">
        <v>55</v>
      </c>
      <c r="C14" s="94"/>
      <c r="D14" s="94"/>
      <c r="E14" s="95" t="s">
        <v>91</v>
      </c>
      <c r="F14" s="97">
        <f t="shared" ref="F14:N15" si="0">F9-F12</f>
        <v>-355</v>
      </c>
      <c r="G14" s="97">
        <f t="shared" si="0"/>
        <v>-309</v>
      </c>
      <c r="H14" s="97">
        <f t="shared" si="0"/>
        <v>2258</v>
      </c>
      <c r="I14" s="97">
        <f t="shared" si="0"/>
        <v>2203</v>
      </c>
      <c r="J14" s="97">
        <f t="shared" si="0"/>
        <v>-170</v>
      </c>
      <c r="K14" s="97">
        <f t="shared" si="0"/>
        <v>-91</v>
      </c>
      <c r="L14" s="97">
        <f t="shared" si="0"/>
        <v>-311</v>
      </c>
      <c r="M14" s="97">
        <v>-279</v>
      </c>
      <c r="N14" s="97">
        <f t="shared" si="0"/>
        <v>32</v>
      </c>
      <c r="O14" s="97">
        <v>115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6" customHeight="1">
      <c r="A15" s="106"/>
      <c r="B15" s="94" t="s">
        <v>56</v>
      </c>
      <c r="C15" s="94"/>
      <c r="D15" s="94"/>
      <c r="E15" s="95" t="s">
        <v>92</v>
      </c>
      <c r="F15" s="97">
        <f t="shared" si="0"/>
        <v>-27</v>
      </c>
      <c r="G15" s="97">
        <f t="shared" si="0"/>
        <v>-35</v>
      </c>
      <c r="H15" s="97">
        <f t="shared" si="0"/>
        <v>0</v>
      </c>
      <c r="I15" s="97">
        <f t="shared" si="0"/>
        <v>0</v>
      </c>
      <c r="J15" s="97">
        <f t="shared" si="0"/>
        <v>-5</v>
      </c>
      <c r="K15" s="97">
        <f t="shared" si="0"/>
        <v>-5</v>
      </c>
      <c r="L15" s="97">
        <f t="shared" si="0"/>
        <v>0</v>
      </c>
      <c r="M15" s="97">
        <v>0</v>
      </c>
      <c r="N15" s="97">
        <f t="shared" si="0"/>
        <v>0</v>
      </c>
      <c r="O15" s="97"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6" customHeight="1">
      <c r="A16" s="106"/>
      <c r="B16" s="94" t="s">
        <v>57</v>
      </c>
      <c r="C16" s="94"/>
      <c r="D16" s="94"/>
      <c r="E16" s="95" t="s">
        <v>93</v>
      </c>
      <c r="F16" s="97">
        <f t="shared" ref="F16:N16" si="1">F8-F11</f>
        <v>-382</v>
      </c>
      <c r="G16" s="97">
        <f t="shared" si="1"/>
        <v>-344</v>
      </c>
      <c r="H16" s="97">
        <f t="shared" si="1"/>
        <v>2258</v>
      </c>
      <c r="I16" s="97">
        <f t="shared" si="1"/>
        <v>2203</v>
      </c>
      <c r="J16" s="97">
        <f t="shared" si="1"/>
        <v>-175</v>
      </c>
      <c r="K16" s="97">
        <f t="shared" si="1"/>
        <v>-96</v>
      </c>
      <c r="L16" s="97">
        <f t="shared" si="1"/>
        <v>-311</v>
      </c>
      <c r="M16" s="97">
        <v>-279</v>
      </c>
      <c r="N16" s="97">
        <f t="shared" si="1"/>
        <v>32</v>
      </c>
      <c r="O16" s="97">
        <v>115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6" customHeight="1">
      <c r="A17" s="106"/>
      <c r="B17" s="94" t="s">
        <v>58</v>
      </c>
      <c r="C17" s="94"/>
      <c r="D17" s="94"/>
      <c r="E17" s="51"/>
      <c r="F17" s="83">
        <v>55287</v>
      </c>
      <c r="G17" s="97">
        <v>54957</v>
      </c>
      <c r="H17" s="117" t="s">
        <v>238</v>
      </c>
      <c r="I17" s="67">
        <v>0</v>
      </c>
      <c r="J17" s="83">
        <v>197</v>
      </c>
      <c r="K17" s="97">
        <v>192</v>
      </c>
      <c r="L17" s="83">
        <v>11565</v>
      </c>
      <c r="M17" s="97">
        <v>11222</v>
      </c>
      <c r="N17" s="117">
        <v>373</v>
      </c>
      <c r="O17" s="68">
        <v>378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6" customHeight="1">
      <c r="A18" s="106"/>
      <c r="B18" s="94" t="s">
        <v>59</v>
      </c>
      <c r="C18" s="94"/>
      <c r="D18" s="94"/>
      <c r="E18" s="51"/>
      <c r="F18" s="68"/>
      <c r="G18" s="68"/>
      <c r="H18" s="68"/>
      <c r="I18" s="68">
        <v>0</v>
      </c>
      <c r="J18" s="68"/>
      <c r="K18" s="68">
        <v>0</v>
      </c>
      <c r="L18" s="68"/>
      <c r="M18" s="68">
        <v>0</v>
      </c>
      <c r="N18" s="68"/>
      <c r="O18" s="68">
        <v>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6" customHeight="1">
      <c r="A19" s="106" t="s">
        <v>239</v>
      </c>
      <c r="B19" s="61" t="s">
        <v>60</v>
      </c>
      <c r="C19" s="94"/>
      <c r="D19" s="94"/>
      <c r="E19" s="95"/>
      <c r="F19" s="97">
        <v>1658</v>
      </c>
      <c r="G19" s="97">
        <v>2065</v>
      </c>
      <c r="H19" s="97">
        <v>18</v>
      </c>
      <c r="I19" s="97">
        <v>21</v>
      </c>
      <c r="J19" s="97">
        <v>3385</v>
      </c>
      <c r="K19" s="97">
        <v>1585</v>
      </c>
      <c r="L19" s="97">
        <v>817</v>
      </c>
      <c r="M19" s="97">
        <v>976</v>
      </c>
      <c r="N19" s="97">
        <v>3178</v>
      </c>
      <c r="O19" s="97">
        <v>3359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6" customHeight="1">
      <c r="A20" s="106"/>
      <c r="B20" s="62"/>
      <c r="C20" s="94" t="s">
        <v>61</v>
      </c>
      <c r="D20" s="94"/>
      <c r="E20" s="95"/>
      <c r="F20" s="97">
        <v>498</v>
      </c>
      <c r="G20" s="97">
        <v>978</v>
      </c>
      <c r="H20" s="97">
        <v>0</v>
      </c>
      <c r="I20" s="97">
        <v>0</v>
      </c>
      <c r="J20" s="97">
        <v>647</v>
      </c>
      <c r="K20" s="67">
        <v>1070</v>
      </c>
      <c r="L20" s="97">
        <v>595</v>
      </c>
      <c r="M20" s="97">
        <v>704</v>
      </c>
      <c r="N20" s="97">
        <v>1226</v>
      </c>
      <c r="O20" s="97">
        <v>1028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6" customHeight="1">
      <c r="A21" s="106"/>
      <c r="B21" s="94" t="s">
        <v>62</v>
      </c>
      <c r="C21" s="94"/>
      <c r="D21" s="94"/>
      <c r="E21" s="95" t="s">
        <v>94</v>
      </c>
      <c r="F21" s="97">
        <v>1658</v>
      </c>
      <c r="G21" s="97">
        <v>2065</v>
      </c>
      <c r="H21" s="97">
        <v>18</v>
      </c>
      <c r="I21" s="97">
        <v>21</v>
      </c>
      <c r="J21" s="97">
        <v>3385</v>
      </c>
      <c r="K21" s="97">
        <v>1585</v>
      </c>
      <c r="L21" s="97">
        <v>817</v>
      </c>
      <c r="M21" s="97">
        <v>976</v>
      </c>
      <c r="N21" s="97">
        <v>3178</v>
      </c>
      <c r="O21" s="97">
        <v>3359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6" customHeight="1">
      <c r="A22" s="106"/>
      <c r="B22" s="61" t="s">
        <v>63</v>
      </c>
      <c r="C22" s="94"/>
      <c r="D22" s="94"/>
      <c r="E22" s="95" t="s">
        <v>95</v>
      </c>
      <c r="F22" s="97">
        <v>2312</v>
      </c>
      <c r="G22" s="97">
        <v>2686</v>
      </c>
      <c r="H22" s="97">
        <v>1064</v>
      </c>
      <c r="I22" s="97">
        <v>9425</v>
      </c>
      <c r="J22" s="97">
        <v>4222</v>
      </c>
      <c r="K22" s="97">
        <v>2627</v>
      </c>
      <c r="L22" s="97">
        <v>1001</v>
      </c>
      <c r="M22" s="97">
        <v>1118</v>
      </c>
      <c r="N22" s="97">
        <v>4271</v>
      </c>
      <c r="O22" s="97">
        <v>4513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6" customHeight="1">
      <c r="A23" s="106"/>
      <c r="B23" s="62" t="s">
        <v>64</v>
      </c>
      <c r="C23" s="94" t="s">
        <v>65</v>
      </c>
      <c r="D23" s="94"/>
      <c r="E23" s="95"/>
      <c r="F23" s="97">
        <v>1792</v>
      </c>
      <c r="G23" s="97">
        <v>1708</v>
      </c>
      <c r="H23" s="97">
        <v>774</v>
      </c>
      <c r="I23" s="97">
        <v>791</v>
      </c>
      <c r="J23" s="97">
        <v>772</v>
      </c>
      <c r="K23" s="97">
        <v>867</v>
      </c>
      <c r="L23" s="97">
        <v>300</v>
      </c>
      <c r="M23" s="97">
        <v>334</v>
      </c>
      <c r="N23" s="97">
        <v>1808</v>
      </c>
      <c r="O23" s="97">
        <v>1592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6" customHeight="1">
      <c r="A24" s="106"/>
      <c r="B24" s="94" t="s">
        <v>240</v>
      </c>
      <c r="C24" s="94"/>
      <c r="D24" s="94"/>
      <c r="E24" s="95" t="s">
        <v>96</v>
      </c>
      <c r="F24" s="97">
        <f t="shared" ref="F24:N24" si="2">F21-F22</f>
        <v>-654</v>
      </c>
      <c r="G24" s="97">
        <f>G21-G22</f>
        <v>-621</v>
      </c>
      <c r="H24" s="97">
        <f t="shared" si="2"/>
        <v>-1046</v>
      </c>
      <c r="I24" s="97">
        <f>I21-I22</f>
        <v>-9404</v>
      </c>
      <c r="J24" s="97">
        <f t="shared" si="2"/>
        <v>-837</v>
      </c>
      <c r="K24" s="97">
        <f>K21-K22</f>
        <v>-1042</v>
      </c>
      <c r="L24" s="97">
        <f t="shared" si="2"/>
        <v>-184</v>
      </c>
      <c r="M24" s="97">
        <f>M21-M22</f>
        <v>-142</v>
      </c>
      <c r="N24" s="97">
        <f t="shared" si="2"/>
        <v>-1093</v>
      </c>
      <c r="O24" s="97">
        <f>O21-O22-1</f>
        <v>-1155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6" customHeight="1">
      <c r="A25" s="106"/>
      <c r="B25" s="61" t="s">
        <v>66</v>
      </c>
      <c r="C25" s="61"/>
      <c r="D25" s="61"/>
      <c r="E25" s="110" t="s">
        <v>97</v>
      </c>
      <c r="F25" s="102">
        <v>654</v>
      </c>
      <c r="G25" s="102">
        <v>621</v>
      </c>
      <c r="H25" s="102">
        <v>1046</v>
      </c>
      <c r="I25" s="102">
        <v>9404</v>
      </c>
      <c r="J25" s="102">
        <v>837</v>
      </c>
      <c r="K25" s="102">
        <v>1042</v>
      </c>
      <c r="L25" s="102">
        <v>184</v>
      </c>
      <c r="M25" s="102">
        <v>142</v>
      </c>
      <c r="N25" s="102">
        <v>1093</v>
      </c>
      <c r="O25" s="102">
        <v>1155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6" customHeight="1">
      <c r="A26" s="106"/>
      <c r="B26" s="79" t="s">
        <v>67</v>
      </c>
      <c r="C26" s="79"/>
      <c r="D26" s="79"/>
      <c r="E26" s="111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6" customHeight="1">
      <c r="A27" s="106"/>
      <c r="B27" s="94" t="s">
        <v>241</v>
      </c>
      <c r="C27" s="94"/>
      <c r="D27" s="94"/>
      <c r="E27" s="95" t="s">
        <v>98</v>
      </c>
      <c r="F27" s="97">
        <f t="shared" ref="F27:N27" si="3">F24+F25</f>
        <v>0</v>
      </c>
      <c r="G27" s="97">
        <f t="shared" si="3"/>
        <v>0</v>
      </c>
      <c r="H27" s="97">
        <f t="shared" si="3"/>
        <v>0</v>
      </c>
      <c r="I27" s="97">
        <f t="shared" si="3"/>
        <v>0</v>
      </c>
      <c r="J27" s="97">
        <f t="shared" si="3"/>
        <v>0</v>
      </c>
      <c r="K27" s="97">
        <f t="shared" si="3"/>
        <v>0</v>
      </c>
      <c r="L27" s="97">
        <f t="shared" si="3"/>
        <v>0</v>
      </c>
      <c r="M27" s="97">
        <v>0</v>
      </c>
      <c r="N27" s="97">
        <f t="shared" si="3"/>
        <v>0</v>
      </c>
      <c r="O27" s="97">
        <f>O24+O25</f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6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6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242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6" customHeight="1">
      <c r="A30" s="109" t="s">
        <v>68</v>
      </c>
      <c r="B30" s="109"/>
      <c r="C30" s="109"/>
      <c r="D30" s="109"/>
      <c r="E30" s="109"/>
      <c r="F30" s="118" t="s">
        <v>243</v>
      </c>
      <c r="G30" s="105"/>
      <c r="H30" s="118" t="s">
        <v>244</v>
      </c>
      <c r="I30" s="105"/>
      <c r="J30" s="105"/>
      <c r="K30" s="105"/>
      <c r="L30" s="105"/>
      <c r="M30" s="105"/>
      <c r="N30" s="105"/>
      <c r="O30" s="105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6" customHeight="1">
      <c r="A31" s="109"/>
      <c r="B31" s="109"/>
      <c r="C31" s="109"/>
      <c r="D31" s="109"/>
      <c r="E31" s="109"/>
      <c r="F31" s="51" t="s">
        <v>217</v>
      </c>
      <c r="G31" s="51" t="s">
        <v>212</v>
      </c>
      <c r="H31" s="51" t="s">
        <v>217</v>
      </c>
      <c r="I31" s="51" t="s">
        <v>212</v>
      </c>
      <c r="J31" s="51" t="s">
        <v>217</v>
      </c>
      <c r="K31" s="51" t="s">
        <v>212</v>
      </c>
      <c r="L31" s="51" t="s">
        <v>217</v>
      </c>
      <c r="M31" s="51" t="s">
        <v>212</v>
      </c>
      <c r="N31" s="51" t="s">
        <v>217</v>
      </c>
      <c r="O31" s="51" t="s">
        <v>212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6" customHeight="1">
      <c r="A32" s="106" t="s">
        <v>245</v>
      </c>
      <c r="B32" s="61" t="s">
        <v>49</v>
      </c>
      <c r="C32" s="94"/>
      <c r="D32" s="94"/>
      <c r="E32" s="95" t="s">
        <v>40</v>
      </c>
      <c r="F32" s="97">
        <v>4</v>
      </c>
      <c r="G32" s="97">
        <v>5</v>
      </c>
      <c r="H32" s="97">
        <v>77</v>
      </c>
      <c r="I32" s="97">
        <v>90</v>
      </c>
      <c r="J32" s="97"/>
      <c r="K32" s="97"/>
      <c r="L32" s="97"/>
      <c r="M32" s="97"/>
      <c r="N32" s="97"/>
      <c r="O32" s="97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6" customHeight="1">
      <c r="A33" s="112"/>
      <c r="B33" s="63"/>
      <c r="C33" s="61" t="s">
        <v>69</v>
      </c>
      <c r="D33" s="94"/>
      <c r="E33" s="95"/>
      <c r="F33" s="97">
        <v>0</v>
      </c>
      <c r="G33" s="97">
        <v>0</v>
      </c>
      <c r="H33" s="97">
        <v>0</v>
      </c>
      <c r="I33" s="97">
        <v>0</v>
      </c>
      <c r="J33" s="97"/>
      <c r="K33" s="97"/>
      <c r="L33" s="97"/>
      <c r="M33" s="97"/>
      <c r="N33" s="97"/>
      <c r="O33" s="97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6" customHeight="1">
      <c r="A34" s="112"/>
      <c r="B34" s="63"/>
      <c r="C34" s="62"/>
      <c r="D34" s="94" t="s">
        <v>70</v>
      </c>
      <c r="E34" s="95"/>
      <c r="F34" s="97">
        <v>0</v>
      </c>
      <c r="G34" s="97">
        <v>0</v>
      </c>
      <c r="H34" s="97">
        <v>0</v>
      </c>
      <c r="I34" s="97">
        <v>0</v>
      </c>
      <c r="J34" s="97"/>
      <c r="K34" s="97"/>
      <c r="L34" s="97"/>
      <c r="M34" s="97"/>
      <c r="N34" s="97"/>
      <c r="O34" s="97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6" customHeight="1">
      <c r="A35" s="112"/>
      <c r="B35" s="62"/>
      <c r="C35" s="94" t="s">
        <v>71</v>
      </c>
      <c r="D35" s="94"/>
      <c r="E35" s="95"/>
      <c r="F35" s="97">
        <v>4</v>
      </c>
      <c r="G35" s="97">
        <v>5</v>
      </c>
      <c r="H35" s="97">
        <v>77</v>
      </c>
      <c r="I35" s="97">
        <v>90</v>
      </c>
      <c r="J35" s="68"/>
      <c r="K35" s="68"/>
      <c r="L35" s="97"/>
      <c r="M35" s="97"/>
      <c r="N35" s="97"/>
      <c r="O35" s="97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6" customHeight="1">
      <c r="A36" s="112"/>
      <c r="B36" s="61" t="s">
        <v>52</v>
      </c>
      <c r="C36" s="94"/>
      <c r="D36" s="94"/>
      <c r="E36" s="95" t="s">
        <v>41</v>
      </c>
      <c r="F36" s="97">
        <v>4</v>
      </c>
      <c r="G36" s="97">
        <v>5</v>
      </c>
      <c r="H36" s="97">
        <v>77</v>
      </c>
      <c r="I36" s="97">
        <v>90</v>
      </c>
      <c r="J36" s="97"/>
      <c r="K36" s="97"/>
      <c r="L36" s="97"/>
      <c r="M36" s="97"/>
      <c r="N36" s="97"/>
      <c r="O36" s="97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6" customHeight="1">
      <c r="A37" s="112"/>
      <c r="B37" s="63"/>
      <c r="C37" s="94" t="s">
        <v>72</v>
      </c>
      <c r="D37" s="94"/>
      <c r="E37" s="95"/>
      <c r="F37" s="97">
        <v>0</v>
      </c>
      <c r="G37" s="97">
        <v>0</v>
      </c>
      <c r="H37" s="97">
        <v>0</v>
      </c>
      <c r="I37" s="97">
        <v>0</v>
      </c>
      <c r="J37" s="97"/>
      <c r="K37" s="97"/>
      <c r="L37" s="97"/>
      <c r="M37" s="97"/>
      <c r="N37" s="97"/>
      <c r="O37" s="97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6" customHeight="1">
      <c r="A38" s="112"/>
      <c r="B38" s="62"/>
      <c r="C38" s="94" t="s">
        <v>73</v>
      </c>
      <c r="D38" s="94"/>
      <c r="E38" s="95"/>
      <c r="F38" s="97">
        <v>4</v>
      </c>
      <c r="G38" s="97">
        <v>5</v>
      </c>
      <c r="H38" s="97">
        <v>77</v>
      </c>
      <c r="I38" s="97">
        <v>90</v>
      </c>
      <c r="J38" s="97"/>
      <c r="K38" s="68"/>
      <c r="L38" s="97"/>
      <c r="M38" s="97"/>
      <c r="N38" s="97"/>
      <c r="O38" s="97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6" customHeight="1">
      <c r="A39" s="112"/>
      <c r="B39" s="47" t="s">
        <v>74</v>
      </c>
      <c r="C39" s="47"/>
      <c r="D39" s="47"/>
      <c r="E39" s="95" t="s">
        <v>99</v>
      </c>
      <c r="F39" s="97">
        <f>F32-F36</f>
        <v>0</v>
      </c>
      <c r="G39" s="97">
        <v>0</v>
      </c>
      <c r="H39" s="97">
        <f t="shared" ref="H39" si="4">H32-H36</f>
        <v>0</v>
      </c>
      <c r="I39" s="97">
        <v>0</v>
      </c>
      <c r="J39" s="97">
        <f t="shared" ref="J39:O39" si="5">J32-J36</f>
        <v>0</v>
      </c>
      <c r="K39" s="97">
        <f t="shared" si="5"/>
        <v>0</v>
      </c>
      <c r="L39" s="97">
        <f t="shared" si="5"/>
        <v>0</v>
      </c>
      <c r="M39" s="97">
        <f t="shared" si="5"/>
        <v>0</v>
      </c>
      <c r="N39" s="97">
        <f t="shared" si="5"/>
        <v>0</v>
      </c>
      <c r="O39" s="97">
        <f t="shared" si="5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6" customHeight="1">
      <c r="A40" s="106" t="s">
        <v>246</v>
      </c>
      <c r="B40" s="61" t="s">
        <v>75</v>
      </c>
      <c r="C40" s="94"/>
      <c r="D40" s="94"/>
      <c r="E40" s="95" t="s">
        <v>43</v>
      </c>
      <c r="F40" s="97">
        <v>32</v>
      </c>
      <c r="G40" s="97">
        <v>31</v>
      </c>
      <c r="H40" s="97">
        <v>651</v>
      </c>
      <c r="I40" s="97">
        <v>671</v>
      </c>
      <c r="J40" s="97"/>
      <c r="K40" s="97"/>
      <c r="L40" s="97"/>
      <c r="M40" s="97"/>
      <c r="N40" s="97"/>
      <c r="O40" s="97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6" customHeight="1">
      <c r="A41" s="107"/>
      <c r="B41" s="62"/>
      <c r="C41" s="94" t="s">
        <v>76</v>
      </c>
      <c r="D41" s="94"/>
      <c r="E41" s="95"/>
      <c r="F41" s="68">
        <v>0</v>
      </c>
      <c r="G41" s="68">
        <v>0</v>
      </c>
      <c r="H41" s="68">
        <v>0</v>
      </c>
      <c r="I41" s="68">
        <v>0</v>
      </c>
      <c r="J41" s="97"/>
      <c r="K41" s="97"/>
      <c r="L41" s="97"/>
      <c r="M41" s="97"/>
      <c r="N41" s="97"/>
      <c r="O41" s="97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6" customHeight="1">
      <c r="A42" s="107"/>
      <c r="B42" s="61" t="s">
        <v>63</v>
      </c>
      <c r="C42" s="94"/>
      <c r="D42" s="94"/>
      <c r="E42" s="95" t="s">
        <v>44</v>
      </c>
      <c r="F42" s="97">
        <v>32</v>
      </c>
      <c r="G42" s="97">
        <v>31</v>
      </c>
      <c r="H42" s="97">
        <v>651</v>
      </c>
      <c r="I42" s="97">
        <v>671</v>
      </c>
      <c r="J42" s="97"/>
      <c r="K42" s="97"/>
      <c r="L42" s="97"/>
      <c r="M42" s="97"/>
      <c r="N42" s="97"/>
      <c r="O42" s="97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6" customHeight="1">
      <c r="A43" s="107"/>
      <c r="B43" s="62"/>
      <c r="C43" s="94" t="s">
        <v>77</v>
      </c>
      <c r="D43" s="94"/>
      <c r="E43" s="95"/>
      <c r="F43" s="97">
        <v>32</v>
      </c>
      <c r="G43" s="97">
        <v>31</v>
      </c>
      <c r="H43" s="97">
        <v>651</v>
      </c>
      <c r="I43" s="97">
        <v>671</v>
      </c>
      <c r="J43" s="68"/>
      <c r="K43" s="68"/>
      <c r="L43" s="97"/>
      <c r="M43" s="97"/>
      <c r="N43" s="97"/>
      <c r="O43" s="97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6" customHeight="1">
      <c r="A44" s="107"/>
      <c r="B44" s="94" t="s">
        <v>74</v>
      </c>
      <c r="C44" s="94"/>
      <c r="D44" s="94"/>
      <c r="E44" s="95" t="s">
        <v>100</v>
      </c>
      <c r="F44" s="68">
        <f>F40-F42</f>
        <v>0</v>
      </c>
      <c r="G44" s="68">
        <v>0</v>
      </c>
      <c r="H44" s="68">
        <f t="shared" ref="H44" si="6">H40-H42</f>
        <v>0</v>
      </c>
      <c r="I44" s="68">
        <v>0</v>
      </c>
      <c r="J44" s="68">
        <f t="shared" ref="J44:O44" si="7">J40-J42</f>
        <v>0</v>
      </c>
      <c r="K44" s="68">
        <f t="shared" si="7"/>
        <v>0</v>
      </c>
      <c r="L44" s="68">
        <f t="shared" si="7"/>
        <v>0</v>
      </c>
      <c r="M44" s="68">
        <f t="shared" si="7"/>
        <v>0</v>
      </c>
      <c r="N44" s="68">
        <f t="shared" si="7"/>
        <v>0</v>
      </c>
      <c r="O44" s="68">
        <f t="shared" si="7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6" customHeight="1">
      <c r="A45" s="106" t="s">
        <v>153</v>
      </c>
      <c r="B45" s="47" t="s">
        <v>78</v>
      </c>
      <c r="C45" s="47"/>
      <c r="D45" s="47"/>
      <c r="E45" s="95" t="s">
        <v>101</v>
      </c>
      <c r="F45" s="97">
        <f>F39+F44</f>
        <v>0</v>
      </c>
      <c r="G45" s="97">
        <v>0</v>
      </c>
      <c r="H45" s="97">
        <f t="shared" ref="H45" si="8">H39+H44</f>
        <v>0</v>
      </c>
      <c r="I45" s="97">
        <v>0</v>
      </c>
      <c r="J45" s="97">
        <f t="shared" ref="J45:O45" si="9">J39+J44</f>
        <v>0</v>
      </c>
      <c r="K45" s="97">
        <f t="shared" si="9"/>
        <v>0</v>
      </c>
      <c r="L45" s="97">
        <f t="shared" si="9"/>
        <v>0</v>
      </c>
      <c r="M45" s="97">
        <f t="shared" si="9"/>
        <v>0</v>
      </c>
      <c r="N45" s="97">
        <f t="shared" si="9"/>
        <v>0</v>
      </c>
      <c r="O45" s="97">
        <f t="shared" si="9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6" customHeight="1">
      <c r="A46" s="107"/>
      <c r="B46" s="94" t="s">
        <v>79</v>
      </c>
      <c r="C46" s="94"/>
      <c r="D46" s="94"/>
      <c r="E46" s="94"/>
      <c r="F46" s="68">
        <v>0</v>
      </c>
      <c r="G46" s="68">
        <v>0</v>
      </c>
      <c r="H46" s="68">
        <v>0</v>
      </c>
      <c r="I46" s="68">
        <v>0</v>
      </c>
      <c r="J46" s="68"/>
      <c r="K46" s="68"/>
      <c r="L46" s="97"/>
      <c r="M46" s="97"/>
      <c r="N46" s="68"/>
      <c r="O46" s="68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6" customHeight="1">
      <c r="A47" s="107"/>
      <c r="B47" s="94" t="s">
        <v>80</v>
      </c>
      <c r="C47" s="94"/>
      <c r="D47" s="94"/>
      <c r="E47" s="94"/>
      <c r="F47" s="97">
        <v>0</v>
      </c>
      <c r="G47" s="97">
        <v>0</v>
      </c>
      <c r="H47" s="97">
        <v>0</v>
      </c>
      <c r="I47" s="97">
        <v>0</v>
      </c>
      <c r="J47" s="97"/>
      <c r="K47" s="97"/>
      <c r="L47" s="97"/>
      <c r="M47" s="97"/>
      <c r="N47" s="97"/>
      <c r="O47" s="97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6" customHeight="1">
      <c r="A48" s="107"/>
      <c r="B48" s="94" t="s">
        <v>81</v>
      </c>
      <c r="C48" s="94"/>
      <c r="D48" s="94"/>
      <c r="E48" s="94"/>
      <c r="F48" s="97">
        <v>0</v>
      </c>
      <c r="G48" s="97">
        <v>0</v>
      </c>
      <c r="H48" s="97">
        <v>0</v>
      </c>
      <c r="I48" s="97">
        <v>0</v>
      </c>
      <c r="J48" s="97"/>
      <c r="K48" s="97"/>
      <c r="L48" s="97"/>
      <c r="M48" s="97"/>
      <c r="N48" s="97"/>
      <c r="O48" s="97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" ht="16" customHeight="1">
      <c r="A49" s="8" t="s">
        <v>247</v>
      </c>
    </row>
    <row r="50" spans="1:1" ht="16" customHeight="1">
      <c r="A50" s="8"/>
    </row>
  </sheetData>
  <mergeCells count="28"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  <mergeCell ref="I25:I26"/>
    <mergeCell ref="J25:J26"/>
    <mergeCell ref="K25:K26"/>
    <mergeCell ref="L25:L26"/>
    <mergeCell ref="M25:M26"/>
    <mergeCell ref="N25:N26"/>
    <mergeCell ref="A8:A18"/>
    <mergeCell ref="A19:A27"/>
    <mergeCell ref="E25:E26"/>
    <mergeCell ref="F25:F26"/>
    <mergeCell ref="G25:G26"/>
    <mergeCell ref="H25:H26"/>
    <mergeCell ref="A6:E7"/>
    <mergeCell ref="F6:G6"/>
    <mergeCell ref="H6:I6"/>
    <mergeCell ref="J6:K6"/>
    <mergeCell ref="L6:M6"/>
    <mergeCell ref="N6:O6"/>
  </mergeCells>
  <phoneticPr fontId="14"/>
  <printOptions horizontalCentered="1" gridLinesSet="0"/>
  <pageMargins left="0.78740157480314965" right="0.36" top="0.28000000000000003" bottom="0.23" header="0.19685039370078741" footer="0.19685039370078741"/>
  <pageSetup paperSize="9" scale="75" firstPageNumber="3" orientation="landscape" useFirstPageNumber="1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F45" sqref="F45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6" t="s">
        <v>0</v>
      </c>
      <c r="B1" s="16"/>
      <c r="C1" s="16"/>
      <c r="D1" s="16"/>
      <c r="E1" s="21" t="s">
        <v>226</v>
      </c>
      <c r="F1" s="1"/>
    </row>
    <row r="3" spans="1:9" ht="14">
      <c r="A3" s="10" t="s">
        <v>103</v>
      </c>
    </row>
    <row r="5" spans="1:9">
      <c r="A5" s="17" t="s">
        <v>220</v>
      </c>
      <c r="B5" s="17"/>
      <c r="C5" s="17"/>
      <c r="D5" s="17"/>
      <c r="E5" s="17"/>
    </row>
    <row r="6" spans="1:9" ht="1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9"/>
      <c r="F7" s="48" t="s">
        <v>214</v>
      </c>
      <c r="G7" s="48"/>
      <c r="H7" s="48" t="s">
        <v>221</v>
      </c>
      <c r="I7" s="69" t="s">
        <v>21</v>
      </c>
    </row>
    <row r="8" spans="1:9" ht="17.149999999999999" customHeight="1">
      <c r="A8" s="18"/>
      <c r="B8" s="19"/>
      <c r="C8" s="19"/>
      <c r="D8" s="19"/>
      <c r="E8" s="60"/>
      <c r="F8" s="51" t="s">
        <v>211</v>
      </c>
      <c r="G8" s="51" t="s">
        <v>2</v>
      </c>
      <c r="H8" s="51" t="s">
        <v>211</v>
      </c>
      <c r="I8" s="52"/>
    </row>
    <row r="9" spans="1:9" ht="18" customHeight="1">
      <c r="A9" s="98" t="s">
        <v>82</v>
      </c>
      <c r="B9" s="98" t="s">
        <v>84</v>
      </c>
      <c r="C9" s="61" t="s">
        <v>3</v>
      </c>
      <c r="D9" s="53"/>
      <c r="E9" s="53"/>
      <c r="F9" s="54">
        <v>757893.7</v>
      </c>
      <c r="G9" s="55">
        <f>F9/$F$27*100</f>
        <v>24.490411660777152</v>
      </c>
      <c r="H9" s="86">
        <v>735324</v>
      </c>
      <c r="I9" s="55">
        <f t="shared" ref="I9:I45" si="0">(F9/H9-1)*100</f>
        <v>3.0693544614346813</v>
      </c>
    </row>
    <row r="10" spans="1:9" ht="18" customHeight="1">
      <c r="A10" s="98"/>
      <c r="B10" s="98"/>
      <c r="C10" s="63"/>
      <c r="D10" s="61" t="s">
        <v>22</v>
      </c>
      <c r="E10" s="53"/>
      <c r="F10" s="54">
        <v>158181.4</v>
      </c>
      <c r="G10" s="55">
        <f t="shared" ref="G10:G27" si="1">F10/$F$27*100</f>
        <v>5.1114392467941814</v>
      </c>
      <c r="H10" s="86">
        <v>157467</v>
      </c>
      <c r="I10" s="55">
        <f t="shared" si="0"/>
        <v>0.45368235884344355</v>
      </c>
    </row>
    <row r="11" spans="1:9" ht="18" customHeight="1">
      <c r="A11" s="98"/>
      <c r="B11" s="98"/>
      <c r="C11" s="63"/>
      <c r="D11" s="63"/>
      <c r="E11" s="47" t="s">
        <v>23</v>
      </c>
      <c r="F11" s="54">
        <v>135250.5</v>
      </c>
      <c r="G11" s="55">
        <f t="shared" si="1"/>
        <v>4.370455147372172</v>
      </c>
      <c r="H11" s="86">
        <v>132342</v>
      </c>
      <c r="I11" s="55">
        <f t="shared" si="0"/>
        <v>2.1977150111075927</v>
      </c>
    </row>
    <row r="12" spans="1:9" ht="18" customHeight="1">
      <c r="A12" s="98"/>
      <c r="B12" s="98"/>
      <c r="C12" s="63"/>
      <c r="D12" s="63"/>
      <c r="E12" s="47" t="s">
        <v>24</v>
      </c>
      <c r="F12" s="54">
        <v>7828.9</v>
      </c>
      <c r="G12" s="55">
        <f t="shared" si="1"/>
        <v>0.25298136645159902</v>
      </c>
      <c r="H12" s="86">
        <v>7763</v>
      </c>
      <c r="I12" s="55">
        <f t="shared" si="0"/>
        <v>0.84889862166688257</v>
      </c>
    </row>
    <row r="13" spans="1:9" ht="18" customHeight="1">
      <c r="A13" s="98"/>
      <c r="B13" s="98"/>
      <c r="C13" s="63"/>
      <c r="D13" s="62"/>
      <c r="E13" s="47" t="s">
        <v>25</v>
      </c>
      <c r="F13" s="54">
        <v>402.6</v>
      </c>
      <c r="G13" s="55">
        <f t="shared" si="1"/>
        <v>1.3009528558726485E-2</v>
      </c>
      <c r="H13" s="86">
        <v>661</v>
      </c>
      <c r="I13" s="55">
        <f t="shared" si="0"/>
        <v>-39.092284417549159</v>
      </c>
    </row>
    <row r="14" spans="1:9" ht="18" customHeight="1">
      <c r="A14" s="98"/>
      <c r="B14" s="98"/>
      <c r="C14" s="63"/>
      <c r="D14" s="61" t="s">
        <v>26</v>
      </c>
      <c r="E14" s="53"/>
      <c r="F14" s="54">
        <v>148249.60000000001</v>
      </c>
      <c r="G14" s="55">
        <f t="shared" si="1"/>
        <v>4.7905052285637799</v>
      </c>
      <c r="H14" s="86">
        <v>138004</v>
      </c>
      <c r="I14" s="55">
        <f t="shared" si="0"/>
        <v>7.4241326338366997</v>
      </c>
    </row>
    <row r="15" spans="1:9" ht="18" customHeight="1">
      <c r="A15" s="98"/>
      <c r="B15" s="98"/>
      <c r="C15" s="63"/>
      <c r="D15" s="63"/>
      <c r="E15" s="47" t="s">
        <v>27</v>
      </c>
      <c r="F15" s="54">
        <v>5793.7</v>
      </c>
      <c r="G15" s="55">
        <f t="shared" si="1"/>
        <v>0.18721635770167319</v>
      </c>
      <c r="H15" s="86">
        <v>5282</v>
      </c>
      <c r="I15" s="55">
        <f t="shared" si="0"/>
        <v>9.6876183263915117</v>
      </c>
    </row>
    <row r="16" spans="1:9" ht="18" customHeight="1">
      <c r="A16" s="98"/>
      <c r="B16" s="98"/>
      <c r="C16" s="63"/>
      <c r="D16" s="62"/>
      <c r="E16" s="47" t="s">
        <v>28</v>
      </c>
      <c r="F16" s="54">
        <v>142455.9</v>
      </c>
      <c r="G16" s="55">
        <f t="shared" si="1"/>
        <v>4.6032888708621069</v>
      </c>
      <c r="H16" s="86">
        <v>132722</v>
      </c>
      <c r="I16" s="55">
        <f t="shared" si="0"/>
        <v>7.3340516267084599</v>
      </c>
    </row>
    <row r="17" spans="1:9" ht="18" customHeight="1">
      <c r="A17" s="98"/>
      <c r="B17" s="98"/>
      <c r="C17" s="63"/>
      <c r="D17" s="99" t="s">
        <v>29</v>
      </c>
      <c r="E17" s="100"/>
      <c r="F17" s="54">
        <v>285174.90000000002</v>
      </c>
      <c r="G17" s="55">
        <f t="shared" si="1"/>
        <v>9.2150794977197457</v>
      </c>
      <c r="H17" s="86">
        <v>275589</v>
      </c>
      <c r="I17" s="55">
        <f t="shared" si="0"/>
        <v>3.4783318637536365</v>
      </c>
    </row>
    <row r="18" spans="1:9" ht="18" customHeight="1">
      <c r="A18" s="98"/>
      <c r="B18" s="98"/>
      <c r="C18" s="63"/>
      <c r="D18" s="99" t="s">
        <v>88</v>
      </c>
      <c r="E18" s="101"/>
      <c r="F18" s="54">
        <v>16639.599999999999</v>
      </c>
      <c r="G18" s="55">
        <f t="shared" si="1"/>
        <v>0.53768840388918326</v>
      </c>
      <c r="H18" s="86">
        <v>17095</v>
      </c>
      <c r="I18" s="55">
        <f t="shared" si="0"/>
        <v>-2.6639368236326511</v>
      </c>
    </row>
    <row r="19" spans="1:9" ht="18" customHeight="1">
      <c r="A19" s="98"/>
      <c r="B19" s="98"/>
      <c r="C19" s="62"/>
      <c r="D19" s="99" t="s">
        <v>89</v>
      </c>
      <c r="E19" s="101"/>
      <c r="F19" s="54">
        <v>0</v>
      </c>
      <c r="G19" s="55">
        <f t="shared" si="1"/>
        <v>0</v>
      </c>
      <c r="H19" s="86">
        <v>175</v>
      </c>
      <c r="I19" s="55">
        <f t="shared" si="0"/>
        <v>-100</v>
      </c>
    </row>
    <row r="20" spans="1:9" ht="18" customHeight="1">
      <c r="A20" s="98"/>
      <c r="B20" s="98"/>
      <c r="C20" s="53" t="s">
        <v>4</v>
      </c>
      <c r="D20" s="53"/>
      <c r="E20" s="53"/>
      <c r="F20" s="54">
        <v>110791.9</v>
      </c>
      <c r="G20" s="55">
        <f t="shared" si="1"/>
        <v>3.5801052834713576</v>
      </c>
      <c r="H20" s="86">
        <v>97921</v>
      </c>
      <c r="I20" s="55">
        <f t="shared" si="0"/>
        <v>13.144167236854187</v>
      </c>
    </row>
    <row r="21" spans="1:9" ht="18" customHeight="1">
      <c r="A21" s="98"/>
      <c r="B21" s="98"/>
      <c r="C21" s="53" t="s">
        <v>5</v>
      </c>
      <c r="D21" s="53"/>
      <c r="E21" s="53"/>
      <c r="F21" s="54">
        <v>656171.69999999995</v>
      </c>
      <c r="G21" s="55">
        <f t="shared" si="1"/>
        <v>21.203389146989831</v>
      </c>
      <c r="H21" s="86">
        <v>684068</v>
      </c>
      <c r="I21" s="55">
        <f t="shared" si="0"/>
        <v>-4.0780010174427117</v>
      </c>
    </row>
    <row r="22" spans="1:9" ht="18" customHeight="1">
      <c r="A22" s="98"/>
      <c r="B22" s="98"/>
      <c r="C22" s="53" t="s">
        <v>30</v>
      </c>
      <c r="D22" s="53"/>
      <c r="E22" s="53"/>
      <c r="F22" s="54">
        <v>25313.5</v>
      </c>
      <c r="G22" s="55">
        <f t="shared" si="1"/>
        <v>0.81797491597447314</v>
      </c>
      <c r="H22" s="86">
        <v>25887</v>
      </c>
      <c r="I22" s="55">
        <f t="shared" si="0"/>
        <v>-2.2153976899602079</v>
      </c>
    </row>
    <row r="23" spans="1:9" ht="18" customHeight="1">
      <c r="A23" s="98"/>
      <c r="B23" s="98"/>
      <c r="C23" s="53" t="s">
        <v>6</v>
      </c>
      <c r="D23" s="53"/>
      <c r="E23" s="53"/>
      <c r="F23" s="54">
        <v>755255.6</v>
      </c>
      <c r="G23" s="55">
        <f t="shared" si="1"/>
        <v>24.405164672970951</v>
      </c>
      <c r="H23" s="86">
        <v>713088</v>
      </c>
      <c r="I23" s="55">
        <f t="shared" si="0"/>
        <v>5.9133795548375501</v>
      </c>
    </row>
    <row r="24" spans="1:9" ht="18" customHeight="1">
      <c r="A24" s="98"/>
      <c r="B24" s="98"/>
      <c r="C24" s="53" t="s">
        <v>31</v>
      </c>
      <c r="D24" s="53"/>
      <c r="E24" s="53"/>
      <c r="F24" s="54">
        <v>7411.2</v>
      </c>
      <c r="G24" s="55">
        <f t="shared" si="1"/>
        <v>0.23948389978746576</v>
      </c>
      <c r="H24" s="86">
        <v>7132</v>
      </c>
      <c r="I24" s="55">
        <f t="shared" si="0"/>
        <v>3.9147504206393791</v>
      </c>
    </row>
    <row r="25" spans="1:9" ht="18" customHeight="1">
      <c r="A25" s="98"/>
      <c r="B25" s="98"/>
      <c r="C25" s="53" t="s">
        <v>7</v>
      </c>
      <c r="D25" s="53"/>
      <c r="E25" s="53"/>
      <c r="F25" s="54">
        <v>272983.59999999998</v>
      </c>
      <c r="G25" s="55">
        <f t="shared" si="1"/>
        <v>8.8211324894783072</v>
      </c>
      <c r="H25" s="86">
        <v>349338</v>
      </c>
      <c r="I25" s="55">
        <f t="shared" si="0"/>
        <v>-21.856883591249744</v>
      </c>
    </row>
    <row r="26" spans="1:9" ht="18" customHeight="1">
      <c r="A26" s="98"/>
      <c r="B26" s="98"/>
      <c r="C26" s="53" t="s">
        <v>8</v>
      </c>
      <c r="D26" s="53"/>
      <c r="E26" s="53"/>
      <c r="F26" s="54">
        <v>508833.6</v>
      </c>
      <c r="G26" s="55">
        <f t="shared" si="1"/>
        <v>16.442337930550444</v>
      </c>
      <c r="H26" s="86">
        <v>500173</v>
      </c>
      <c r="I26" s="55">
        <f t="shared" si="0"/>
        <v>1.7315208937707549</v>
      </c>
    </row>
    <row r="27" spans="1:9" ht="18" customHeight="1">
      <c r="A27" s="98"/>
      <c r="B27" s="98"/>
      <c r="C27" s="53" t="s">
        <v>9</v>
      </c>
      <c r="D27" s="53"/>
      <c r="E27" s="53"/>
      <c r="F27" s="54">
        <f>SUM(F9,F20:F26)</f>
        <v>3094654.8000000003</v>
      </c>
      <c r="G27" s="55">
        <f t="shared" si="1"/>
        <v>100</v>
      </c>
      <c r="H27" s="86">
        <f>SUM(H9,H20:H26)</f>
        <v>3112931</v>
      </c>
      <c r="I27" s="55">
        <f t="shared" si="0"/>
        <v>-0.58710584976022773</v>
      </c>
    </row>
    <row r="28" spans="1:9" ht="18" customHeight="1">
      <c r="A28" s="98"/>
      <c r="B28" s="98" t="s">
        <v>83</v>
      </c>
      <c r="C28" s="61" t="s">
        <v>10</v>
      </c>
      <c r="D28" s="53"/>
      <c r="E28" s="53"/>
      <c r="F28" s="54">
        <v>993994.1</v>
      </c>
      <c r="G28" s="55">
        <f t="shared" ref="G28:G45" si="2">F28/$F$45*100</f>
        <v>32.499615168268569</v>
      </c>
      <c r="H28" s="86">
        <v>988092</v>
      </c>
      <c r="I28" s="55">
        <f t="shared" si="0"/>
        <v>0.59732292134739851</v>
      </c>
    </row>
    <row r="29" spans="1:9" ht="18" customHeight="1">
      <c r="A29" s="98"/>
      <c r="B29" s="98"/>
      <c r="C29" s="63"/>
      <c r="D29" s="53" t="s">
        <v>11</v>
      </c>
      <c r="E29" s="53"/>
      <c r="F29" s="54">
        <v>550303.30000000005</v>
      </c>
      <c r="G29" s="55">
        <f t="shared" si="2"/>
        <v>17.992707880085256</v>
      </c>
      <c r="H29" s="86">
        <v>550728</v>
      </c>
      <c r="I29" s="55">
        <f t="shared" si="0"/>
        <v>-7.7116108133223893E-2</v>
      </c>
    </row>
    <row r="30" spans="1:9" ht="18" customHeight="1">
      <c r="A30" s="98"/>
      <c r="B30" s="98"/>
      <c r="C30" s="63"/>
      <c r="D30" s="53" t="s">
        <v>32</v>
      </c>
      <c r="E30" s="53"/>
      <c r="F30" s="54">
        <v>65045.7</v>
      </c>
      <c r="G30" s="55">
        <f t="shared" si="2"/>
        <v>2.1267331650667209</v>
      </c>
      <c r="H30" s="86">
        <v>61125</v>
      </c>
      <c r="I30" s="55">
        <f t="shared" si="0"/>
        <v>6.4142331288343568</v>
      </c>
    </row>
    <row r="31" spans="1:9" ht="18" customHeight="1">
      <c r="A31" s="98"/>
      <c r="B31" s="98"/>
      <c r="C31" s="62"/>
      <c r="D31" s="53" t="s">
        <v>12</v>
      </c>
      <c r="E31" s="53"/>
      <c r="F31" s="54">
        <v>378645.1</v>
      </c>
      <c r="G31" s="55">
        <f t="shared" si="2"/>
        <v>12.380174123116596</v>
      </c>
      <c r="H31" s="86">
        <v>376240</v>
      </c>
      <c r="I31" s="55">
        <f t="shared" si="0"/>
        <v>0.63924622581330581</v>
      </c>
    </row>
    <row r="32" spans="1:9" ht="18" customHeight="1">
      <c r="A32" s="98"/>
      <c r="B32" s="98"/>
      <c r="C32" s="61" t="s">
        <v>13</v>
      </c>
      <c r="D32" s="53"/>
      <c r="E32" s="53"/>
      <c r="F32" s="54">
        <v>1581275.6</v>
      </c>
      <c r="G32" s="55">
        <f t="shared" si="2"/>
        <v>51.701361683105553</v>
      </c>
      <c r="H32" s="86">
        <v>1580442</v>
      </c>
      <c r="I32" s="55">
        <f t="shared" si="0"/>
        <v>5.2744738497212396E-2</v>
      </c>
    </row>
    <row r="33" spans="1:9" ht="18" customHeight="1">
      <c r="A33" s="98"/>
      <c r="B33" s="98"/>
      <c r="C33" s="63"/>
      <c r="D33" s="53" t="s">
        <v>14</v>
      </c>
      <c r="E33" s="53"/>
      <c r="F33" s="54">
        <v>160787.9</v>
      </c>
      <c r="G33" s="55">
        <f t="shared" si="2"/>
        <v>5.2571186023277701</v>
      </c>
      <c r="H33" s="86">
        <v>109178</v>
      </c>
      <c r="I33" s="55">
        <f t="shared" si="0"/>
        <v>47.271336716188237</v>
      </c>
    </row>
    <row r="34" spans="1:9" ht="18" customHeight="1">
      <c r="A34" s="98"/>
      <c r="B34" s="98"/>
      <c r="C34" s="63"/>
      <c r="D34" s="53" t="s">
        <v>33</v>
      </c>
      <c r="E34" s="53"/>
      <c r="F34" s="54">
        <v>42613</v>
      </c>
      <c r="G34" s="55">
        <f t="shared" si="2"/>
        <v>1.3932739652734645</v>
      </c>
      <c r="H34" s="86">
        <v>41367</v>
      </c>
      <c r="I34" s="55">
        <f t="shared" si="0"/>
        <v>3.0120627553363866</v>
      </c>
    </row>
    <row r="35" spans="1:9" ht="18" customHeight="1">
      <c r="A35" s="98"/>
      <c r="B35" s="98"/>
      <c r="C35" s="63"/>
      <c r="D35" s="53" t="s">
        <v>34</v>
      </c>
      <c r="E35" s="53"/>
      <c r="F35" s="91">
        <v>926901.4</v>
      </c>
      <c r="G35" s="55">
        <f t="shared" si="2"/>
        <v>30.305953323997976</v>
      </c>
      <c r="H35" s="86">
        <v>910199</v>
      </c>
      <c r="I35" s="55">
        <f t="shared" si="0"/>
        <v>1.8350272852420302</v>
      </c>
    </row>
    <row r="36" spans="1:9" ht="18" customHeight="1">
      <c r="A36" s="98"/>
      <c r="B36" s="98"/>
      <c r="C36" s="63"/>
      <c r="D36" s="53" t="s">
        <v>35</v>
      </c>
      <c r="E36" s="53"/>
      <c r="F36" s="54">
        <v>30340.2</v>
      </c>
      <c r="G36" s="55">
        <f t="shared" si="2"/>
        <v>0.99200269310280831</v>
      </c>
      <c r="H36" s="86">
        <v>29083</v>
      </c>
      <c r="I36" s="55">
        <f t="shared" si="0"/>
        <v>4.3228002613210581</v>
      </c>
    </row>
    <row r="37" spans="1:9" ht="18" customHeight="1">
      <c r="A37" s="98"/>
      <c r="B37" s="98"/>
      <c r="C37" s="63"/>
      <c r="D37" s="53" t="s">
        <v>15</v>
      </c>
      <c r="E37" s="53"/>
      <c r="F37" s="54">
        <v>52840.3</v>
      </c>
      <c r="G37" s="55">
        <f t="shared" si="2"/>
        <v>1.7276656022162125</v>
      </c>
      <c r="H37" s="86">
        <v>119802</v>
      </c>
      <c r="I37" s="55">
        <f t="shared" si="0"/>
        <v>-55.89364117460476</v>
      </c>
    </row>
    <row r="38" spans="1:9" ht="18" customHeight="1">
      <c r="A38" s="98"/>
      <c r="B38" s="98"/>
      <c r="C38" s="62"/>
      <c r="D38" s="53" t="s">
        <v>36</v>
      </c>
      <c r="E38" s="53"/>
      <c r="F38" s="54">
        <v>367792.7</v>
      </c>
      <c r="G38" s="55">
        <f t="shared" si="2"/>
        <v>12.025344226588922</v>
      </c>
      <c r="H38" s="86">
        <v>370813</v>
      </c>
      <c r="I38" s="55">
        <f t="shared" si="0"/>
        <v>-0.81450758198876594</v>
      </c>
    </row>
    <row r="39" spans="1:9" ht="18" customHeight="1">
      <c r="A39" s="98"/>
      <c r="B39" s="98"/>
      <c r="C39" s="61" t="s">
        <v>16</v>
      </c>
      <c r="D39" s="53"/>
      <c r="E39" s="53"/>
      <c r="F39" s="54">
        <v>483209.9</v>
      </c>
      <c r="G39" s="55">
        <f t="shared" si="2"/>
        <v>15.799023148625874</v>
      </c>
      <c r="H39" s="86">
        <v>498984</v>
      </c>
      <c r="I39" s="55">
        <f t="shared" si="0"/>
        <v>-3.1612436470908833</v>
      </c>
    </row>
    <row r="40" spans="1:9" ht="18" customHeight="1">
      <c r="A40" s="98"/>
      <c r="B40" s="98"/>
      <c r="C40" s="63"/>
      <c r="D40" s="61" t="s">
        <v>17</v>
      </c>
      <c r="E40" s="53"/>
      <c r="F40" s="54">
        <v>477175.1</v>
      </c>
      <c r="G40" s="55">
        <f t="shared" si="2"/>
        <v>15.601709424512752</v>
      </c>
      <c r="H40" s="86">
        <v>491216</v>
      </c>
      <c r="I40" s="55">
        <f t="shared" si="0"/>
        <v>-2.858396306309241</v>
      </c>
    </row>
    <row r="41" spans="1:9" ht="18" customHeight="1">
      <c r="A41" s="98"/>
      <c r="B41" s="98"/>
      <c r="C41" s="63"/>
      <c r="D41" s="63"/>
      <c r="E41" s="57" t="s">
        <v>86</v>
      </c>
      <c r="F41" s="54">
        <v>316949</v>
      </c>
      <c r="G41" s="55">
        <f t="shared" si="2"/>
        <v>10.362959425984073</v>
      </c>
      <c r="H41" s="86">
        <v>332974</v>
      </c>
      <c r="I41" s="58">
        <f t="shared" si="0"/>
        <v>-4.8126880777478176</v>
      </c>
    </row>
    <row r="42" spans="1:9" ht="18" customHeight="1">
      <c r="A42" s="98"/>
      <c r="B42" s="98"/>
      <c r="C42" s="63"/>
      <c r="D42" s="62"/>
      <c r="E42" s="47" t="s">
        <v>37</v>
      </c>
      <c r="F42" s="54">
        <v>64630.3</v>
      </c>
      <c r="G42" s="55">
        <f t="shared" si="2"/>
        <v>2.1131512533220755</v>
      </c>
      <c r="H42" s="86">
        <v>68339</v>
      </c>
      <c r="I42" s="58">
        <f t="shared" si="0"/>
        <v>-5.426915816737143</v>
      </c>
    </row>
    <row r="43" spans="1:9" ht="18" customHeight="1">
      <c r="A43" s="98"/>
      <c r="B43" s="98"/>
      <c r="C43" s="63"/>
      <c r="D43" s="53" t="s">
        <v>38</v>
      </c>
      <c r="E43" s="53"/>
      <c r="F43" s="54">
        <v>6034.8</v>
      </c>
      <c r="G43" s="55">
        <f t="shared" si="2"/>
        <v>0.19731372411311818</v>
      </c>
      <c r="H43" s="86">
        <v>7768</v>
      </c>
      <c r="I43" s="58">
        <f t="shared" si="0"/>
        <v>-22.312049433573634</v>
      </c>
    </row>
    <row r="44" spans="1:9" ht="18" customHeight="1">
      <c r="A44" s="98"/>
      <c r="B44" s="98"/>
      <c r="C44" s="62"/>
      <c r="D44" s="53" t="s">
        <v>39</v>
      </c>
      <c r="E44" s="53"/>
      <c r="F44" s="54">
        <v>0</v>
      </c>
      <c r="G44" s="55">
        <f t="shared" si="2"/>
        <v>0</v>
      </c>
      <c r="H44" s="86">
        <v>0</v>
      </c>
      <c r="I44" s="55" t="e">
        <f t="shared" si="0"/>
        <v>#DIV/0!</v>
      </c>
    </row>
    <row r="45" spans="1:9" ht="18" customHeight="1">
      <c r="A45" s="98"/>
      <c r="B45" s="98"/>
      <c r="C45" s="47" t="s">
        <v>18</v>
      </c>
      <c r="D45" s="47"/>
      <c r="E45" s="47"/>
      <c r="F45" s="54">
        <f>SUM(F28,F32,F39)</f>
        <v>3058479.6</v>
      </c>
      <c r="G45" s="55">
        <f t="shared" si="2"/>
        <v>100</v>
      </c>
      <c r="H45" s="54">
        <f>SUM(H28,H32,H39)</f>
        <v>3067518</v>
      </c>
      <c r="I45" s="55">
        <f t="shared" si="0"/>
        <v>-0.29464863775859884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O5" sqref="O5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7265625" style="2" customWidth="1"/>
    <col min="4" max="9" width="11.90625" style="2" customWidth="1"/>
    <col min="10" max="16384" width="9" style="2"/>
  </cols>
  <sheetData>
    <row r="1" spans="1:9" ht="34" customHeight="1">
      <c r="A1" s="33" t="s">
        <v>0</v>
      </c>
      <c r="B1" s="33"/>
      <c r="C1" s="21" t="s">
        <v>226</v>
      </c>
      <c r="D1" s="34"/>
      <c r="E1" s="34"/>
    </row>
    <row r="4" spans="1:9">
      <c r="A4" s="35" t="s">
        <v>104</v>
      </c>
    </row>
    <row r="5" spans="1:9">
      <c r="I5" s="9" t="s">
        <v>105</v>
      </c>
    </row>
    <row r="6" spans="1:9" s="37" customFormat="1" ht="29.25" customHeight="1">
      <c r="A6" s="50" t="s">
        <v>106</v>
      </c>
      <c r="B6" s="48"/>
      <c r="C6" s="48"/>
      <c r="D6" s="48"/>
      <c r="E6" s="36" t="s">
        <v>207</v>
      </c>
      <c r="F6" s="36" t="s">
        <v>208</v>
      </c>
      <c r="G6" s="36" t="s">
        <v>209</v>
      </c>
      <c r="H6" s="36" t="s">
        <v>215</v>
      </c>
      <c r="I6" s="36" t="s">
        <v>222</v>
      </c>
    </row>
    <row r="7" spans="1:9" ht="27" customHeight="1">
      <c r="A7" s="98" t="s">
        <v>107</v>
      </c>
      <c r="B7" s="61" t="s">
        <v>108</v>
      </c>
      <c r="C7" s="53"/>
      <c r="D7" s="66" t="s">
        <v>109</v>
      </c>
      <c r="E7" s="90">
        <v>2381711</v>
      </c>
      <c r="F7" s="90">
        <v>2425830.2000000002</v>
      </c>
      <c r="G7" s="90">
        <v>3136839</v>
      </c>
      <c r="H7" s="90">
        <v>3112931</v>
      </c>
      <c r="I7" s="36">
        <v>3094654.8</v>
      </c>
    </row>
    <row r="8" spans="1:9" ht="27" customHeight="1">
      <c r="A8" s="98"/>
      <c r="B8" s="79"/>
      <c r="C8" s="53" t="s">
        <v>110</v>
      </c>
      <c r="D8" s="66" t="s">
        <v>41</v>
      </c>
      <c r="E8" s="89">
        <v>1389635</v>
      </c>
      <c r="F8" s="89">
        <v>1378520.1</v>
      </c>
      <c r="G8" s="89">
        <v>1395886</v>
      </c>
      <c r="H8" s="71">
        <v>1519824</v>
      </c>
      <c r="I8" s="71">
        <v>1527167.7</v>
      </c>
    </row>
    <row r="9" spans="1:9" ht="27" customHeight="1">
      <c r="A9" s="98"/>
      <c r="B9" s="53" t="s">
        <v>111</v>
      </c>
      <c r="C9" s="53"/>
      <c r="D9" s="66"/>
      <c r="E9" s="89">
        <v>2367249</v>
      </c>
      <c r="F9" s="89">
        <v>2411637.5</v>
      </c>
      <c r="G9" s="89">
        <v>3100102</v>
      </c>
      <c r="H9" s="72">
        <v>3067518</v>
      </c>
      <c r="I9" s="72">
        <v>3058479.6</v>
      </c>
    </row>
    <row r="10" spans="1:9" ht="27" customHeight="1">
      <c r="A10" s="98"/>
      <c r="B10" s="53" t="s">
        <v>112</v>
      </c>
      <c r="C10" s="53"/>
      <c r="D10" s="66"/>
      <c r="E10" s="89">
        <v>14462</v>
      </c>
      <c r="F10" s="89">
        <v>14192.7</v>
      </c>
      <c r="G10" s="89">
        <v>36737</v>
      </c>
      <c r="H10" s="72">
        <v>45413</v>
      </c>
      <c r="I10" s="72">
        <v>36175.300000000003</v>
      </c>
    </row>
    <row r="11" spans="1:9" ht="27" customHeight="1">
      <c r="A11" s="98"/>
      <c r="B11" s="53" t="s">
        <v>113</v>
      </c>
      <c r="C11" s="53"/>
      <c r="D11" s="66"/>
      <c r="E11" s="89">
        <v>6019</v>
      </c>
      <c r="F11" s="89">
        <v>4627</v>
      </c>
      <c r="G11" s="89">
        <v>4926</v>
      </c>
      <c r="H11" s="72">
        <v>12441</v>
      </c>
      <c r="I11" s="72">
        <v>8606.7000000000007</v>
      </c>
    </row>
    <row r="12" spans="1:9" ht="27" customHeight="1">
      <c r="A12" s="98"/>
      <c r="B12" s="53" t="s">
        <v>114</v>
      </c>
      <c r="C12" s="53"/>
      <c r="D12" s="66"/>
      <c r="E12" s="89">
        <v>8443</v>
      </c>
      <c r="F12" s="89">
        <v>9565.7000000000007</v>
      </c>
      <c r="G12" s="89">
        <v>31811</v>
      </c>
      <c r="H12" s="72">
        <v>32972</v>
      </c>
      <c r="I12" s="72">
        <v>27568.6</v>
      </c>
    </row>
    <row r="13" spans="1:9" ht="27" customHeight="1">
      <c r="A13" s="98"/>
      <c r="B13" s="53" t="s">
        <v>115</v>
      </c>
      <c r="C13" s="53"/>
      <c r="D13" s="66"/>
      <c r="E13" s="89">
        <v>2438</v>
      </c>
      <c r="F13" s="89">
        <v>1122.5999999999999</v>
      </c>
      <c r="G13" s="89">
        <v>22245</v>
      </c>
      <c r="H13" s="72">
        <v>1161</v>
      </c>
      <c r="I13" s="72">
        <v>-5403.4</v>
      </c>
    </row>
    <row r="14" spans="1:9" ht="27" customHeight="1">
      <c r="A14" s="98"/>
      <c r="B14" s="53" t="s">
        <v>116</v>
      </c>
      <c r="C14" s="53"/>
      <c r="D14" s="66"/>
      <c r="E14" s="89">
        <v>8000</v>
      </c>
      <c r="F14" s="89">
        <v>8000</v>
      </c>
      <c r="G14" s="89">
        <v>5600</v>
      </c>
      <c r="H14" s="72">
        <v>0</v>
      </c>
      <c r="I14" s="72">
        <v>0</v>
      </c>
    </row>
    <row r="15" spans="1:9" ht="27" customHeight="1">
      <c r="A15" s="98"/>
      <c r="B15" s="53" t="s">
        <v>117</v>
      </c>
      <c r="C15" s="53"/>
      <c r="D15" s="66"/>
      <c r="E15" s="89">
        <v>15556</v>
      </c>
      <c r="F15" s="89">
        <v>3914.9</v>
      </c>
      <c r="G15" s="89">
        <v>33896</v>
      </c>
      <c r="H15" s="72">
        <v>25533</v>
      </c>
      <c r="I15" s="72">
        <v>-2762.1</v>
      </c>
    </row>
    <row r="16" spans="1:9" ht="27" customHeight="1">
      <c r="A16" s="98"/>
      <c r="B16" s="53" t="s">
        <v>118</v>
      </c>
      <c r="C16" s="53"/>
      <c r="D16" s="66" t="s">
        <v>42</v>
      </c>
      <c r="E16" s="89">
        <v>110975</v>
      </c>
      <c r="F16" s="89">
        <v>49032</v>
      </c>
      <c r="G16" s="89">
        <v>56538</v>
      </c>
      <c r="H16" s="72">
        <v>134173</v>
      </c>
      <c r="I16" s="72">
        <v>136903.70000000001</v>
      </c>
    </row>
    <row r="17" spans="1:9" ht="27" customHeight="1">
      <c r="A17" s="98"/>
      <c r="B17" s="53" t="s">
        <v>119</v>
      </c>
      <c r="C17" s="53"/>
      <c r="D17" s="66" t="s">
        <v>43</v>
      </c>
      <c r="E17" s="89">
        <v>147192</v>
      </c>
      <c r="F17" s="89">
        <v>131946.4</v>
      </c>
      <c r="G17" s="89">
        <v>135176</v>
      </c>
      <c r="H17" s="72">
        <v>159729</v>
      </c>
      <c r="I17" s="72">
        <v>140166</v>
      </c>
    </row>
    <row r="18" spans="1:9" ht="27" customHeight="1">
      <c r="A18" s="98"/>
      <c r="B18" s="53" t="s">
        <v>120</v>
      </c>
      <c r="C18" s="53"/>
      <c r="D18" s="66" t="s">
        <v>44</v>
      </c>
      <c r="E18" s="89">
        <v>5805273</v>
      </c>
      <c r="F18" s="89">
        <v>5812170.7999999998</v>
      </c>
      <c r="G18" s="89">
        <v>5865598</v>
      </c>
      <c r="H18" s="72">
        <v>5862841</v>
      </c>
      <c r="I18" s="72">
        <v>5778414</v>
      </c>
    </row>
    <row r="19" spans="1:9" ht="27" customHeight="1">
      <c r="A19" s="98"/>
      <c r="B19" s="53" t="s">
        <v>121</v>
      </c>
      <c r="C19" s="53"/>
      <c r="D19" s="66" t="s">
        <v>122</v>
      </c>
      <c r="E19" s="89">
        <v>5841490</v>
      </c>
      <c r="F19" s="89">
        <v>5882055.7999999998</v>
      </c>
      <c r="G19" s="89">
        <v>5944236</v>
      </c>
      <c r="H19" s="89">
        <f>H17+H18-H16</f>
        <v>5888397</v>
      </c>
      <c r="I19" s="70">
        <f>I17+I18-I16</f>
        <v>5781676.2999999998</v>
      </c>
    </row>
    <row r="20" spans="1:9" ht="27" customHeight="1">
      <c r="A20" s="98"/>
      <c r="B20" s="53" t="s">
        <v>123</v>
      </c>
      <c r="C20" s="53"/>
      <c r="D20" s="66" t="s">
        <v>124</v>
      </c>
      <c r="E20" s="73">
        <f t="shared" ref="E20:G20" si="0">E18/E8</f>
        <v>4.1775523788620754</v>
      </c>
      <c r="F20" s="73">
        <f t="shared" si="0"/>
        <v>4.2162394295157535</v>
      </c>
      <c r="G20" s="73">
        <f t="shared" si="0"/>
        <v>4.2020609132837494</v>
      </c>
      <c r="H20" s="73">
        <f>H18/H8</f>
        <v>3.8575789038730801</v>
      </c>
      <c r="I20" s="73">
        <f>I18/I8</f>
        <v>3.7837455572168008</v>
      </c>
    </row>
    <row r="21" spans="1:9" ht="27" customHeight="1">
      <c r="A21" s="98"/>
      <c r="B21" s="53" t="s">
        <v>125</v>
      </c>
      <c r="C21" s="53"/>
      <c r="D21" s="66" t="s">
        <v>126</v>
      </c>
      <c r="E21" s="73">
        <f t="shared" ref="E21:G21" si="1">E19/E8</f>
        <v>4.2036146182270882</v>
      </c>
      <c r="F21" s="73">
        <f t="shared" si="1"/>
        <v>4.2669350994591948</v>
      </c>
      <c r="G21" s="73">
        <f t="shared" si="1"/>
        <v>4.2583964593097141</v>
      </c>
      <c r="H21" s="73">
        <f>H19/H8</f>
        <v>3.874394008779964</v>
      </c>
      <c r="I21" s="73">
        <f>I19/I8</f>
        <v>3.785881733878997</v>
      </c>
    </row>
    <row r="22" spans="1:9" ht="27" customHeight="1">
      <c r="A22" s="98"/>
      <c r="B22" s="53" t="s">
        <v>127</v>
      </c>
      <c r="C22" s="53"/>
      <c r="D22" s="66" t="s">
        <v>128</v>
      </c>
      <c r="E22" s="89">
        <f t="shared" ref="E22:G22" si="2">E18/E24*1000000</f>
        <v>1078699.556443993</v>
      </c>
      <c r="F22" s="89">
        <f t="shared" si="2"/>
        <v>1079981.2625412669</v>
      </c>
      <c r="G22" s="89">
        <f t="shared" si="2"/>
        <v>1122685.4270956668</v>
      </c>
      <c r="H22" s="89">
        <f>H18/H24*1000000</f>
        <v>1122157.7326095286</v>
      </c>
      <c r="I22" s="70">
        <f>I18/I24*1000000</f>
        <v>1105998.2613069597</v>
      </c>
    </row>
    <row r="23" spans="1:9" ht="27" customHeight="1">
      <c r="A23" s="98"/>
      <c r="B23" s="53" t="s">
        <v>129</v>
      </c>
      <c r="C23" s="53"/>
      <c r="D23" s="66" t="s">
        <v>130</v>
      </c>
      <c r="E23" s="89">
        <f t="shared" ref="E23:G23" si="3">E19/E24*1000000</f>
        <v>1085429.1730934998</v>
      </c>
      <c r="F23" s="89">
        <f t="shared" si="3"/>
        <v>1092966.8565869024</v>
      </c>
      <c r="G23" s="89">
        <f t="shared" si="3"/>
        <v>1137736.8739585355</v>
      </c>
      <c r="H23" s="89">
        <f>H19/H24*1000000</f>
        <v>1127049.1944476664</v>
      </c>
      <c r="I23" s="70">
        <f>I19/I24*1000000</f>
        <v>1106622.6710719683</v>
      </c>
    </row>
    <row r="24" spans="1:9" ht="27" customHeight="1">
      <c r="A24" s="98"/>
      <c r="B24" s="74" t="s">
        <v>131</v>
      </c>
      <c r="C24" s="75"/>
      <c r="D24" s="66" t="s">
        <v>132</v>
      </c>
      <c r="E24" s="89">
        <v>5381733</v>
      </c>
      <c r="F24" s="89">
        <v>5381733</v>
      </c>
      <c r="G24" s="72">
        <v>5224614</v>
      </c>
      <c r="H24" s="72">
        <v>5224614</v>
      </c>
      <c r="I24" s="72">
        <v>5224614</v>
      </c>
    </row>
    <row r="25" spans="1:9" ht="27" customHeight="1">
      <c r="A25" s="98"/>
      <c r="B25" s="47" t="s">
        <v>133</v>
      </c>
      <c r="C25" s="47"/>
      <c r="D25" s="47"/>
      <c r="E25" s="89">
        <v>1352254</v>
      </c>
      <c r="F25" s="89">
        <v>1344611.2</v>
      </c>
      <c r="G25" s="89">
        <v>1353652</v>
      </c>
      <c r="H25" s="88">
        <v>1398415</v>
      </c>
      <c r="I25" s="54">
        <v>1358763.3</v>
      </c>
    </row>
    <row r="26" spans="1:9" ht="27" customHeight="1">
      <c r="A26" s="98"/>
      <c r="B26" s="47" t="s">
        <v>134</v>
      </c>
      <c r="C26" s="47"/>
      <c r="D26" s="47"/>
      <c r="E26" s="76">
        <v>0.44900000000000001</v>
      </c>
      <c r="F26" s="76">
        <v>0.45493</v>
      </c>
      <c r="G26" s="76">
        <v>0.46200000000000002</v>
      </c>
      <c r="H26" s="77">
        <v>0.44600000000000001</v>
      </c>
      <c r="I26" s="77">
        <v>0.44419999999999998</v>
      </c>
    </row>
    <row r="27" spans="1:9" ht="27" customHeight="1">
      <c r="A27" s="98"/>
      <c r="B27" s="47" t="s">
        <v>135</v>
      </c>
      <c r="C27" s="47"/>
      <c r="D27" s="47"/>
      <c r="E27" s="58">
        <v>0.6</v>
      </c>
      <c r="F27" s="58">
        <v>0.7</v>
      </c>
      <c r="G27" s="58">
        <v>2.4</v>
      </c>
      <c r="H27" s="55">
        <v>2.4</v>
      </c>
      <c r="I27" s="55">
        <v>2</v>
      </c>
    </row>
    <row r="28" spans="1:9" ht="27" customHeight="1">
      <c r="A28" s="98"/>
      <c r="B28" s="47" t="s">
        <v>136</v>
      </c>
      <c r="C28" s="47"/>
      <c r="D28" s="47"/>
      <c r="E28" s="58">
        <v>97.9</v>
      </c>
      <c r="F28" s="58">
        <v>99.1</v>
      </c>
      <c r="G28" s="58">
        <v>98.2</v>
      </c>
      <c r="H28" s="55">
        <v>92.7</v>
      </c>
      <c r="I28" s="55">
        <v>98.1</v>
      </c>
    </row>
    <row r="29" spans="1:9" ht="27" customHeight="1">
      <c r="A29" s="98"/>
      <c r="B29" s="47" t="s">
        <v>137</v>
      </c>
      <c r="C29" s="47"/>
      <c r="D29" s="47"/>
      <c r="E29" s="58">
        <v>39.299999999999997</v>
      </c>
      <c r="F29" s="58">
        <v>39.39</v>
      </c>
      <c r="G29" s="58">
        <v>43.7</v>
      </c>
      <c r="H29" s="55">
        <v>40.700000000000003</v>
      </c>
      <c r="I29" s="55">
        <v>41.88</v>
      </c>
    </row>
    <row r="30" spans="1:9" ht="27" customHeight="1">
      <c r="A30" s="98"/>
      <c r="B30" s="98" t="s">
        <v>138</v>
      </c>
      <c r="C30" s="47" t="s">
        <v>139</v>
      </c>
      <c r="D30" s="47"/>
      <c r="E30" s="58">
        <v>0</v>
      </c>
      <c r="F30" s="58">
        <v>0</v>
      </c>
      <c r="G30" s="58">
        <v>0</v>
      </c>
      <c r="H30" s="55">
        <v>0</v>
      </c>
      <c r="I30" s="55">
        <v>0</v>
      </c>
    </row>
    <row r="31" spans="1:9" ht="27" customHeight="1">
      <c r="A31" s="98"/>
      <c r="B31" s="98"/>
      <c r="C31" s="47" t="s">
        <v>140</v>
      </c>
      <c r="D31" s="47"/>
      <c r="E31" s="58">
        <v>0</v>
      </c>
      <c r="F31" s="58">
        <v>0</v>
      </c>
      <c r="G31" s="58">
        <v>0</v>
      </c>
      <c r="H31" s="55">
        <v>0</v>
      </c>
      <c r="I31" s="55">
        <v>0</v>
      </c>
    </row>
    <row r="32" spans="1:9" ht="27" customHeight="1">
      <c r="A32" s="98"/>
      <c r="B32" s="98"/>
      <c r="C32" s="47" t="s">
        <v>141</v>
      </c>
      <c r="D32" s="47"/>
      <c r="E32" s="58">
        <v>20.9</v>
      </c>
      <c r="F32" s="58">
        <v>20.7</v>
      </c>
      <c r="G32" s="58">
        <v>19.600000000000001</v>
      </c>
      <c r="H32" s="55">
        <v>19.100000000000001</v>
      </c>
      <c r="I32" s="55">
        <v>18.899999999999999</v>
      </c>
    </row>
    <row r="33" spans="1:9" ht="27" customHeight="1">
      <c r="A33" s="98"/>
      <c r="B33" s="98"/>
      <c r="C33" s="47" t="s">
        <v>142</v>
      </c>
      <c r="D33" s="47"/>
      <c r="E33" s="58">
        <v>323.5</v>
      </c>
      <c r="F33" s="58">
        <v>326.89999999999998</v>
      </c>
      <c r="G33" s="58">
        <v>325.60000000000002</v>
      </c>
      <c r="H33" s="78">
        <v>304</v>
      </c>
      <c r="I33" s="78">
        <v>311</v>
      </c>
    </row>
    <row r="34" spans="1:9" ht="27" customHeight="1">
      <c r="A34" s="2" t="s">
        <v>223</v>
      </c>
      <c r="E34" s="38"/>
      <c r="F34" s="38"/>
      <c r="G34" s="38"/>
      <c r="H34" s="38"/>
      <c r="I34" s="39"/>
    </row>
    <row r="35" spans="1:9" ht="27" customHeight="1">
      <c r="A35" s="8" t="s">
        <v>102</v>
      </c>
    </row>
    <row r="36" spans="1:9">
      <c r="A36" s="40"/>
    </row>
  </sheetData>
  <mergeCells count="2">
    <mergeCell ref="A7:A33"/>
    <mergeCell ref="B30:B33"/>
  </mergeCells>
  <phoneticPr fontId="16"/>
  <printOptions horizontalCentered="1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50"/>
  <sheetViews>
    <sheetView view="pageBreakPreview" zoomScale="85" zoomScaleNormal="100" zoomScaleSheetLayoutView="85" workbookViewId="0">
      <pane xSplit="5" ySplit="7" topLeftCell="J8" activePane="bottomRight" state="frozen"/>
      <selection activeCell="G7" sqref="G7"/>
      <selection pane="topRight" activeCell="G7" sqref="G7"/>
      <selection pane="bottomLeft" activeCell="G7" sqref="G7"/>
      <selection pane="bottomRight" activeCell="K16" sqref="K16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22"/>
      <c r="E1" s="13"/>
      <c r="F1" s="13"/>
      <c r="G1" s="13"/>
    </row>
    <row r="2" spans="1:25" ht="15" customHeight="1"/>
    <row r="3" spans="1:25" ht="15" customHeight="1">
      <c r="A3" s="14" t="s">
        <v>248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249</v>
      </c>
      <c r="B5" s="12"/>
      <c r="C5" s="12"/>
      <c r="D5" s="12"/>
      <c r="K5" s="15"/>
      <c r="O5" s="15" t="s">
        <v>47</v>
      </c>
    </row>
    <row r="6" spans="1:25" ht="16" customHeight="1">
      <c r="A6" s="108" t="s">
        <v>48</v>
      </c>
      <c r="B6" s="109"/>
      <c r="C6" s="109"/>
      <c r="D6" s="109"/>
      <c r="E6" s="109"/>
      <c r="F6" s="119" t="s">
        <v>250</v>
      </c>
      <c r="G6" s="120"/>
      <c r="H6" s="119" t="s">
        <v>251</v>
      </c>
      <c r="I6" s="120"/>
      <c r="J6" s="119" t="s">
        <v>252</v>
      </c>
      <c r="K6" s="120"/>
      <c r="L6" s="119" t="s">
        <v>253</v>
      </c>
      <c r="M6" s="120"/>
      <c r="N6" s="119" t="s">
        <v>254</v>
      </c>
      <c r="O6" s="120"/>
    </row>
    <row r="7" spans="1:25" ht="16" customHeight="1">
      <c r="A7" s="109"/>
      <c r="B7" s="109"/>
      <c r="C7" s="109"/>
      <c r="D7" s="109"/>
      <c r="E7" s="109"/>
      <c r="F7" s="51" t="s">
        <v>214</v>
      </c>
      <c r="G7" s="96" t="s">
        <v>255</v>
      </c>
      <c r="H7" s="51" t="s">
        <v>214</v>
      </c>
      <c r="I7" s="96" t="s">
        <v>255</v>
      </c>
      <c r="J7" s="51" t="s">
        <v>214</v>
      </c>
      <c r="K7" s="96" t="s">
        <v>255</v>
      </c>
      <c r="L7" s="51" t="s">
        <v>214</v>
      </c>
      <c r="M7" s="96" t="s">
        <v>255</v>
      </c>
      <c r="N7" s="51" t="s">
        <v>214</v>
      </c>
      <c r="O7" s="96" t="s">
        <v>255</v>
      </c>
    </row>
    <row r="8" spans="1:25" ht="16" customHeight="1">
      <c r="A8" s="106" t="s">
        <v>237</v>
      </c>
      <c r="B8" s="61" t="s">
        <v>49</v>
      </c>
      <c r="C8" s="94"/>
      <c r="D8" s="94"/>
      <c r="E8" s="95" t="s">
        <v>40</v>
      </c>
      <c r="F8" s="97">
        <v>15385</v>
      </c>
      <c r="G8" s="97">
        <v>15578</v>
      </c>
      <c r="H8" s="97">
        <v>7788</v>
      </c>
      <c r="I8" s="97">
        <v>5605</v>
      </c>
      <c r="J8" s="97">
        <v>2190</v>
      </c>
      <c r="K8" s="97">
        <v>2115</v>
      </c>
      <c r="L8" s="97">
        <v>894</v>
      </c>
      <c r="M8" s="97">
        <v>904</v>
      </c>
      <c r="N8" s="97">
        <v>4318</v>
      </c>
      <c r="O8" s="97">
        <v>4645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6" customHeight="1">
      <c r="A9" s="106"/>
      <c r="B9" s="63"/>
      <c r="C9" s="94" t="s">
        <v>50</v>
      </c>
      <c r="D9" s="94"/>
      <c r="E9" s="95" t="s">
        <v>41</v>
      </c>
      <c r="F9" s="97">
        <v>15372</v>
      </c>
      <c r="G9" s="97">
        <v>15564</v>
      </c>
      <c r="H9" s="97">
        <v>7787</v>
      </c>
      <c r="I9" s="97">
        <v>5605</v>
      </c>
      <c r="J9" s="97">
        <v>2111</v>
      </c>
      <c r="K9" s="97">
        <v>2115</v>
      </c>
      <c r="L9" s="97">
        <v>891</v>
      </c>
      <c r="M9" s="97">
        <v>878</v>
      </c>
      <c r="N9" s="97">
        <v>4307</v>
      </c>
      <c r="O9" s="97">
        <v>4645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6" customHeight="1">
      <c r="A10" s="106"/>
      <c r="B10" s="62"/>
      <c r="C10" s="94" t="s">
        <v>51</v>
      </c>
      <c r="D10" s="94"/>
      <c r="E10" s="95" t="s">
        <v>42</v>
      </c>
      <c r="F10" s="97">
        <v>13</v>
      </c>
      <c r="G10" s="97">
        <v>14</v>
      </c>
      <c r="H10" s="97">
        <v>1</v>
      </c>
      <c r="I10" s="97">
        <v>0</v>
      </c>
      <c r="J10" s="67">
        <v>79</v>
      </c>
      <c r="K10" s="67">
        <v>0</v>
      </c>
      <c r="L10" s="97">
        <v>3</v>
      </c>
      <c r="M10" s="97">
        <v>26</v>
      </c>
      <c r="N10" s="97">
        <v>11</v>
      </c>
      <c r="O10" s="97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6" customHeight="1">
      <c r="A11" s="106"/>
      <c r="B11" s="61" t="s">
        <v>52</v>
      </c>
      <c r="C11" s="94"/>
      <c r="D11" s="94"/>
      <c r="E11" s="95" t="s">
        <v>43</v>
      </c>
      <c r="F11" s="97">
        <v>15721</v>
      </c>
      <c r="G11" s="97">
        <v>15786</v>
      </c>
      <c r="H11" s="97">
        <v>2568</v>
      </c>
      <c r="I11" s="97">
        <v>2566</v>
      </c>
      <c r="J11" s="97">
        <v>2052</v>
      </c>
      <c r="K11" s="97">
        <v>2013</v>
      </c>
      <c r="L11" s="97">
        <v>1187</v>
      </c>
      <c r="M11" s="97">
        <v>1183</v>
      </c>
      <c r="N11" s="97">
        <v>4336</v>
      </c>
      <c r="O11" s="97">
        <v>4830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6" customHeight="1">
      <c r="A12" s="106"/>
      <c r="B12" s="63"/>
      <c r="C12" s="94" t="s">
        <v>53</v>
      </c>
      <c r="D12" s="94"/>
      <c r="E12" s="95" t="s">
        <v>44</v>
      </c>
      <c r="F12" s="97">
        <v>15681</v>
      </c>
      <c r="G12" s="97">
        <v>15733</v>
      </c>
      <c r="H12" s="97">
        <v>2568</v>
      </c>
      <c r="I12" s="97">
        <v>2548</v>
      </c>
      <c r="J12" s="97">
        <v>2045</v>
      </c>
      <c r="K12" s="97">
        <v>1930</v>
      </c>
      <c r="L12" s="97">
        <v>1184</v>
      </c>
      <c r="M12" s="97">
        <v>1152</v>
      </c>
      <c r="N12" s="97">
        <v>4335</v>
      </c>
      <c r="O12" s="97">
        <v>4817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6" customHeight="1">
      <c r="A13" s="106"/>
      <c r="B13" s="62"/>
      <c r="C13" s="94" t="s">
        <v>54</v>
      </c>
      <c r="D13" s="94"/>
      <c r="E13" s="95" t="s">
        <v>45</v>
      </c>
      <c r="F13" s="97">
        <v>40</v>
      </c>
      <c r="G13" s="97">
        <v>53</v>
      </c>
      <c r="H13" s="67">
        <v>0</v>
      </c>
      <c r="I13" s="67">
        <v>18</v>
      </c>
      <c r="J13" s="67">
        <v>7</v>
      </c>
      <c r="K13" s="67">
        <v>83</v>
      </c>
      <c r="L13" s="97">
        <v>2</v>
      </c>
      <c r="M13" s="97">
        <v>31</v>
      </c>
      <c r="N13" s="97">
        <v>1</v>
      </c>
      <c r="O13" s="97">
        <v>13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6" customHeight="1">
      <c r="A14" s="106"/>
      <c r="B14" s="94" t="s">
        <v>55</v>
      </c>
      <c r="C14" s="94"/>
      <c r="D14" s="94"/>
      <c r="E14" s="95" t="s">
        <v>91</v>
      </c>
      <c r="F14" s="97">
        <f>F9-F12</f>
        <v>-309</v>
      </c>
      <c r="G14" s="97">
        <f t="shared" ref="F14:O15" si="0">G9-G12</f>
        <v>-169</v>
      </c>
      <c r="H14" s="97">
        <f t="shared" si="0"/>
        <v>5219</v>
      </c>
      <c r="I14" s="97">
        <f t="shared" si="0"/>
        <v>3057</v>
      </c>
      <c r="J14" s="97">
        <f t="shared" si="0"/>
        <v>66</v>
      </c>
      <c r="K14" s="97">
        <f t="shared" si="0"/>
        <v>185</v>
      </c>
      <c r="L14" s="97">
        <f t="shared" si="0"/>
        <v>-293</v>
      </c>
      <c r="M14" s="97">
        <f t="shared" si="0"/>
        <v>-274</v>
      </c>
      <c r="N14" s="97">
        <f t="shared" si="0"/>
        <v>-28</v>
      </c>
      <c r="O14" s="97">
        <f t="shared" si="0"/>
        <v>-172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6" customHeight="1">
      <c r="A15" s="106"/>
      <c r="B15" s="94" t="s">
        <v>56</v>
      </c>
      <c r="C15" s="94"/>
      <c r="D15" s="94"/>
      <c r="E15" s="95" t="s">
        <v>92</v>
      </c>
      <c r="F15" s="97">
        <f t="shared" si="0"/>
        <v>-27</v>
      </c>
      <c r="G15" s="97">
        <f t="shared" si="0"/>
        <v>-39</v>
      </c>
      <c r="H15" s="97">
        <f t="shared" si="0"/>
        <v>1</v>
      </c>
      <c r="I15" s="97">
        <f>I10-I13</f>
        <v>-18</v>
      </c>
      <c r="J15" s="97">
        <f t="shared" si="0"/>
        <v>72</v>
      </c>
      <c r="K15" s="97">
        <f t="shared" si="0"/>
        <v>-83</v>
      </c>
      <c r="L15" s="97">
        <f>L10-L13</f>
        <v>1</v>
      </c>
      <c r="M15" s="97">
        <f t="shared" si="0"/>
        <v>-5</v>
      </c>
      <c r="N15" s="97">
        <f t="shared" si="0"/>
        <v>10</v>
      </c>
      <c r="O15" s="97">
        <f t="shared" si="0"/>
        <v>-13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6" customHeight="1">
      <c r="A16" s="106"/>
      <c r="B16" s="94" t="s">
        <v>57</v>
      </c>
      <c r="C16" s="94"/>
      <c r="D16" s="94"/>
      <c r="E16" s="95" t="s">
        <v>93</v>
      </c>
      <c r="F16" s="97">
        <f t="shared" ref="F16:N16" si="1">F8-F11</f>
        <v>-336</v>
      </c>
      <c r="G16" s="97">
        <f t="shared" si="1"/>
        <v>-208</v>
      </c>
      <c r="H16" s="97">
        <f t="shared" si="1"/>
        <v>5220</v>
      </c>
      <c r="I16" s="97">
        <f t="shared" si="1"/>
        <v>3039</v>
      </c>
      <c r="J16" s="97">
        <f t="shared" si="1"/>
        <v>138</v>
      </c>
      <c r="K16" s="97">
        <f t="shared" si="1"/>
        <v>102</v>
      </c>
      <c r="L16" s="97">
        <f>L8-L11</f>
        <v>-293</v>
      </c>
      <c r="M16" s="97">
        <f t="shared" si="1"/>
        <v>-279</v>
      </c>
      <c r="N16" s="97">
        <f t="shared" si="1"/>
        <v>-18</v>
      </c>
      <c r="O16" s="97">
        <f>O8-O11-1</f>
        <v>-186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6" customHeight="1">
      <c r="A17" s="106"/>
      <c r="B17" s="94" t="s">
        <v>58</v>
      </c>
      <c r="C17" s="94"/>
      <c r="D17" s="94"/>
      <c r="E17" s="51"/>
      <c r="F17" s="67">
        <v>54552</v>
      </c>
      <c r="G17" s="67">
        <v>54216</v>
      </c>
      <c r="H17" s="67">
        <v>6020</v>
      </c>
      <c r="I17" s="67">
        <v>0</v>
      </c>
      <c r="J17" s="97">
        <v>138</v>
      </c>
      <c r="K17" s="97">
        <v>128</v>
      </c>
      <c r="L17" s="97">
        <v>10880</v>
      </c>
      <c r="M17" s="97">
        <v>10588</v>
      </c>
      <c r="N17" s="67">
        <v>421</v>
      </c>
      <c r="O17" s="68">
        <v>402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6" customHeight="1">
      <c r="A18" s="106"/>
      <c r="B18" s="94" t="s">
        <v>59</v>
      </c>
      <c r="C18" s="94"/>
      <c r="D18" s="94"/>
      <c r="E18" s="51"/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6" customHeight="1">
      <c r="A19" s="106" t="s">
        <v>239</v>
      </c>
      <c r="B19" s="61" t="s">
        <v>60</v>
      </c>
      <c r="C19" s="94"/>
      <c r="D19" s="94"/>
      <c r="E19" s="95"/>
      <c r="F19" s="97">
        <v>1747</v>
      </c>
      <c r="G19" s="97">
        <v>1567</v>
      </c>
      <c r="H19" s="97">
        <v>173</v>
      </c>
      <c r="I19" s="97">
        <v>986</v>
      </c>
      <c r="J19" s="97">
        <v>1693</v>
      </c>
      <c r="K19" s="97">
        <v>810</v>
      </c>
      <c r="L19" s="97">
        <v>433</v>
      </c>
      <c r="M19" s="97">
        <v>947</v>
      </c>
      <c r="N19" s="97">
        <v>1963</v>
      </c>
      <c r="O19" s="97">
        <v>2127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6" customHeight="1">
      <c r="A20" s="106"/>
      <c r="B20" s="62"/>
      <c r="C20" s="94" t="s">
        <v>61</v>
      </c>
      <c r="D20" s="94"/>
      <c r="E20" s="95"/>
      <c r="F20" s="97">
        <v>565</v>
      </c>
      <c r="G20" s="97">
        <v>570</v>
      </c>
      <c r="H20" s="97">
        <v>155</v>
      </c>
      <c r="I20" s="97">
        <v>970</v>
      </c>
      <c r="J20" s="97">
        <v>1046</v>
      </c>
      <c r="K20" s="67">
        <v>356</v>
      </c>
      <c r="L20" s="97">
        <v>287</v>
      </c>
      <c r="M20" s="97">
        <v>584</v>
      </c>
      <c r="N20" s="97">
        <v>732</v>
      </c>
      <c r="O20" s="97">
        <v>905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6" customHeight="1">
      <c r="A21" s="106"/>
      <c r="B21" s="94" t="s">
        <v>62</v>
      </c>
      <c r="C21" s="94"/>
      <c r="D21" s="94"/>
      <c r="E21" s="95" t="s">
        <v>94</v>
      </c>
      <c r="F21" s="97">
        <v>1747</v>
      </c>
      <c r="G21" s="97">
        <v>1567</v>
      </c>
      <c r="H21" s="97">
        <v>173</v>
      </c>
      <c r="I21" s="97">
        <v>986</v>
      </c>
      <c r="J21" s="97">
        <v>1693</v>
      </c>
      <c r="K21" s="97">
        <v>810</v>
      </c>
      <c r="L21" s="97">
        <v>433</v>
      </c>
      <c r="M21" s="97">
        <v>947</v>
      </c>
      <c r="N21" s="97">
        <v>1830</v>
      </c>
      <c r="O21" s="97">
        <v>1960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6" customHeight="1">
      <c r="A22" s="106"/>
      <c r="B22" s="61" t="s">
        <v>63</v>
      </c>
      <c r="C22" s="94"/>
      <c r="D22" s="94"/>
      <c r="E22" s="95" t="s">
        <v>95</v>
      </c>
      <c r="F22" s="97">
        <v>2372</v>
      </c>
      <c r="G22" s="97">
        <v>2150</v>
      </c>
      <c r="H22" s="97">
        <v>1497</v>
      </c>
      <c r="I22" s="97">
        <v>4034</v>
      </c>
      <c r="J22" s="97">
        <v>2633</v>
      </c>
      <c r="K22" s="97">
        <v>1677</v>
      </c>
      <c r="L22" s="97">
        <v>622</v>
      </c>
      <c r="M22" s="97">
        <v>983</v>
      </c>
      <c r="N22" s="97">
        <v>3067</v>
      </c>
      <c r="O22" s="97">
        <v>3158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6" customHeight="1">
      <c r="A23" s="106"/>
      <c r="B23" s="62" t="s">
        <v>64</v>
      </c>
      <c r="C23" s="94" t="s">
        <v>65</v>
      </c>
      <c r="D23" s="94"/>
      <c r="E23" s="95"/>
      <c r="F23" s="97">
        <v>1638</v>
      </c>
      <c r="G23" s="97">
        <v>1536</v>
      </c>
      <c r="H23" s="97">
        <v>778</v>
      </c>
      <c r="I23" s="97">
        <v>617</v>
      </c>
      <c r="J23" s="97">
        <v>849</v>
      </c>
      <c r="K23" s="97">
        <v>938</v>
      </c>
      <c r="L23" s="97">
        <v>325</v>
      </c>
      <c r="M23" s="97">
        <v>340</v>
      </c>
      <c r="N23" s="97">
        <v>1544</v>
      </c>
      <c r="O23" s="97">
        <v>1623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6" customHeight="1">
      <c r="A24" s="106"/>
      <c r="B24" s="94" t="s">
        <v>240</v>
      </c>
      <c r="C24" s="94"/>
      <c r="D24" s="94"/>
      <c r="E24" s="95" t="s">
        <v>96</v>
      </c>
      <c r="F24" s="97">
        <f>F21-F22</f>
        <v>-625</v>
      </c>
      <c r="G24" s="97">
        <f t="shared" ref="G24:O24" si="2">G21-G22</f>
        <v>-583</v>
      </c>
      <c r="H24" s="97">
        <f t="shared" si="2"/>
        <v>-1324</v>
      </c>
      <c r="I24" s="97">
        <f t="shared" si="2"/>
        <v>-3048</v>
      </c>
      <c r="J24" s="97">
        <f t="shared" si="2"/>
        <v>-940</v>
      </c>
      <c r="K24" s="97">
        <f t="shared" si="2"/>
        <v>-867</v>
      </c>
      <c r="L24" s="97">
        <f t="shared" si="2"/>
        <v>-189</v>
      </c>
      <c r="M24" s="97">
        <f t="shared" si="2"/>
        <v>-36</v>
      </c>
      <c r="N24" s="97">
        <f t="shared" si="2"/>
        <v>-1237</v>
      </c>
      <c r="O24" s="97">
        <f t="shared" si="2"/>
        <v>-1198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6" customHeight="1">
      <c r="A25" s="106"/>
      <c r="B25" s="61" t="s">
        <v>66</v>
      </c>
      <c r="C25" s="61"/>
      <c r="D25" s="61"/>
      <c r="E25" s="110" t="s">
        <v>97</v>
      </c>
      <c r="F25" s="102">
        <v>625</v>
      </c>
      <c r="G25" s="102">
        <v>583</v>
      </c>
      <c r="H25" s="102">
        <v>1324</v>
      </c>
      <c r="I25" s="102">
        <v>3048</v>
      </c>
      <c r="J25" s="102">
        <v>940</v>
      </c>
      <c r="K25" s="102">
        <v>867</v>
      </c>
      <c r="L25" s="102">
        <v>189</v>
      </c>
      <c r="M25" s="102">
        <v>36</v>
      </c>
      <c r="N25" s="102">
        <v>1237</v>
      </c>
      <c r="O25" s="102">
        <v>1198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6" customHeight="1">
      <c r="A26" s="106"/>
      <c r="B26" s="79" t="s">
        <v>67</v>
      </c>
      <c r="C26" s="79"/>
      <c r="D26" s="79"/>
      <c r="E26" s="111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6" customHeight="1">
      <c r="A27" s="106"/>
      <c r="B27" s="94" t="s">
        <v>241</v>
      </c>
      <c r="C27" s="94"/>
      <c r="D27" s="94"/>
      <c r="E27" s="95" t="s">
        <v>98</v>
      </c>
      <c r="F27" s="97">
        <f t="shared" ref="F27:O27" si="3">F24+F25</f>
        <v>0</v>
      </c>
      <c r="G27" s="97">
        <f t="shared" si="3"/>
        <v>0</v>
      </c>
      <c r="H27" s="97">
        <f t="shared" si="3"/>
        <v>0</v>
      </c>
      <c r="I27" s="97">
        <f t="shared" si="3"/>
        <v>0</v>
      </c>
      <c r="J27" s="97">
        <f t="shared" si="3"/>
        <v>0</v>
      </c>
      <c r="K27" s="97">
        <f t="shared" si="3"/>
        <v>0</v>
      </c>
      <c r="L27" s="97">
        <f t="shared" si="3"/>
        <v>0</v>
      </c>
      <c r="M27" s="97">
        <f t="shared" si="3"/>
        <v>0</v>
      </c>
      <c r="N27" s="97">
        <f t="shared" si="3"/>
        <v>0</v>
      </c>
      <c r="O27" s="97">
        <f t="shared" si="3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6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6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242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6" customHeight="1">
      <c r="A30" s="109" t="s">
        <v>68</v>
      </c>
      <c r="B30" s="109"/>
      <c r="C30" s="109"/>
      <c r="D30" s="109"/>
      <c r="E30" s="109"/>
      <c r="F30" s="118" t="s">
        <v>256</v>
      </c>
      <c r="G30" s="105"/>
      <c r="H30" s="118" t="s">
        <v>257</v>
      </c>
      <c r="I30" s="105"/>
      <c r="J30" s="105"/>
      <c r="K30" s="105"/>
      <c r="L30" s="105"/>
      <c r="M30" s="105"/>
      <c r="N30" s="105"/>
      <c r="O30" s="105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6" customHeight="1">
      <c r="A31" s="109"/>
      <c r="B31" s="109"/>
      <c r="C31" s="109"/>
      <c r="D31" s="109"/>
      <c r="E31" s="109"/>
      <c r="F31" s="51" t="s">
        <v>214</v>
      </c>
      <c r="G31" s="96" t="s">
        <v>255</v>
      </c>
      <c r="H31" s="51" t="s">
        <v>214</v>
      </c>
      <c r="I31" s="96" t="s">
        <v>255</v>
      </c>
      <c r="J31" s="51" t="s">
        <v>214</v>
      </c>
      <c r="K31" s="96" t="s">
        <v>255</v>
      </c>
      <c r="L31" s="51" t="s">
        <v>214</v>
      </c>
      <c r="M31" s="96" t="s">
        <v>255</v>
      </c>
      <c r="N31" s="51" t="s">
        <v>214</v>
      </c>
      <c r="O31" s="96" t="s">
        <v>255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6" customHeight="1">
      <c r="A32" s="106" t="s">
        <v>245</v>
      </c>
      <c r="B32" s="61" t="s">
        <v>49</v>
      </c>
      <c r="C32" s="94"/>
      <c r="D32" s="94"/>
      <c r="E32" s="95" t="s">
        <v>40</v>
      </c>
      <c r="F32" s="97">
        <v>5</v>
      </c>
      <c r="G32" s="97">
        <v>6</v>
      </c>
      <c r="H32" s="97">
        <v>90</v>
      </c>
      <c r="I32" s="97">
        <v>118</v>
      </c>
      <c r="J32" s="97"/>
      <c r="K32" s="97"/>
      <c r="L32" s="97"/>
      <c r="M32" s="97"/>
      <c r="N32" s="97"/>
      <c r="O32" s="97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6" customHeight="1">
      <c r="A33" s="112"/>
      <c r="B33" s="63"/>
      <c r="C33" s="61" t="s">
        <v>69</v>
      </c>
      <c r="D33" s="94"/>
      <c r="E33" s="95"/>
      <c r="F33" s="97">
        <v>0</v>
      </c>
      <c r="G33" s="97">
        <v>0</v>
      </c>
      <c r="H33" s="97">
        <v>0</v>
      </c>
      <c r="I33" s="97">
        <v>0</v>
      </c>
      <c r="J33" s="97"/>
      <c r="K33" s="97"/>
      <c r="L33" s="97"/>
      <c r="M33" s="97"/>
      <c r="N33" s="97"/>
      <c r="O33" s="97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6" customHeight="1">
      <c r="A34" s="112"/>
      <c r="B34" s="63"/>
      <c r="C34" s="62"/>
      <c r="D34" s="94" t="s">
        <v>70</v>
      </c>
      <c r="E34" s="95"/>
      <c r="F34" s="97">
        <v>0</v>
      </c>
      <c r="G34" s="97">
        <v>0</v>
      </c>
      <c r="H34" s="97">
        <v>0</v>
      </c>
      <c r="I34" s="97">
        <v>0</v>
      </c>
      <c r="J34" s="97"/>
      <c r="K34" s="97"/>
      <c r="L34" s="97"/>
      <c r="M34" s="97"/>
      <c r="N34" s="97"/>
      <c r="O34" s="97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6" customHeight="1">
      <c r="A35" s="112"/>
      <c r="B35" s="62"/>
      <c r="C35" s="94" t="s">
        <v>71</v>
      </c>
      <c r="D35" s="94"/>
      <c r="E35" s="95"/>
      <c r="F35" s="97">
        <v>5</v>
      </c>
      <c r="G35" s="97">
        <v>6</v>
      </c>
      <c r="H35" s="97">
        <v>90</v>
      </c>
      <c r="I35" s="97">
        <v>118</v>
      </c>
      <c r="J35" s="68"/>
      <c r="K35" s="68"/>
      <c r="L35" s="97"/>
      <c r="M35" s="97"/>
      <c r="N35" s="97"/>
      <c r="O35" s="97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6" customHeight="1">
      <c r="A36" s="112"/>
      <c r="B36" s="61" t="s">
        <v>52</v>
      </c>
      <c r="C36" s="94"/>
      <c r="D36" s="94"/>
      <c r="E36" s="95" t="s">
        <v>41</v>
      </c>
      <c r="F36" s="97">
        <v>5</v>
      </c>
      <c r="G36" s="97">
        <v>6</v>
      </c>
      <c r="H36" s="97">
        <v>90</v>
      </c>
      <c r="I36" s="97">
        <v>118</v>
      </c>
      <c r="J36" s="97"/>
      <c r="K36" s="97"/>
      <c r="L36" s="97"/>
      <c r="M36" s="97"/>
      <c r="N36" s="97"/>
      <c r="O36" s="97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6" customHeight="1">
      <c r="A37" s="112"/>
      <c r="B37" s="63"/>
      <c r="C37" s="94" t="s">
        <v>72</v>
      </c>
      <c r="D37" s="94"/>
      <c r="E37" s="95"/>
      <c r="F37" s="97">
        <v>0</v>
      </c>
      <c r="G37" s="97">
        <v>0</v>
      </c>
      <c r="H37" s="97">
        <v>0</v>
      </c>
      <c r="I37" s="97">
        <v>0</v>
      </c>
      <c r="J37" s="97"/>
      <c r="K37" s="97"/>
      <c r="L37" s="97"/>
      <c r="M37" s="97"/>
      <c r="N37" s="97"/>
      <c r="O37" s="97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6" customHeight="1">
      <c r="A38" s="112"/>
      <c r="B38" s="62"/>
      <c r="C38" s="94" t="s">
        <v>73</v>
      </c>
      <c r="D38" s="94"/>
      <c r="E38" s="95"/>
      <c r="F38" s="97">
        <v>5</v>
      </c>
      <c r="G38" s="97">
        <v>6</v>
      </c>
      <c r="H38" s="97">
        <v>90</v>
      </c>
      <c r="I38" s="97">
        <v>118</v>
      </c>
      <c r="J38" s="97"/>
      <c r="K38" s="68"/>
      <c r="L38" s="97"/>
      <c r="M38" s="97"/>
      <c r="N38" s="97"/>
      <c r="O38" s="97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6" customHeight="1">
      <c r="A39" s="112"/>
      <c r="B39" s="47" t="s">
        <v>74</v>
      </c>
      <c r="C39" s="47"/>
      <c r="D39" s="47"/>
      <c r="E39" s="95" t="s">
        <v>99</v>
      </c>
      <c r="F39" s="97">
        <f t="shared" ref="F39:O39" si="4">F32-F36</f>
        <v>0</v>
      </c>
      <c r="G39" s="97">
        <f t="shared" si="4"/>
        <v>0</v>
      </c>
      <c r="H39" s="97">
        <f t="shared" si="4"/>
        <v>0</v>
      </c>
      <c r="I39" s="97">
        <f t="shared" si="4"/>
        <v>0</v>
      </c>
      <c r="J39" s="97">
        <f t="shared" si="4"/>
        <v>0</v>
      </c>
      <c r="K39" s="97">
        <f t="shared" si="4"/>
        <v>0</v>
      </c>
      <c r="L39" s="97">
        <f t="shared" si="4"/>
        <v>0</v>
      </c>
      <c r="M39" s="97">
        <f t="shared" si="4"/>
        <v>0</v>
      </c>
      <c r="N39" s="97">
        <f t="shared" si="4"/>
        <v>0</v>
      </c>
      <c r="O39" s="97">
        <f t="shared" si="4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6" customHeight="1">
      <c r="A40" s="106" t="s">
        <v>246</v>
      </c>
      <c r="B40" s="61" t="s">
        <v>75</v>
      </c>
      <c r="C40" s="94"/>
      <c r="D40" s="94"/>
      <c r="E40" s="95" t="s">
        <v>43</v>
      </c>
      <c r="F40" s="97">
        <v>31</v>
      </c>
      <c r="G40" s="97">
        <v>30</v>
      </c>
      <c r="H40" s="97">
        <v>671</v>
      </c>
      <c r="I40" s="97">
        <v>667</v>
      </c>
      <c r="J40" s="97"/>
      <c r="K40" s="97"/>
      <c r="L40" s="97"/>
      <c r="M40" s="97"/>
      <c r="N40" s="97"/>
      <c r="O40" s="97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6" customHeight="1">
      <c r="A41" s="107"/>
      <c r="B41" s="62"/>
      <c r="C41" s="94" t="s">
        <v>76</v>
      </c>
      <c r="D41" s="94"/>
      <c r="E41" s="95"/>
      <c r="F41" s="68">
        <v>0</v>
      </c>
      <c r="G41" s="68">
        <v>0</v>
      </c>
      <c r="H41" s="68"/>
      <c r="I41" s="68">
        <v>0</v>
      </c>
      <c r="J41" s="97"/>
      <c r="K41" s="97"/>
      <c r="L41" s="97"/>
      <c r="M41" s="97"/>
      <c r="N41" s="97"/>
      <c r="O41" s="97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6" customHeight="1">
      <c r="A42" s="107"/>
      <c r="B42" s="61" t="s">
        <v>63</v>
      </c>
      <c r="C42" s="94"/>
      <c r="D42" s="94"/>
      <c r="E42" s="95" t="s">
        <v>44</v>
      </c>
      <c r="F42" s="97">
        <v>31</v>
      </c>
      <c r="G42" s="97">
        <v>30</v>
      </c>
      <c r="H42" s="97">
        <v>671</v>
      </c>
      <c r="I42" s="97">
        <v>667</v>
      </c>
      <c r="J42" s="97"/>
      <c r="K42" s="97"/>
      <c r="L42" s="97"/>
      <c r="M42" s="97"/>
      <c r="N42" s="97"/>
      <c r="O42" s="97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6" customHeight="1">
      <c r="A43" s="107"/>
      <c r="B43" s="62"/>
      <c r="C43" s="94" t="s">
        <v>77</v>
      </c>
      <c r="D43" s="94"/>
      <c r="E43" s="95"/>
      <c r="F43" s="97">
        <v>31</v>
      </c>
      <c r="G43" s="97">
        <v>30</v>
      </c>
      <c r="H43" s="97">
        <v>671</v>
      </c>
      <c r="I43" s="97">
        <v>667</v>
      </c>
      <c r="J43" s="68"/>
      <c r="K43" s="68"/>
      <c r="L43" s="97"/>
      <c r="M43" s="97"/>
      <c r="N43" s="97"/>
      <c r="O43" s="97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6" customHeight="1">
      <c r="A44" s="107"/>
      <c r="B44" s="94" t="s">
        <v>74</v>
      </c>
      <c r="C44" s="94"/>
      <c r="D44" s="94"/>
      <c r="E44" s="95" t="s">
        <v>100</v>
      </c>
      <c r="F44" s="68">
        <f t="shared" ref="F44:O44" si="5">F40-F42</f>
        <v>0</v>
      </c>
      <c r="G44" s="68">
        <f t="shared" si="5"/>
        <v>0</v>
      </c>
      <c r="H44" s="68">
        <f t="shared" si="5"/>
        <v>0</v>
      </c>
      <c r="I44" s="68">
        <f t="shared" si="5"/>
        <v>0</v>
      </c>
      <c r="J44" s="68">
        <f t="shared" si="5"/>
        <v>0</v>
      </c>
      <c r="K44" s="68">
        <f t="shared" si="5"/>
        <v>0</v>
      </c>
      <c r="L44" s="68">
        <f t="shared" si="5"/>
        <v>0</v>
      </c>
      <c r="M44" s="68">
        <f t="shared" si="5"/>
        <v>0</v>
      </c>
      <c r="N44" s="68">
        <f t="shared" si="5"/>
        <v>0</v>
      </c>
      <c r="O44" s="68">
        <f t="shared" si="5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6" customHeight="1">
      <c r="A45" s="106" t="s">
        <v>153</v>
      </c>
      <c r="B45" s="47" t="s">
        <v>78</v>
      </c>
      <c r="C45" s="47"/>
      <c r="D45" s="47"/>
      <c r="E45" s="95" t="s">
        <v>101</v>
      </c>
      <c r="F45" s="97">
        <f t="shared" ref="F45:O45" si="6">F39+F44</f>
        <v>0</v>
      </c>
      <c r="G45" s="97">
        <f t="shared" si="6"/>
        <v>0</v>
      </c>
      <c r="H45" s="97">
        <f t="shared" si="6"/>
        <v>0</v>
      </c>
      <c r="I45" s="97">
        <f t="shared" si="6"/>
        <v>0</v>
      </c>
      <c r="J45" s="97">
        <f t="shared" si="6"/>
        <v>0</v>
      </c>
      <c r="K45" s="97">
        <f t="shared" si="6"/>
        <v>0</v>
      </c>
      <c r="L45" s="97">
        <f t="shared" si="6"/>
        <v>0</v>
      </c>
      <c r="M45" s="97">
        <f t="shared" si="6"/>
        <v>0</v>
      </c>
      <c r="N45" s="97">
        <f t="shared" si="6"/>
        <v>0</v>
      </c>
      <c r="O45" s="97">
        <f t="shared" si="6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6" customHeight="1">
      <c r="A46" s="107"/>
      <c r="B46" s="94" t="s">
        <v>79</v>
      </c>
      <c r="C46" s="94"/>
      <c r="D46" s="94"/>
      <c r="E46" s="94"/>
      <c r="F46" s="68">
        <v>0</v>
      </c>
      <c r="G46" s="68">
        <v>0</v>
      </c>
      <c r="H46" s="68">
        <v>0</v>
      </c>
      <c r="I46" s="68">
        <v>0</v>
      </c>
      <c r="J46" s="68"/>
      <c r="K46" s="68"/>
      <c r="L46" s="97"/>
      <c r="M46" s="97"/>
      <c r="N46" s="68"/>
      <c r="O46" s="68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6" customHeight="1">
      <c r="A47" s="107"/>
      <c r="B47" s="94" t="s">
        <v>80</v>
      </c>
      <c r="C47" s="94"/>
      <c r="D47" s="94"/>
      <c r="E47" s="94"/>
      <c r="F47" s="97">
        <v>0</v>
      </c>
      <c r="G47" s="97">
        <v>0</v>
      </c>
      <c r="H47" s="97">
        <v>0</v>
      </c>
      <c r="I47" s="97">
        <v>0</v>
      </c>
      <c r="J47" s="97"/>
      <c r="K47" s="97"/>
      <c r="L47" s="97"/>
      <c r="M47" s="97"/>
      <c r="N47" s="97"/>
      <c r="O47" s="97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6" customHeight="1">
      <c r="A48" s="107"/>
      <c r="B48" s="94" t="s">
        <v>81</v>
      </c>
      <c r="C48" s="94"/>
      <c r="D48" s="94"/>
      <c r="E48" s="94"/>
      <c r="F48" s="97">
        <v>0</v>
      </c>
      <c r="G48" s="97">
        <v>0</v>
      </c>
      <c r="H48" s="97">
        <v>0</v>
      </c>
      <c r="I48" s="97">
        <v>0</v>
      </c>
      <c r="J48" s="97"/>
      <c r="K48" s="97"/>
      <c r="L48" s="97"/>
      <c r="M48" s="97"/>
      <c r="N48" s="97"/>
      <c r="O48" s="97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5" ht="16" customHeight="1">
      <c r="A49" s="8" t="s">
        <v>247</v>
      </c>
      <c r="O49" s="6"/>
    </row>
    <row r="50" spans="1:15" ht="16" customHeight="1">
      <c r="A50" s="8"/>
    </row>
  </sheetData>
  <mergeCells count="28"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  <mergeCell ref="I25:I26"/>
    <mergeCell ref="J25:J26"/>
    <mergeCell ref="K25:K26"/>
    <mergeCell ref="L25:L26"/>
    <mergeCell ref="M25:M26"/>
    <mergeCell ref="N25:N26"/>
    <mergeCell ref="A8:A18"/>
    <mergeCell ref="A19:A27"/>
    <mergeCell ref="E25:E26"/>
    <mergeCell ref="F25:F26"/>
    <mergeCell ref="G25:G26"/>
    <mergeCell ref="H25:H26"/>
    <mergeCell ref="A6:E7"/>
    <mergeCell ref="F6:G6"/>
    <mergeCell ref="H6:I6"/>
    <mergeCell ref="J6:K6"/>
    <mergeCell ref="L6:M6"/>
    <mergeCell ref="N6:O6"/>
  </mergeCells>
  <phoneticPr fontId="14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75" firstPageNumber="3" orientation="landscape" useFirstPageNumber="1" r:id="rId1"/>
  <headerFooter alignWithMargins="0">
    <oddHeader>&amp;R&amp;"明朝,斜体"&amp;9指定都市－4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view="pageBreakPreview" zoomScaleNormal="100" zoomScaleSheetLayoutView="100" workbookViewId="0">
      <selection activeCell="R37" sqref="R37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384" width="9" style="2"/>
  </cols>
  <sheetData>
    <row r="1" spans="1:14" ht="34" customHeight="1">
      <c r="A1" s="33" t="s">
        <v>0</v>
      </c>
      <c r="B1" s="33"/>
      <c r="C1" s="41" t="s">
        <v>227</v>
      </c>
      <c r="D1" s="42"/>
    </row>
    <row r="3" spans="1:14" ht="15" customHeight="1">
      <c r="A3" s="14" t="s">
        <v>143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224</v>
      </c>
      <c r="C5" s="43"/>
      <c r="D5" s="43"/>
      <c r="H5" s="15"/>
      <c r="L5" s="15"/>
      <c r="N5" s="15" t="s">
        <v>144</v>
      </c>
    </row>
    <row r="6" spans="1:14" ht="15" customHeight="1">
      <c r="A6" s="44"/>
      <c r="B6" s="45"/>
      <c r="C6" s="45"/>
      <c r="D6" s="85"/>
      <c r="E6" s="114" t="s">
        <v>228</v>
      </c>
      <c r="F6" s="114"/>
      <c r="G6" s="114" t="s">
        <v>229</v>
      </c>
      <c r="H6" s="114"/>
      <c r="I6" s="115" t="s">
        <v>230</v>
      </c>
      <c r="J6" s="116"/>
      <c r="K6" s="114"/>
      <c r="L6" s="114"/>
      <c r="M6" s="114"/>
      <c r="N6" s="114"/>
    </row>
    <row r="7" spans="1:14" ht="15" customHeight="1">
      <c r="A7" s="18"/>
      <c r="B7" s="19"/>
      <c r="C7" s="19"/>
      <c r="D7" s="60"/>
      <c r="E7" s="36" t="s">
        <v>214</v>
      </c>
      <c r="F7" s="36" t="s">
        <v>213</v>
      </c>
      <c r="G7" s="36" t="s">
        <v>214</v>
      </c>
      <c r="H7" s="36" t="s">
        <v>213</v>
      </c>
      <c r="I7" s="36" t="s">
        <v>214</v>
      </c>
      <c r="J7" s="36" t="s">
        <v>213</v>
      </c>
      <c r="K7" s="36" t="s">
        <v>214</v>
      </c>
      <c r="L7" s="36" t="s">
        <v>213</v>
      </c>
      <c r="M7" s="36" t="s">
        <v>214</v>
      </c>
      <c r="N7" s="36" t="s">
        <v>213</v>
      </c>
    </row>
    <row r="8" spans="1:14" ht="18" customHeight="1">
      <c r="A8" s="98" t="s">
        <v>145</v>
      </c>
      <c r="B8" s="80" t="s">
        <v>146</v>
      </c>
      <c r="C8" s="81"/>
      <c r="D8" s="81"/>
      <c r="E8" s="82">
        <v>2</v>
      </c>
      <c r="F8" s="82">
        <v>2</v>
      </c>
      <c r="G8" s="82">
        <v>1</v>
      </c>
      <c r="H8" s="82">
        <v>1</v>
      </c>
      <c r="I8" s="82">
        <v>6</v>
      </c>
      <c r="J8" s="82">
        <v>6</v>
      </c>
      <c r="K8" s="82"/>
      <c r="L8" s="82"/>
      <c r="M8" s="82"/>
      <c r="N8" s="82"/>
    </row>
    <row r="9" spans="1:14" ht="18" customHeight="1">
      <c r="A9" s="98"/>
      <c r="B9" s="98" t="s">
        <v>147</v>
      </c>
      <c r="C9" s="53" t="s">
        <v>148</v>
      </c>
      <c r="D9" s="53"/>
      <c r="E9" s="82">
        <v>30</v>
      </c>
      <c r="F9" s="82">
        <v>30</v>
      </c>
      <c r="G9" s="82">
        <v>100</v>
      </c>
      <c r="H9" s="82">
        <v>100</v>
      </c>
      <c r="I9" s="82">
        <v>576</v>
      </c>
      <c r="J9" s="82">
        <v>576</v>
      </c>
      <c r="K9" s="82"/>
      <c r="L9" s="82"/>
      <c r="M9" s="82"/>
      <c r="N9" s="82"/>
    </row>
    <row r="10" spans="1:14" ht="18" customHeight="1">
      <c r="A10" s="98"/>
      <c r="B10" s="98"/>
      <c r="C10" s="53" t="s">
        <v>149</v>
      </c>
      <c r="D10" s="53"/>
      <c r="E10" s="82">
        <v>24</v>
      </c>
      <c r="F10" s="82">
        <v>24</v>
      </c>
      <c r="G10" s="82">
        <v>100</v>
      </c>
      <c r="H10" s="82">
        <v>100</v>
      </c>
      <c r="I10" s="82">
        <v>373</v>
      </c>
      <c r="J10" s="82">
        <v>373</v>
      </c>
      <c r="K10" s="82"/>
      <c r="L10" s="82"/>
      <c r="M10" s="82"/>
      <c r="N10" s="82"/>
    </row>
    <row r="11" spans="1:14" ht="18" customHeight="1">
      <c r="A11" s="98"/>
      <c r="B11" s="98"/>
      <c r="C11" s="53" t="s">
        <v>150</v>
      </c>
      <c r="D11" s="53"/>
      <c r="E11" s="82">
        <v>6</v>
      </c>
      <c r="F11" s="82">
        <v>6</v>
      </c>
      <c r="G11" s="82">
        <v>0</v>
      </c>
      <c r="H11" s="82">
        <v>0</v>
      </c>
      <c r="I11" s="82">
        <v>93</v>
      </c>
      <c r="J11" s="82">
        <v>93</v>
      </c>
      <c r="K11" s="82"/>
      <c r="L11" s="82"/>
      <c r="M11" s="82"/>
      <c r="N11" s="82"/>
    </row>
    <row r="12" spans="1:14" ht="18" customHeight="1">
      <c r="A12" s="98"/>
      <c r="B12" s="98"/>
      <c r="C12" s="53" t="s">
        <v>151</v>
      </c>
      <c r="D12" s="53"/>
      <c r="E12" s="82">
        <v>0</v>
      </c>
      <c r="F12" s="92">
        <v>0</v>
      </c>
      <c r="G12" s="82">
        <v>0</v>
      </c>
      <c r="H12" s="82">
        <v>0</v>
      </c>
      <c r="I12" s="82">
        <v>110</v>
      </c>
      <c r="J12" s="82">
        <v>110</v>
      </c>
      <c r="K12" s="82"/>
      <c r="L12" s="82"/>
      <c r="M12" s="82"/>
      <c r="N12" s="82"/>
    </row>
    <row r="13" spans="1:14" ht="18" customHeight="1">
      <c r="A13" s="98"/>
      <c r="B13" s="98"/>
      <c r="C13" s="53" t="s">
        <v>152</v>
      </c>
      <c r="D13" s="53"/>
      <c r="E13" s="82">
        <v>0</v>
      </c>
      <c r="F13" s="92">
        <v>0</v>
      </c>
      <c r="G13" s="82">
        <v>0</v>
      </c>
      <c r="H13" s="82">
        <v>0</v>
      </c>
      <c r="I13" s="82">
        <v>0</v>
      </c>
      <c r="J13" s="82">
        <v>0</v>
      </c>
      <c r="K13" s="82"/>
      <c r="L13" s="82"/>
      <c r="M13" s="82"/>
      <c r="N13" s="82"/>
    </row>
    <row r="14" spans="1:14" ht="18" customHeight="1">
      <c r="A14" s="98"/>
      <c r="B14" s="98"/>
      <c r="C14" s="53" t="s">
        <v>153</v>
      </c>
      <c r="D14" s="53"/>
      <c r="E14" s="82">
        <v>0</v>
      </c>
      <c r="F14" s="92">
        <v>0</v>
      </c>
      <c r="G14" s="82">
        <v>0</v>
      </c>
      <c r="H14" s="82">
        <v>0</v>
      </c>
      <c r="I14" s="82">
        <v>0</v>
      </c>
      <c r="J14" s="82">
        <v>0</v>
      </c>
      <c r="K14" s="82"/>
      <c r="L14" s="82"/>
      <c r="M14" s="82"/>
      <c r="N14" s="82"/>
    </row>
    <row r="15" spans="1:14" ht="18" customHeight="1">
      <c r="A15" s="98" t="s">
        <v>154</v>
      </c>
      <c r="B15" s="98" t="s">
        <v>155</v>
      </c>
      <c r="C15" s="53" t="s">
        <v>156</v>
      </c>
      <c r="D15" s="53"/>
      <c r="E15" s="54">
        <v>3135</v>
      </c>
      <c r="F15" s="54">
        <v>3316</v>
      </c>
      <c r="G15" s="54">
        <v>22211</v>
      </c>
      <c r="H15" s="54">
        <v>23619</v>
      </c>
      <c r="I15" s="54">
        <v>854</v>
      </c>
      <c r="J15" s="54">
        <v>765</v>
      </c>
      <c r="K15" s="54"/>
      <c r="L15" s="54"/>
      <c r="M15" s="54"/>
      <c r="N15" s="54"/>
    </row>
    <row r="16" spans="1:14" ht="18" customHeight="1">
      <c r="A16" s="98"/>
      <c r="B16" s="98"/>
      <c r="C16" s="53" t="s">
        <v>157</v>
      </c>
      <c r="D16" s="53"/>
      <c r="E16" s="54">
        <v>20637</v>
      </c>
      <c r="F16" s="54">
        <v>20892</v>
      </c>
      <c r="G16" s="54">
        <v>9470</v>
      </c>
      <c r="H16" s="54">
        <v>9575</v>
      </c>
      <c r="I16" s="54">
        <v>1009</v>
      </c>
      <c r="J16" s="54">
        <v>946</v>
      </c>
      <c r="K16" s="54"/>
      <c r="L16" s="54"/>
      <c r="M16" s="54"/>
      <c r="N16" s="54"/>
    </row>
    <row r="17" spans="1:15" ht="18" customHeight="1">
      <c r="A17" s="98"/>
      <c r="B17" s="98"/>
      <c r="C17" s="53" t="s">
        <v>158</v>
      </c>
      <c r="D17" s="53"/>
      <c r="E17" s="54">
        <v>0</v>
      </c>
      <c r="F17" s="87">
        <v>0</v>
      </c>
      <c r="G17" s="54">
        <v>0</v>
      </c>
      <c r="H17" s="54">
        <v>0</v>
      </c>
      <c r="I17" s="54">
        <v>0</v>
      </c>
      <c r="J17" s="54">
        <v>0</v>
      </c>
      <c r="K17" s="54"/>
      <c r="L17" s="54"/>
      <c r="M17" s="54"/>
      <c r="N17" s="54"/>
    </row>
    <row r="18" spans="1:15" ht="18" customHeight="1">
      <c r="A18" s="98"/>
      <c r="B18" s="98"/>
      <c r="C18" s="53" t="s">
        <v>159</v>
      </c>
      <c r="D18" s="53"/>
      <c r="E18" s="54">
        <v>23772</v>
      </c>
      <c r="F18" s="54">
        <v>24208</v>
      </c>
      <c r="G18" s="54">
        <v>31681</v>
      </c>
      <c r="H18" s="54">
        <v>33194</v>
      </c>
      <c r="I18" s="54">
        <v>1864</v>
      </c>
      <c r="J18" s="54">
        <v>1707</v>
      </c>
      <c r="K18" s="54"/>
      <c r="L18" s="54"/>
      <c r="M18" s="54"/>
      <c r="N18" s="54"/>
    </row>
    <row r="19" spans="1:15" ht="18" customHeight="1">
      <c r="A19" s="98"/>
      <c r="B19" s="98" t="s">
        <v>160</v>
      </c>
      <c r="C19" s="53" t="s">
        <v>161</v>
      </c>
      <c r="D19" s="53"/>
      <c r="E19" s="54">
        <v>18050</v>
      </c>
      <c r="F19" s="54">
        <v>19560</v>
      </c>
      <c r="G19" s="54">
        <v>29054</v>
      </c>
      <c r="H19" s="54">
        <v>29552</v>
      </c>
      <c r="I19" s="54">
        <v>438</v>
      </c>
      <c r="J19" s="54">
        <v>240</v>
      </c>
      <c r="K19" s="54"/>
      <c r="L19" s="54"/>
      <c r="M19" s="54"/>
      <c r="N19" s="54"/>
    </row>
    <row r="20" spans="1:15" ht="18" customHeight="1">
      <c r="A20" s="98"/>
      <c r="B20" s="98"/>
      <c r="C20" s="53" t="s">
        <v>162</v>
      </c>
      <c r="D20" s="53"/>
      <c r="E20" s="54">
        <v>14831</v>
      </c>
      <c r="F20" s="54">
        <v>13979</v>
      </c>
      <c r="G20" s="54">
        <v>1232</v>
      </c>
      <c r="H20" s="54">
        <v>2214</v>
      </c>
      <c r="I20" s="54">
        <v>1199</v>
      </c>
      <c r="J20" s="54">
        <v>1241</v>
      </c>
      <c r="K20" s="54"/>
      <c r="L20" s="54"/>
      <c r="M20" s="54"/>
      <c r="N20" s="54"/>
    </row>
    <row r="21" spans="1:15" ht="18" customHeight="1">
      <c r="A21" s="98"/>
      <c r="B21" s="98"/>
      <c r="C21" s="53" t="s">
        <v>163</v>
      </c>
      <c r="D21" s="53"/>
      <c r="E21" s="83">
        <v>0</v>
      </c>
      <c r="F21" s="93">
        <v>0</v>
      </c>
      <c r="G21" s="83">
        <v>0</v>
      </c>
      <c r="H21" s="83">
        <v>0</v>
      </c>
      <c r="I21" s="83">
        <v>0</v>
      </c>
      <c r="J21" s="83">
        <v>0</v>
      </c>
      <c r="K21" s="83"/>
      <c r="L21" s="83"/>
      <c r="M21" s="83"/>
      <c r="N21" s="83"/>
    </row>
    <row r="22" spans="1:15" ht="18" customHeight="1">
      <c r="A22" s="98"/>
      <c r="B22" s="98"/>
      <c r="C22" s="47" t="s">
        <v>164</v>
      </c>
      <c r="D22" s="47"/>
      <c r="E22" s="54">
        <v>32881</v>
      </c>
      <c r="F22" s="54">
        <v>33539</v>
      </c>
      <c r="G22" s="54">
        <v>30286</v>
      </c>
      <c r="H22" s="54">
        <v>31766</v>
      </c>
      <c r="I22" s="54">
        <v>1638</v>
      </c>
      <c r="J22" s="54">
        <v>1481</v>
      </c>
      <c r="K22" s="54"/>
      <c r="L22" s="54"/>
      <c r="M22" s="54"/>
      <c r="N22" s="54"/>
    </row>
    <row r="23" spans="1:15" ht="18" customHeight="1">
      <c r="A23" s="98"/>
      <c r="B23" s="98" t="s">
        <v>165</v>
      </c>
      <c r="C23" s="53" t="s">
        <v>166</v>
      </c>
      <c r="D23" s="53"/>
      <c r="E23" s="54">
        <v>30</v>
      </c>
      <c r="F23" s="54">
        <v>30</v>
      </c>
      <c r="G23" s="54">
        <v>100</v>
      </c>
      <c r="H23" s="54">
        <v>100</v>
      </c>
      <c r="I23" s="54">
        <v>466</v>
      </c>
      <c r="J23" s="54">
        <v>466</v>
      </c>
      <c r="K23" s="54"/>
      <c r="L23" s="54"/>
      <c r="M23" s="54"/>
      <c r="N23" s="54"/>
    </row>
    <row r="24" spans="1:15" ht="18" customHeight="1">
      <c r="A24" s="98"/>
      <c r="B24" s="98"/>
      <c r="C24" s="53" t="s">
        <v>167</v>
      </c>
      <c r="D24" s="53"/>
      <c r="E24" s="54">
        <v>-9139</v>
      </c>
      <c r="F24" s="54">
        <v>-9361</v>
      </c>
      <c r="G24" s="54">
        <v>0</v>
      </c>
      <c r="H24" s="54">
        <v>0</v>
      </c>
      <c r="I24" s="54">
        <v>-240</v>
      </c>
      <c r="J24" s="54">
        <v>-240</v>
      </c>
      <c r="K24" s="54"/>
      <c r="L24" s="54"/>
      <c r="M24" s="54"/>
      <c r="N24" s="54"/>
    </row>
    <row r="25" spans="1:15" ht="18" customHeight="1">
      <c r="A25" s="98"/>
      <c r="B25" s="98"/>
      <c r="C25" s="53" t="s">
        <v>168</v>
      </c>
      <c r="D25" s="53"/>
      <c r="E25" s="54">
        <v>0</v>
      </c>
      <c r="F25" s="87">
        <v>0</v>
      </c>
      <c r="G25" s="54">
        <v>1295</v>
      </c>
      <c r="H25" s="54">
        <v>1328</v>
      </c>
      <c r="I25" s="54">
        <v>0</v>
      </c>
      <c r="J25" s="54">
        <v>0</v>
      </c>
      <c r="K25" s="54"/>
      <c r="L25" s="54"/>
      <c r="M25" s="54"/>
      <c r="N25" s="54"/>
    </row>
    <row r="26" spans="1:15" ht="18" customHeight="1">
      <c r="A26" s="98"/>
      <c r="B26" s="98"/>
      <c r="C26" s="53" t="s">
        <v>169</v>
      </c>
      <c r="D26" s="53"/>
      <c r="E26" s="54">
        <v>-9109</v>
      </c>
      <c r="F26" s="54">
        <v>-9331</v>
      </c>
      <c r="G26" s="54">
        <v>1395</v>
      </c>
      <c r="H26" s="54">
        <v>1428</v>
      </c>
      <c r="I26" s="54">
        <v>226</v>
      </c>
      <c r="J26" s="54">
        <v>226</v>
      </c>
      <c r="K26" s="54"/>
      <c r="L26" s="54"/>
      <c r="M26" s="54"/>
      <c r="N26" s="54"/>
    </row>
    <row r="27" spans="1:15" ht="18" customHeight="1">
      <c r="A27" s="98"/>
      <c r="B27" s="53" t="s">
        <v>170</v>
      </c>
      <c r="C27" s="53"/>
      <c r="D27" s="53"/>
      <c r="E27" s="54">
        <v>23772</v>
      </c>
      <c r="F27" s="54">
        <v>24208</v>
      </c>
      <c r="G27" s="54">
        <v>31681</v>
      </c>
      <c r="H27" s="54">
        <v>33194</v>
      </c>
      <c r="I27" s="54">
        <v>1864</v>
      </c>
      <c r="J27" s="54">
        <v>1707</v>
      </c>
      <c r="K27" s="54"/>
      <c r="L27" s="54"/>
      <c r="M27" s="54"/>
      <c r="N27" s="54"/>
    </row>
    <row r="28" spans="1:15" ht="18" customHeight="1">
      <c r="A28" s="98" t="s">
        <v>171</v>
      </c>
      <c r="B28" s="98" t="s">
        <v>172</v>
      </c>
      <c r="C28" s="53" t="s">
        <v>173</v>
      </c>
      <c r="D28" s="84" t="s">
        <v>40</v>
      </c>
      <c r="E28" s="54">
        <v>1051</v>
      </c>
      <c r="F28" s="54">
        <v>882</v>
      </c>
      <c r="G28" s="54">
        <v>5455</v>
      </c>
      <c r="H28" s="54">
        <v>4639</v>
      </c>
      <c r="I28" s="54">
        <v>1890</v>
      </c>
      <c r="J28" s="54">
        <v>1725</v>
      </c>
      <c r="K28" s="54"/>
      <c r="L28" s="54"/>
      <c r="M28" s="54"/>
      <c r="N28" s="54"/>
    </row>
    <row r="29" spans="1:15" ht="18" customHeight="1">
      <c r="A29" s="98"/>
      <c r="B29" s="98"/>
      <c r="C29" s="53" t="s">
        <v>174</v>
      </c>
      <c r="D29" s="84" t="s">
        <v>41</v>
      </c>
      <c r="E29" s="54">
        <v>747</v>
      </c>
      <c r="F29" s="54">
        <v>583</v>
      </c>
      <c r="G29" s="54">
        <v>5397</v>
      </c>
      <c r="H29" s="54">
        <v>4593</v>
      </c>
      <c r="I29" s="54">
        <v>2093</v>
      </c>
      <c r="J29" s="54">
        <v>1980</v>
      </c>
      <c r="K29" s="54"/>
      <c r="L29" s="54"/>
      <c r="M29" s="54"/>
      <c r="N29" s="54"/>
    </row>
    <row r="30" spans="1:15" ht="18" customHeight="1">
      <c r="A30" s="98"/>
      <c r="B30" s="98"/>
      <c r="C30" s="53" t="s">
        <v>175</v>
      </c>
      <c r="D30" s="84" t="s">
        <v>176</v>
      </c>
      <c r="E30" s="54">
        <v>37</v>
      </c>
      <c r="F30" s="54">
        <v>28</v>
      </c>
      <c r="G30" s="54">
        <v>23</v>
      </c>
      <c r="H30" s="54">
        <v>14</v>
      </c>
      <c r="I30" s="54">
        <v>0</v>
      </c>
      <c r="J30" s="54">
        <v>0</v>
      </c>
      <c r="K30" s="54"/>
      <c r="L30" s="54"/>
      <c r="M30" s="54"/>
      <c r="N30" s="54"/>
    </row>
    <row r="31" spans="1:15" ht="18" customHeight="1">
      <c r="A31" s="98"/>
      <c r="B31" s="98"/>
      <c r="C31" s="47" t="s">
        <v>177</v>
      </c>
      <c r="D31" s="84" t="s">
        <v>178</v>
      </c>
      <c r="E31" s="54">
        <f t="shared" ref="E31:N31" si="0">E28-E29-E30</f>
        <v>267</v>
      </c>
      <c r="F31" s="54">
        <f t="shared" si="0"/>
        <v>271</v>
      </c>
      <c r="G31" s="54">
        <f t="shared" si="0"/>
        <v>35</v>
      </c>
      <c r="H31" s="54">
        <f t="shared" si="0"/>
        <v>32</v>
      </c>
      <c r="I31" s="54">
        <f t="shared" si="0"/>
        <v>-203</v>
      </c>
      <c r="J31" s="54">
        <f t="shared" si="0"/>
        <v>-255</v>
      </c>
      <c r="K31" s="54">
        <f t="shared" si="0"/>
        <v>0</v>
      </c>
      <c r="L31" s="54">
        <f t="shared" si="0"/>
        <v>0</v>
      </c>
      <c r="M31" s="54">
        <f t="shared" si="0"/>
        <v>0</v>
      </c>
      <c r="N31" s="54">
        <f t="shared" si="0"/>
        <v>0</v>
      </c>
      <c r="O31" s="7"/>
    </row>
    <row r="32" spans="1:15" ht="18" customHeight="1">
      <c r="A32" s="98"/>
      <c r="B32" s="98"/>
      <c r="C32" s="53" t="s">
        <v>179</v>
      </c>
      <c r="D32" s="84" t="s">
        <v>180</v>
      </c>
      <c r="E32" s="54">
        <v>9</v>
      </c>
      <c r="F32" s="54">
        <v>3</v>
      </c>
      <c r="G32" s="54">
        <v>70</v>
      </c>
      <c r="H32" s="54">
        <v>68</v>
      </c>
      <c r="I32" s="54">
        <v>27</v>
      </c>
      <c r="J32" s="54">
        <v>21</v>
      </c>
      <c r="K32" s="54"/>
      <c r="L32" s="54"/>
      <c r="M32" s="54"/>
      <c r="N32" s="54"/>
    </row>
    <row r="33" spans="1:14" ht="18" customHeight="1">
      <c r="A33" s="98"/>
      <c r="B33" s="98"/>
      <c r="C33" s="53" t="s">
        <v>181</v>
      </c>
      <c r="D33" s="84" t="s">
        <v>182</v>
      </c>
      <c r="E33" s="54">
        <v>54</v>
      </c>
      <c r="F33" s="54">
        <v>66</v>
      </c>
      <c r="G33" s="54">
        <v>50</v>
      </c>
      <c r="H33" s="54">
        <v>51</v>
      </c>
      <c r="I33" s="54">
        <v>32</v>
      </c>
      <c r="J33" s="54">
        <v>25</v>
      </c>
      <c r="K33" s="54"/>
      <c r="L33" s="54"/>
      <c r="M33" s="54"/>
      <c r="N33" s="54"/>
    </row>
    <row r="34" spans="1:14" ht="18" customHeight="1">
      <c r="A34" s="98"/>
      <c r="B34" s="98"/>
      <c r="C34" s="47" t="s">
        <v>183</v>
      </c>
      <c r="D34" s="84" t="s">
        <v>184</v>
      </c>
      <c r="E34" s="54">
        <f t="shared" ref="E34:N34" si="1">E31+E32-E33</f>
        <v>222</v>
      </c>
      <c r="F34" s="54">
        <f t="shared" si="1"/>
        <v>208</v>
      </c>
      <c r="G34" s="54">
        <f t="shared" si="1"/>
        <v>55</v>
      </c>
      <c r="H34" s="54">
        <f t="shared" si="1"/>
        <v>49</v>
      </c>
      <c r="I34" s="54">
        <f t="shared" si="1"/>
        <v>-208</v>
      </c>
      <c r="J34" s="54">
        <f t="shared" si="1"/>
        <v>-259</v>
      </c>
      <c r="K34" s="54">
        <f t="shared" si="1"/>
        <v>0</v>
      </c>
      <c r="L34" s="54">
        <f t="shared" si="1"/>
        <v>0</v>
      </c>
      <c r="M34" s="54">
        <f t="shared" si="1"/>
        <v>0</v>
      </c>
      <c r="N34" s="54">
        <f t="shared" si="1"/>
        <v>0</v>
      </c>
    </row>
    <row r="35" spans="1:14" ht="18" customHeight="1">
      <c r="A35" s="98"/>
      <c r="B35" s="98" t="s">
        <v>185</v>
      </c>
      <c r="C35" s="53" t="s">
        <v>186</v>
      </c>
      <c r="D35" s="84" t="s">
        <v>187</v>
      </c>
      <c r="E35" s="54">
        <v>8</v>
      </c>
      <c r="F35" s="54">
        <v>62</v>
      </c>
      <c r="G35" s="54">
        <v>0</v>
      </c>
      <c r="H35" s="54">
        <v>0</v>
      </c>
      <c r="I35" s="54">
        <v>233</v>
      </c>
      <c r="J35" s="54">
        <v>410</v>
      </c>
      <c r="K35" s="54"/>
      <c r="L35" s="54"/>
      <c r="M35" s="54"/>
      <c r="N35" s="54"/>
    </row>
    <row r="36" spans="1:14" ht="18" customHeight="1">
      <c r="A36" s="98"/>
      <c r="B36" s="98"/>
      <c r="C36" s="53" t="s">
        <v>188</v>
      </c>
      <c r="D36" s="84" t="s">
        <v>189</v>
      </c>
      <c r="E36" s="54">
        <v>8</v>
      </c>
      <c r="F36" s="54">
        <v>2</v>
      </c>
      <c r="G36" s="54">
        <v>88</v>
      </c>
      <c r="H36" s="54">
        <v>67</v>
      </c>
      <c r="I36" s="54">
        <v>17</v>
      </c>
      <c r="J36" s="54">
        <v>145</v>
      </c>
      <c r="K36" s="54"/>
      <c r="L36" s="54"/>
      <c r="M36" s="54"/>
      <c r="N36" s="54"/>
    </row>
    <row r="37" spans="1:14" ht="18" customHeight="1">
      <c r="A37" s="98"/>
      <c r="B37" s="98"/>
      <c r="C37" s="53" t="s">
        <v>190</v>
      </c>
      <c r="D37" s="84" t="s">
        <v>191</v>
      </c>
      <c r="E37" s="54">
        <f t="shared" ref="E37:N37" si="2">E34+E35-E36</f>
        <v>222</v>
      </c>
      <c r="F37" s="54">
        <f t="shared" si="2"/>
        <v>268</v>
      </c>
      <c r="G37" s="54">
        <f t="shared" si="2"/>
        <v>-33</v>
      </c>
      <c r="H37" s="54">
        <f t="shared" si="2"/>
        <v>-18</v>
      </c>
      <c r="I37" s="54">
        <f t="shared" si="2"/>
        <v>8</v>
      </c>
      <c r="J37" s="54">
        <f t="shared" si="2"/>
        <v>6</v>
      </c>
      <c r="K37" s="54">
        <f t="shared" si="2"/>
        <v>0</v>
      </c>
      <c r="L37" s="54">
        <f t="shared" si="2"/>
        <v>0</v>
      </c>
      <c r="M37" s="54">
        <f t="shared" si="2"/>
        <v>0</v>
      </c>
      <c r="N37" s="54">
        <f t="shared" si="2"/>
        <v>0</v>
      </c>
    </row>
    <row r="38" spans="1:14" ht="18" customHeight="1">
      <c r="A38" s="98"/>
      <c r="B38" s="98"/>
      <c r="C38" s="53" t="s">
        <v>192</v>
      </c>
      <c r="D38" s="84" t="s">
        <v>193</v>
      </c>
      <c r="E38" s="54">
        <v>0</v>
      </c>
      <c r="F38" s="87">
        <v>0</v>
      </c>
      <c r="G38" s="54">
        <v>0</v>
      </c>
      <c r="H38" s="54">
        <v>0</v>
      </c>
      <c r="I38" s="54">
        <v>0</v>
      </c>
      <c r="J38" s="54">
        <v>0</v>
      </c>
      <c r="K38" s="54"/>
      <c r="L38" s="54"/>
      <c r="M38" s="54"/>
      <c r="N38" s="54"/>
    </row>
    <row r="39" spans="1:14" ht="18" customHeight="1">
      <c r="A39" s="98"/>
      <c r="B39" s="98"/>
      <c r="C39" s="53" t="s">
        <v>194</v>
      </c>
      <c r="D39" s="84" t="s">
        <v>195</v>
      </c>
      <c r="E39" s="54">
        <v>0</v>
      </c>
      <c r="F39" s="87">
        <v>0</v>
      </c>
      <c r="G39" s="54">
        <v>0</v>
      </c>
      <c r="H39" s="54">
        <v>0</v>
      </c>
      <c r="I39" s="54">
        <v>0</v>
      </c>
      <c r="J39" s="54">
        <v>0</v>
      </c>
      <c r="K39" s="54"/>
      <c r="L39" s="54"/>
      <c r="M39" s="54"/>
      <c r="N39" s="54"/>
    </row>
    <row r="40" spans="1:14" ht="18" customHeight="1">
      <c r="A40" s="98"/>
      <c r="B40" s="98"/>
      <c r="C40" s="53" t="s">
        <v>196</v>
      </c>
      <c r="D40" s="84" t="s">
        <v>197</v>
      </c>
      <c r="E40" s="54">
        <v>0</v>
      </c>
      <c r="F40" s="87">
        <v>0</v>
      </c>
      <c r="G40" s="54">
        <v>0</v>
      </c>
      <c r="H40" s="54">
        <v>0</v>
      </c>
      <c r="I40" s="54">
        <v>8</v>
      </c>
      <c r="J40" s="54">
        <v>8</v>
      </c>
      <c r="K40" s="54"/>
      <c r="L40" s="54"/>
      <c r="M40" s="54"/>
      <c r="N40" s="54"/>
    </row>
    <row r="41" spans="1:14" ht="18" customHeight="1">
      <c r="A41" s="98"/>
      <c r="B41" s="98"/>
      <c r="C41" s="47" t="s">
        <v>198</v>
      </c>
      <c r="D41" s="84" t="s">
        <v>199</v>
      </c>
      <c r="E41" s="54">
        <f t="shared" ref="E41:N41" si="3">E34+E35-E36-E40</f>
        <v>222</v>
      </c>
      <c r="F41" s="54">
        <f t="shared" si="3"/>
        <v>268</v>
      </c>
      <c r="G41" s="54">
        <f t="shared" si="3"/>
        <v>-33</v>
      </c>
      <c r="H41" s="54">
        <f t="shared" si="3"/>
        <v>-18</v>
      </c>
      <c r="I41" s="54">
        <f t="shared" si="3"/>
        <v>0</v>
      </c>
      <c r="J41" s="54">
        <f t="shared" si="3"/>
        <v>-2</v>
      </c>
      <c r="K41" s="54">
        <f t="shared" si="3"/>
        <v>0</v>
      </c>
      <c r="L41" s="54">
        <f t="shared" si="3"/>
        <v>0</v>
      </c>
      <c r="M41" s="54">
        <f t="shared" si="3"/>
        <v>0</v>
      </c>
      <c r="N41" s="54">
        <f t="shared" si="3"/>
        <v>0</v>
      </c>
    </row>
    <row r="42" spans="1:14" ht="18" customHeight="1">
      <c r="A42" s="98"/>
      <c r="B42" s="98"/>
      <c r="C42" s="113" t="s">
        <v>200</v>
      </c>
      <c r="D42" s="113"/>
      <c r="E42" s="54">
        <f t="shared" ref="E42:N42" si="4">E37+E38-E39-E40</f>
        <v>222</v>
      </c>
      <c r="F42" s="54">
        <f t="shared" si="4"/>
        <v>268</v>
      </c>
      <c r="G42" s="54">
        <f t="shared" si="4"/>
        <v>-33</v>
      </c>
      <c r="H42" s="54">
        <f t="shared" si="4"/>
        <v>-18</v>
      </c>
      <c r="I42" s="54">
        <f t="shared" si="4"/>
        <v>0</v>
      </c>
      <c r="J42" s="54">
        <f t="shared" si="4"/>
        <v>-2</v>
      </c>
      <c r="K42" s="54">
        <f t="shared" si="4"/>
        <v>0</v>
      </c>
      <c r="L42" s="54">
        <f t="shared" si="4"/>
        <v>0</v>
      </c>
      <c r="M42" s="54">
        <f t="shared" si="4"/>
        <v>0</v>
      </c>
      <c r="N42" s="54">
        <f t="shared" si="4"/>
        <v>0</v>
      </c>
    </row>
    <row r="43" spans="1:14" ht="18" customHeight="1">
      <c r="A43" s="98"/>
      <c r="B43" s="98"/>
      <c r="C43" s="53" t="s">
        <v>201</v>
      </c>
      <c r="D43" s="84" t="s">
        <v>202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/>
      <c r="L43" s="54"/>
      <c r="M43" s="54"/>
      <c r="N43" s="54"/>
    </row>
    <row r="44" spans="1:14" ht="18" customHeight="1">
      <c r="A44" s="98"/>
      <c r="B44" s="98"/>
      <c r="C44" s="47" t="s">
        <v>203</v>
      </c>
      <c r="D44" s="66" t="s">
        <v>204</v>
      </c>
      <c r="E44" s="54">
        <f t="shared" ref="E44:N44" si="5">E41+E43</f>
        <v>222</v>
      </c>
      <c r="F44" s="54">
        <f t="shared" si="5"/>
        <v>268</v>
      </c>
      <c r="G44" s="54">
        <f t="shared" si="5"/>
        <v>-33</v>
      </c>
      <c r="H44" s="54">
        <f t="shared" si="5"/>
        <v>-18</v>
      </c>
      <c r="I44" s="54">
        <f t="shared" si="5"/>
        <v>0</v>
      </c>
      <c r="J44" s="54">
        <f t="shared" si="5"/>
        <v>-2</v>
      </c>
      <c r="K44" s="54">
        <f t="shared" si="5"/>
        <v>0</v>
      </c>
      <c r="L44" s="54">
        <f t="shared" si="5"/>
        <v>0</v>
      </c>
      <c r="M44" s="54">
        <f t="shared" si="5"/>
        <v>0</v>
      </c>
      <c r="N44" s="54">
        <f t="shared" si="5"/>
        <v>0</v>
      </c>
    </row>
    <row r="45" spans="1:14" ht="14.15" customHeight="1">
      <c r="A45" s="8" t="s">
        <v>205</v>
      </c>
    </row>
    <row r="46" spans="1:14" ht="14.15" customHeight="1">
      <c r="A46" s="8" t="s">
        <v>206</v>
      </c>
    </row>
    <row r="47" spans="1:14">
      <c r="A47" s="46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1.普通会計予算(R5-6年度)</vt:lpstr>
      <vt:lpstr>2.公営企業会計予算（R5-6年度）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'2.公営企業会計予算（R5-6年度）'!Print_Area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  <vt:lpstr>'2.公営企業会計予算（R5-6年度）'!Print_Titles</vt:lpstr>
      <vt:lpstr>'4.公営企業会計決算（R3-4年度）'!Print_Titles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戸田＿善允</cp:lastModifiedBy>
  <cp:lastPrinted>2024-08-15T08:15:09Z</cp:lastPrinted>
  <dcterms:created xsi:type="dcterms:W3CDTF">1999-07-06T05:17:05Z</dcterms:created>
  <dcterms:modified xsi:type="dcterms:W3CDTF">2024-08-21T07:56:27Z</dcterms:modified>
</cp:coreProperties>
</file>