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5.136\共有フォルダ\08財政計画班\01 民間資金担当\R6（大塚）\90_各種照会\★★★地方債協会★★★\04_財政状況8月30日（金）〆\03_提出\"/>
    </mc:Choice>
  </mc:AlternateContent>
  <bookViews>
    <workbookView xWindow="0" yWindow="0" windowWidth="28800" windowHeight="11685" tabRatio="663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62913"/>
</workbook>
</file>

<file path=xl/calcChain.xml><?xml version="1.0" encoding="utf-8"?>
<calcChain xmlns="http://schemas.openxmlformats.org/spreadsheetml/2006/main">
  <c r="F39" i="4" l="1"/>
  <c r="F45" i="4" s="1"/>
  <c r="F44" i="4"/>
  <c r="H45" i="2" l="1"/>
  <c r="I12" i="2" l="1"/>
  <c r="I9" i="2" l="1"/>
  <c r="F45" i="2"/>
  <c r="G45" i="2" s="1"/>
  <c r="F27" i="2"/>
  <c r="G27" i="2" s="1"/>
  <c r="H24" i="6"/>
  <c r="I24" i="6" s="1"/>
  <c r="F24" i="6"/>
  <c r="F22" i="6" s="1"/>
  <c r="E22" i="6"/>
  <c r="E19" i="6"/>
  <c r="E23" i="6" s="1"/>
  <c r="H45" i="5"/>
  <c r="F45" i="5"/>
  <c r="G44" i="5" s="1"/>
  <c r="H27" i="5"/>
  <c r="F27" i="5"/>
  <c r="G19" i="5" s="1"/>
  <c r="H27" i="2"/>
  <c r="N31" i="8"/>
  <c r="N34" i="8" s="1"/>
  <c r="M31" i="8"/>
  <c r="M34" i="8" s="1"/>
  <c r="L31" i="8"/>
  <c r="L34" i="8" s="1"/>
  <c r="L37" i="8" s="1"/>
  <c r="L42" i="8" s="1"/>
  <c r="K31" i="8"/>
  <c r="K34" i="8" s="1"/>
  <c r="J31" i="8"/>
  <c r="J34" i="8" s="1"/>
  <c r="J41" i="8" s="1"/>
  <c r="J44" i="8" s="1"/>
  <c r="I31" i="8"/>
  <c r="I34" i="8" s="1"/>
  <c r="I37" i="8" s="1"/>
  <c r="I42" i="8" s="1"/>
  <c r="H31" i="8"/>
  <c r="H34" i="8" s="1"/>
  <c r="G31" i="8"/>
  <c r="G34" i="8" s="1"/>
  <c r="G41" i="8" s="1"/>
  <c r="G44" i="8" s="1"/>
  <c r="F31" i="8"/>
  <c r="F34" i="8" s="1"/>
  <c r="E31" i="8"/>
  <c r="E34" i="8" s="1"/>
  <c r="O44" i="7"/>
  <c r="N44" i="7"/>
  <c r="M44" i="7"/>
  <c r="M45" i="7" s="1"/>
  <c r="L44" i="7"/>
  <c r="K44" i="7"/>
  <c r="J44" i="7"/>
  <c r="I44" i="7"/>
  <c r="H44" i="7"/>
  <c r="G44" i="7"/>
  <c r="F44" i="7"/>
  <c r="O39" i="7"/>
  <c r="O45" i="7" s="1"/>
  <c r="N39" i="7"/>
  <c r="M39" i="7"/>
  <c r="L39" i="7"/>
  <c r="K39" i="7"/>
  <c r="J39" i="7"/>
  <c r="I39" i="7"/>
  <c r="H39" i="7"/>
  <c r="G39" i="7"/>
  <c r="F39" i="7"/>
  <c r="O24" i="7"/>
  <c r="O27" i="7" s="1"/>
  <c r="N24" i="7"/>
  <c r="N27" i="7" s="1"/>
  <c r="M24" i="7"/>
  <c r="M27" i="7" s="1"/>
  <c r="L24" i="7"/>
  <c r="L27" i="7" s="1"/>
  <c r="K24" i="7"/>
  <c r="K27" i="7" s="1"/>
  <c r="J24" i="7"/>
  <c r="J27" i="7" s="1"/>
  <c r="I24" i="7"/>
  <c r="I27" i="7" s="1"/>
  <c r="H24" i="7"/>
  <c r="H27" i="7" s="1"/>
  <c r="G24" i="7"/>
  <c r="G27" i="7" s="1"/>
  <c r="F24" i="7"/>
  <c r="F27" i="7" s="1"/>
  <c r="O16" i="7"/>
  <c r="N16" i="7"/>
  <c r="M16" i="7"/>
  <c r="L16" i="7"/>
  <c r="K16" i="7"/>
  <c r="J16" i="7"/>
  <c r="I16" i="7"/>
  <c r="H16" i="7"/>
  <c r="G16" i="7"/>
  <c r="F16" i="7"/>
  <c r="O15" i="7"/>
  <c r="N15" i="7"/>
  <c r="M15" i="7"/>
  <c r="L15" i="7"/>
  <c r="K15" i="7"/>
  <c r="J15" i="7"/>
  <c r="I15" i="7"/>
  <c r="H15" i="7"/>
  <c r="G15" i="7"/>
  <c r="F15" i="7"/>
  <c r="O14" i="7"/>
  <c r="N14" i="7"/>
  <c r="M14" i="7"/>
  <c r="L14" i="7"/>
  <c r="K14" i="7"/>
  <c r="J14" i="7"/>
  <c r="I14" i="7"/>
  <c r="H14" i="7"/>
  <c r="G14" i="7"/>
  <c r="F14" i="7"/>
  <c r="I20" i="6"/>
  <c r="H20" i="6"/>
  <c r="G20" i="6"/>
  <c r="F20" i="6"/>
  <c r="E20" i="6"/>
  <c r="I19" i="6"/>
  <c r="I21" i="6" s="1"/>
  <c r="H19" i="6"/>
  <c r="H21" i="6"/>
  <c r="G19" i="6"/>
  <c r="F19" i="6"/>
  <c r="F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5" i="4" s="1"/>
  <c r="N44" i="4"/>
  <c r="M39" i="4"/>
  <c r="M44" i="4"/>
  <c r="M45" i="4" s="1"/>
  <c r="L39" i="4"/>
  <c r="L44" i="4"/>
  <c r="L45" i="4"/>
  <c r="K39" i="4"/>
  <c r="K44" i="4"/>
  <c r="K45" i="4"/>
  <c r="J39" i="4"/>
  <c r="J44" i="4"/>
  <c r="I39" i="4"/>
  <c r="I44" i="4"/>
  <c r="H39" i="4"/>
  <c r="H44" i="4"/>
  <c r="G39" i="4"/>
  <c r="G44" i="4"/>
  <c r="O24" i="4"/>
  <c r="O27" i="4" s="1"/>
  <c r="N24" i="4"/>
  <c r="N27" i="4"/>
  <c r="M24" i="4"/>
  <c r="M27" i="4" s="1"/>
  <c r="L24" i="4"/>
  <c r="L27" i="4" s="1"/>
  <c r="K24" i="4"/>
  <c r="K27" i="4" s="1"/>
  <c r="J24" i="4"/>
  <c r="J27" i="4" s="1"/>
  <c r="I24" i="4"/>
  <c r="I27" i="4" s="1"/>
  <c r="H24" i="4"/>
  <c r="H27" i="4" s="1"/>
  <c r="M16" i="4"/>
  <c r="L16" i="4"/>
  <c r="M15" i="4"/>
  <c r="L15" i="4"/>
  <c r="M14" i="4"/>
  <c r="L14" i="4"/>
  <c r="O16" i="4"/>
  <c r="N16" i="4"/>
  <c r="O15" i="4"/>
  <c r="N15" i="4"/>
  <c r="O14" i="4"/>
  <c r="N14" i="4"/>
  <c r="K16" i="4"/>
  <c r="J16" i="4"/>
  <c r="K15" i="4"/>
  <c r="J15" i="4"/>
  <c r="K14" i="4"/>
  <c r="J14" i="4"/>
  <c r="I16" i="4"/>
  <c r="H16" i="4"/>
  <c r="I15" i="4"/>
  <c r="H15" i="4"/>
  <c r="I14" i="4"/>
  <c r="H14" i="4"/>
  <c r="G24" i="4"/>
  <c r="G27" i="4" s="1"/>
  <c r="G16" i="4"/>
  <c r="G15" i="4"/>
  <c r="G14" i="4"/>
  <c r="F24" i="4"/>
  <c r="F27" i="4" s="1"/>
  <c r="F16" i="4"/>
  <c r="F15" i="4"/>
  <c r="F14" i="4"/>
  <c r="G41" i="2"/>
  <c r="G29" i="2"/>
  <c r="G42" i="5"/>
  <c r="E21" i="6" l="1"/>
  <c r="G40" i="5"/>
  <c r="G39" i="5"/>
  <c r="G33" i="5"/>
  <c r="G37" i="5"/>
  <c r="G38" i="5"/>
  <c r="G41" i="5"/>
  <c r="G35" i="5"/>
  <c r="G34" i="5"/>
  <c r="G28" i="5"/>
  <c r="G30" i="5"/>
  <c r="G14" i="2"/>
  <c r="I45" i="4"/>
  <c r="G45" i="4"/>
  <c r="I45" i="5"/>
  <c r="G45" i="5"/>
  <c r="G29" i="5"/>
  <c r="G28" i="2"/>
  <c r="J37" i="8"/>
  <c r="J42" i="8" s="1"/>
  <c r="H45" i="4"/>
  <c r="G21" i="2"/>
  <c r="G43" i="5"/>
  <c r="G16" i="2"/>
  <c r="G45" i="7"/>
  <c r="G18" i="2"/>
  <c r="J45" i="7"/>
  <c r="G36" i="5"/>
  <c r="G31" i="5"/>
  <c r="K45" i="7"/>
  <c r="G32" i="5"/>
  <c r="G9" i="2"/>
  <c r="J45" i="4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F45" i="7"/>
  <c r="G23" i="2"/>
  <c r="G30" i="2"/>
  <c r="F23" i="6"/>
  <c r="H45" i="7"/>
  <c r="G26" i="2"/>
  <c r="G32" i="2"/>
  <c r="G13" i="2"/>
  <c r="G40" i="2"/>
  <c r="I45" i="7"/>
  <c r="G20" i="2"/>
  <c r="G17" i="2"/>
  <c r="G10" i="2"/>
  <c r="G31" i="2"/>
  <c r="N45" i="7"/>
  <c r="I23" i="6"/>
  <c r="H22" i="6"/>
  <c r="H23" i="6"/>
  <c r="G23" i="6"/>
  <c r="G22" i="6"/>
  <c r="E41" i="8"/>
  <c r="E44" i="8" s="1"/>
  <c r="E37" i="8"/>
  <c r="E42" i="8" s="1"/>
  <c r="F41" i="8"/>
  <c r="F44" i="8" s="1"/>
  <c r="F37" i="8"/>
  <c r="F42" i="8" s="1"/>
  <c r="K37" i="8"/>
  <c r="K42" i="8" s="1"/>
  <c r="K41" i="8"/>
  <c r="K44" i="8" s="1"/>
  <c r="H37" i="8"/>
  <c r="H42" i="8" s="1"/>
  <c r="H41" i="8"/>
  <c r="H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21" i="6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<sst xmlns="http://schemas.openxmlformats.org/spreadsheetml/2006/main" count="441" uniqueCount="265">
  <si>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</si>
  <si>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</si>
  <si>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</si>
  <si>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</si>
  <si>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</si>
  <si>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</si>
  <si>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</si>
  <si>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</si>
  <si>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</si>
  <si>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</si>
  <si>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</si>
  <si>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</si>
  <si>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</si>
  <si>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</si>
  <si>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</si>
  <si>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</si>
  <si>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</si>
  <si>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</si>
  <si>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</si>
  <si>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</si>
  <si>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</si>
  <si>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</si>
  <si>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</si>
  <si>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</si>
  <si>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</si>
  <si>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</si>
  <si>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</si>
  <si>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</si>
  <si>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</si>
  <si>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</si>
  <si>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</si>
  <si>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</si>
  <si>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</si>
  <si>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</si>
  <si>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</si>
  <si>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</si>
  <si>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</si>
  <si>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</si>
  <si>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</si>
  <si>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</si>
  <si>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</si>
  <si>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</si>
  <si>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</si>
  <si>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</si>
  <si>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</si>
  <si>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</si>
  <si>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</si>
  <si>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</si>
  <si>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</si>
  <si>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</si>
  <si>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</si>
  <si>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</si>
  <si>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</si>
  <si>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</si>
  <si>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</si>
  <si>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</si>
  <si>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</si>
  <si>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</si>
  <si>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</si>
  <si>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</si>
  <si>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</si>
  <si>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</si>
  <si>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</si>
  <si>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</si>
  <si>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</si>
  <si>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</si>
  <si>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</si>
  <si>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</si>
  <si>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</si>
  <si>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</si>
  <si>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</si>
  <si>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</si>
  <si>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</si>
  <si>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</si>
  <si>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</si>
  <si>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</si>
  <si>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</si>
  <si>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</si>
  <si>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</si>
  <si>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</si>
  <si>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</si>
  <si>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</si>
  <si>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</si>
  <si>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</si>
  <si>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</si>
  <si>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</si>
  <si>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</si>
  <si>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</si>
  <si>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</si>
  <si>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</si>
  <si>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</si>
  <si>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</si>
  <si>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</si>
  <si>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</si>
  <si>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</si>
  <si>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</si>
  <si>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</si>
  <si>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</si>
  <si>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</si>
  <si>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</si>
  <si>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</si>
  <si>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</si>
  <si>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</si>
  <si>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</si>
  <si>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</si>
  <si>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</si>
  <si>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</si>
  <si>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</si>
  <si>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</si>
  <si>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</si>
  <si>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</si>
  <si>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</si>
  <si>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</si>
  <si>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</si>
  <si>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</si>
  <si>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</si>
  <si>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</si>
  <si>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</si>
  <si>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</si>
  <si>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</si>
  <si>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</si>
  <si>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</si>
  <si>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</si>
  <si>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</si>
  <si>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</si>
  <si>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</si>
  <si>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</si>
  <si>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</si>
  <si>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</si>
  <si>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</si>
  <si>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</si>
  <si>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</si>
  <si>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</si>
  <si>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</si>
  <si>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</si>
  <si>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</si>
  <si>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</si>
  <si>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</si>
  <si>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</si>
  <si>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</si>
  <si>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</si>
  <si>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</si>
  <si>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</si>
  <si>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</si>
  <si>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</si>
  <si>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</si>
  <si>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</si>
  <si>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</si>
  <si>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</si>
  <si>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</si>
  <si>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</si>
  <si>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</si>
  <si>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</si>
  <si>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</si>
  <si>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</si>
  <si>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</si>
  <si>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</si>
  <si>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</si>
  <si>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</si>
  <si>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</si>
  <si>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</si>
  <si>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</si>
  <si>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</si>
  <si>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</si>
  <si>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</si>
  <si>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</si>
  <si>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</si>
  <si>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</si>
  <si>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</si>
  <si>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</si>
  <si>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</si>
  <si>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</si>
  <si>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</si>
  <si>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</si>
  <si>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</si>
  <si>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</si>
  <si>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</si>
  <si>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</si>
  <si>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</si>
  <si>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</si>
  <si>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</si>
  <si>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</si>
  <si>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</si>
  <si>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</si>
  <si>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</si>
  <si>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</si>
  <si>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</si>
  <si>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</si>
  <si>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</si>
  <si>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</si>
  <si>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</si>
  <si>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</si>
  <si>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</si>
  <si>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</si>
  <si>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</si>
  <si>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</si>
  <si>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</si>
  <si>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</si>
  <si>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</si>
  <si>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</si>
  <si>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</si>
  <si>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</si>
  <si>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</si>
  <si>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</si>
  <si>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</si>
  <si>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</si>
  <si>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</si>
  <si>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</si>
  <si>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</si>
  <si>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</si>
  <si>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</si>
  <si>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</si>
  <si>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</si>
  <si>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</si>
  <si>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</si>
  <si>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</si>
  <si>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</si>
  <si>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</si>
  <si>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</si>
  <si>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</si>
  <si>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</si>
  <si>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</si>
  <si>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</si>
  <si>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</si>
  <si>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</si>
  <si>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</si>
  <si>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</si>
  <si>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</si>
  <si>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</si>
  <si>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</si>
  <si>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</si>
  <si>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</si>
  <si>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</si>
  <si>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</si>
  <si>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</si>
  <si>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</si>
  <si>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</si>
  <si>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</si>
  <si>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</si>
  <si>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</si>
  <si>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</si>
  <si>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</si>
  <si>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</si>
  <si>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</si>
  <si>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</si>
  <si>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</si>
  <si>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</si>
  <si>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</si>
  <si>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</si>
  <si>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</si>
  <si>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</si>
  <si>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宮城県</t>
    <rPh sb="0" eb="3">
      <t>ミヤギケン</t>
    </rPh>
    <phoneticPr fontId="9"/>
  </si>
  <si>
    <t>水道用水供給事業</t>
    <rPh sb="0" eb="2">
      <t>スイドウ</t>
    </rPh>
    <rPh sb="2" eb="4">
      <t>ヨウスイ</t>
    </rPh>
    <rPh sb="4" eb="6">
      <t>キョウキュウ</t>
    </rPh>
    <rPh sb="6" eb="8">
      <t>ジギョウ</t>
    </rPh>
    <phoneticPr fontId="9"/>
  </si>
  <si>
    <t>工業用水事業</t>
    <rPh sb="0" eb="3">
      <t>コウギョウヨウ</t>
    </rPh>
    <rPh sb="4" eb="6">
      <t>ジギョウ</t>
    </rPh>
    <phoneticPr fontId="9"/>
  </si>
  <si>
    <t>地域整備事業</t>
    <rPh sb="0" eb="2">
      <t>チイキ</t>
    </rPh>
    <rPh sb="2" eb="4">
      <t>セイビ</t>
    </rPh>
    <rPh sb="4" eb="6">
      <t>ジギョウ</t>
    </rPh>
    <phoneticPr fontId="9"/>
  </si>
  <si>
    <t>下水道事業</t>
    <rPh sb="0" eb="3">
      <t>ゲスイドウ</t>
    </rPh>
    <rPh sb="3" eb="5">
      <t>ジギョウ</t>
    </rPh>
    <phoneticPr fontId="8"/>
  </si>
  <si>
    <t>港湾整備事業</t>
    <rPh sb="0" eb="2">
      <t>コウワン</t>
    </rPh>
    <rPh sb="2" eb="4">
      <t>セイビ</t>
    </rPh>
    <rPh sb="4" eb="6">
      <t>ジギョウ</t>
    </rPh>
    <phoneticPr fontId="8"/>
  </si>
  <si>
    <t>宅地造成事業（港湾）</t>
    <rPh sb="0" eb="2">
      <t>タクチ</t>
    </rPh>
    <rPh sb="2" eb="4">
      <t>ゾウセイ</t>
    </rPh>
    <rPh sb="4" eb="6">
      <t>ジギョウ</t>
    </rPh>
    <rPh sb="7" eb="9">
      <t>コウワン</t>
    </rPh>
    <phoneticPr fontId="8"/>
  </si>
  <si>
    <t>宅地造成（臨海土地造成）</t>
    <rPh sb="0" eb="2">
      <t>タクチ</t>
    </rPh>
    <rPh sb="2" eb="4">
      <t>ゾウセイ</t>
    </rPh>
    <rPh sb="5" eb="7">
      <t>リンカイ</t>
    </rPh>
    <rPh sb="7" eb="9">
      <t>トチ</t>
    </rPh>
    <rPh sb="9" eb="11">
      <t>ゾウセイ</t>
    </rPh>
    <phoneticPr fontId="8"/>
  </si>
  <si>
    <t>港湾整備</t>
    <rPh sb="0" eb="2">
      <t>コウワン</t>
    </rPh>
    <rPh sb="2" eb="4">
      <t>セイビ</t>
    </rPh>
    <phoneticPr fontId="8"/>
  </si>
  <si>
    <t>下水道事業（特定環境保全）</t>
    <rPh sb="0" eb="3">
      <t>ゲスイドウ</t>
    </rPh>
    <rPh sb="3" eb="5">
      <t>ジギョウ</t>
    </rPh>
    <rPh sb="6" eb="8">
      <t>トクテイ</t>
    </rPh>
    <rPh sb="8" eb="10">
      <t>カンキョウ</t>
    </rPh>
    <rPh sb="10" eb="12">
      <t>ホゼン</t>
    </rPh>
    <phoneticPr fontId="8"/>
  </si>
  <si>
    <t>宮城県土地開発公社</t>
    <rPh sb="3" eb="5">
      <t>トチ</t>
    </rPh>
    <rPh sb="5" eb="7">
      <t>カイハツ</t>
    </rPh>
    <phoneticPr fontId="14"/>
  </si>
  <si>
    <t>宮城県道路公社</t>
  </si>
  <si>
    <t>宮城県住宅供給公社</t>
  </si>
  <si>
    <t>仙台空港鉄道（株）</t>
    <rPh sb="6" eb="9">
      <t>カブ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</si>
</sst>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1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07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/>
    <cellStyle name="標準_地方債公営企業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view="pageBreakPreview" zoomScaleNormal="100" zoomScaleSheetLayoutView="100" workbookViewId="0">
      <pane xSplit="5" ySplit="8" topLeftCell="F11" activePane="bottomRight" state="frozen"/>
      <selection pane="topRight" activeCell="F1" sqref="F1"/>
      <selection pane="bottomLeft" activeCell="A9" sqref="A9"/>
      <selection pane="bottomRight" activeCell="O40" sqref="O40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251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7"/>
      <c r="F7" s="46" t="s">
        <v>242</v>
      </c>
      <c r="G7" s="46"/>
      <c r="H7" s="46" t="s">
        <v>236</v>
      </c>
      <c r="I7" s="47" t="s">
        <v>21</v>
      </c>
    </row>
    <row r="8" spans="1:11" ht="17.100000000000001" customHeight="1">
      <c r="A8" s="18"/>
      <c r="B8" s="19"/>
      <c r="C8" s="19"/>
      <c r="D8" s="19"/>
      <c r="E8" s="58"/>
      <c r="F8" s="49" t="s">
        <v>90</v>
      </c>
      <c r="G8" s="49" t="s">
        <v>2</v>
      </c>
      <c r="H8" s="49" t="s">
        <v>234</v>
      </c>
      <c r="I8" s="50"/>
    </row>
    <row r="9" spans="1:11" ht="18" customHeight="1">
      <c r="A9" s="88" t="s">
        <v>87</v>
      </c>
      <c r="B9" s="88" t="s">
        <v>89</v>
      </c>
      <c r="C9" s="59" t="s">
        <v>3</v>
      </c>
      <c r="D9" s="51"/>
      <c r="E9" s="51"/>
      <c r="F9" s="52">
        <v>320600</v>
      </c>
      <c r="G9" s="53">
        <f>F9/$F$27*100</f>
        <v>27.542316458295211</v>
      </c>
      <c r="H9" s="52">
        <v>307400</v>
      </c>
      <c r="I9" s="53">
        <f>(F9/H9-1)*100</f>
        <v>4.2940793754066453</v>
      </c>
      <c r="K9" s="24"/>
    </row>
    <row r="10" spans="1:11" ht="18" customHeight="1">
      <c r="A10" s="88"/>
      <c r="B10" s="88"/>
      <c r="C10" s="61"/>
      <c r="D10" s="63" t="s">
        <v>22</v>
      </c>
      <c r="E10" s="51"/>
      <c r="F10" s="52">
        <v>69424</v>
      </c>
      <c r="G10" s="53">
        <f t="shared" ref="G10:G26" si="0">F10/$F$27*100</f>
        <v>5.9641228253296523</v>
      </c>
      <c r="H10" s="52">
        <v>69952</v>
      </c>
      <c r="I10" s="53">
        <f t="shared" ref="I10:I27" si="1">(F10/H10-1)*100</f>
        <v>-0.75480329368710075</v>
      </c>
    </row>
    <row r="11" spans="1:11" ht="18" customHeight="1">
      <c r="A11" s="88"/>
      <c r="B11" s="88"/>
      <c r="C11" s="61"/>
      <c r="D11" s="61"/>
      <c r="E11" s="45" t="s">
        <v>23</v>
      </c>
      <c r="F11" s="52">
        <v>56694</v>
      </c>
      <c r="G11" s="53">
        <f t="shared" si="0"/>
        <v>4.8705055810561095</v>
      </c>
      <c r="H11" s="52">
        <v>58042</v>
      </c>
      <c r="I11" s="53">
        <f t="shared" si="1"/>
        <v>-2.3224561524413323</v>
      </c>
    </row>
    <row r="12" spans="1:11" ht="18" customHeight="1">
      <c r="A12" s="88"/>
      <c r="B12" s="88"/>
      <c r="C12" s="61"/>
      <c r="D12" s="61"/>
      <c r="E12" s="45" t="s">
        <v>24</v>
      </c>
      <c r="F12" s="52">
        <v>4089</v>
      </c>
      <c r="G12" s="53">
        <f t="shared" si="0"/>
        <v>0.35128051153452627</v>
      </c>
      <c r="H12" s="52">
        <v>4651</v>
      </c>
      <c r="I12" s="53">
        <f>(F12/H12-1)*100</f>
        <v>-12.083422919802189</v>
      </c>
    </row>
    <row r="13" spans="1:11" ht="18" customHeight="1">
      <c r="A13" s="88"/>
      <c r="B13" s="88"/>
      <c r="C13" s="61"/>
      <c r="D13" s="62"/>
      <c r="E13" s="45" t="s">
        <v>25</v>
      </c>
      <c r="F13" s="52">
        <v>147</v>
      </c>
      <c r="G13" s="53">
        <f t="shared" si="0"/>
        <v>1.2628573048563307E-2</v>
      </c>
      <c r="H13" s="52">
        <v>134</v>
      </c>
      <c r="I13" s="53">
        <f t="shared" si="1"/>
        <v>9.7014925373134275</v>
      </c>
    </row>
    <row r="14" spans="1:11" ht="18" customHeight="1">
      <c r="A14" s="88"/>
      <c r="B14" s="88"/>
      <c r="C14" s="61"/>
      <c r="D14" s="59" t="s">
        <v>26</v>
      </c>
      <c r="E14" s="51"/>
      <c r="F14" s="52">
        <v>88257</v>
      </c>
      <c r="G14" s="53">
        <f t="shared" si="0"/>
        <v>7.5820406227690595</v>
      </c>
      <c r="H14" s="52">
        <v>86804</v>
      </c>
      <c r="I14" s="53">
        <f t="shared" si="1"/>
        <v>1.6738859960370389</v>
      </c>
    </row>
    <row r="15" spans="1:11" ht="18" customHeight="1">
      <c r="A15" s="88"/>
      <c r="B15" s="88"/>
      <c r="C15" s="61"/>
      <c r="D15" s="61"/>
      <c r="E15" s="45" t="s">
        <v>27</v>
      </c>
      <c r="F15" s="52">
        <v>3221</v>
      </c>
      <c r="G15" s="53">
        <f t="shared" si="0"/>
        <v>0.27671179448586675</v>
      </c>
      <c r="H15" s="52">
        <v>3151</v>
      </c>
      <c r="I15" s="53">
        <f t="shared" si="1"/>
        <v>2.2215169787369149</v>
      </c>
    </row>
    <row r="16" spans="1:11" ht="18" customHeight="1">
      <c r="A16" s="88"/>
      <c r="B16" s="88"/>
      <c r="C16" s="61"/>
      <c r="D16" s="62"/>
      <c r="E16" s="45" t="s">
        <v>28</v>
      </c>
      <c r="F16" s="52">
        <v>85036</v>
      </c>
      <c r="G16" s="53">
        <f t="shared" si="0"/>
        <v>7.3053288282831934</v>
      </c>
      <c r="H16" s="52">
        <v>83653</v>
      </c>
      <c r="I16" s="53">
        <f t="shared" si="1"/>
        <v>1.6532581019210291</v>
      </c>
      <c r="K16" s="25"/>
    </row>
    <row r="17" spans="1:26" ht="18" customHeight="1">
      <c r="A17" s="88"/>
      <c r="B17" s="88"/>
      <c r="C17" s="61"/>
      <c r="D17" s="89" t="s">
        <v>29</v>
      </c>
      <c r="E17" s="90"/>
      <c r="F17" s="52">
        <v>92791</v>
      </c>
      <c r="G17" s="53">
        <f t="shared" si="0"/>
        <v>7.9715504880900525</v>
      </c>
      <c r="H17" s="52">
        <v>81237</v>
      </c>
      <c r="I17" s="53">
        <f t="shared" si="1"/>
        <v>14.222583305636594</v>
      </c>
    </row>
    <row r="18" spans="1:26" ht="18" customHeight="1">
      <c r="A18" s="88"/>
      <c r="B18" s="88"/>
      <c r="C18" s="61"/>
      <c r="D18" s="89" t="s">
        <v>93</v>
      </c>
      <c r="E18" s="91"/>
      <c r="F18" s="52">
        <v>7574</v>
      </c>
      <c r="G18" s="53">
        <f t="shared" si="0"/>
        <v>0.65067219231169038</v>
      </c>
      <c r="H18" s="52">
        <v>6688</v>
      </c>
      <c r="I18" s="53">
        <f t="shared" si="1"/>
        <v>13.247607655502392</v>
      </c>
    </row>
    <row r="19" spans="1:26" ht="18" customHeight="1">
      <c r="A19" s="88"/>
      <c r="B19" s="88"/>
      <c r="C19" s="60"/>
      <c r="D19" s="89" t="s">
        <v>94</v>
      </c>
      <c r="E19" s="91"/>
      <c r="F19" s="54">
        <v>0</v>
      </c>
      <c r="G19" s="53">
        <f t="shared" si="0"/>
        <v>0</v>
      </c>
      <c r="H19" s="52">
        <v>0</v>
      </c>
      <c r="I19" s="53" t="e">
        <f t="shared" si="1"/>
        <v>#DIV/0!</v>
      </c>
      <c r="Z19" s="2" t="s">
        <v>95</v>
      </c>
    </row>
    <row r="20" spans="1:26" ht="18" customHeight="1">
      <c r="A20" s="88"/>
      <c r="B20" s="88"/>
      <c r="C20" s="51" t="s">
        <v>4</v>
      </c>
      <c r="D20" s="51"/>
      <c r="E20" s="51"/>
      <c r="F20" s="52">
        <v>43982</v>
      </c>
      <c r="G20" s="53">
        <f t="shared" si="0"/>
        <v>3.7784346926660635</v>
      </c>
      <c r="H20" s="52">
        <v>41880</v>
      </c>
      <c r="I20" s="53">
        <f t="shared" si="1"/>
        <v>5.0191021967526339</v>
      </c>
    </row>
    <row r="21" spans="1:26" ht="18" customHeight="1">
      <c r="A21" s="88"/>
      <c r="B21" s="88"/>
      <c r="C21" s="51" t="s">
        <v>5</v>
      </c>
      <c r="D21" s="51"/>
      <c r="E21" s="51"/>
      <c r="F21" s="52">
        <v>157800</v>
      </c>
      <c r="G21" s="53">
        <f t="shared" si="0"/>
        <v>13.556386578661836</v>
      </c>
      <c r="H21" s="52">
        <v>153500</v>
      </c>
      <c r="I21" s="53">
        <f t="shared" si="1"/>
        <v>2.8013029315960836</v>
      </c>
    </row>
    <row r="22" spans="1:26" ht="18" customHeight="1">
      <c r="A22" s="88"/>
      <c r="B22" s="88"/>
      <c r="C22" s="51" t="s">
        <v>30</v>
      </c>
      <c r="D22" s="51"/>
      <c r="E22" s="51"/>
      <c r="F22" s="52">
        <v>12369</v>
      </c>
      <c r="G22" s="53">
        <f t="shared" si="0"/>
        <v>1.0626042179433981</v>
      </c>
      <c r="H22" s="52">
        <v>12140</v>
      </c>
      <c r="I22" s="53">
        <f t="shared" si="1"/>
        <v>1.8863261943986798</v>
      </c>
    </row>
    <row r="23" spans="1:26" ht="18" customHeight="1">
      <c r="A23" s="88"/>
      <c r="B23" s="88"/>
      <c r="C23" s="51" t="s">
        <v>6</v>
      </c>
      <c r="D23" s="51"/>
      <c r="E23" s="51"/>
      <c r="F23" s="52">
        <v>88407</v>
      </c>
      <c r="G23" s="53">
        <f t="shared" si="0"/>
        <v>7.5949269217982067</v>
      </c>
      <c r="H23" s="52">
        <v>181923</v>
      </c>
      <c r="I23" s="53">
        <f t="shared" si="1"/>
        <v>-51.404165498590061</v>
      </c>
    </row>
    <row r="24" spans="1:26" ht="18" customHeight="1">
      <c r="A24" s="88"/>
      <c r="B24" s="88"/>
      <c r="C24" s="51" t="s">
        <v>31</v>
      </c>
      <c r="D24" s="51"/>
      <c r="E24" s="51"/>
      <c r="F24" s="52">
        <v>1577</v>
      </c>
      <c r="G24" s="53">
        <f t="shared" si="0"/>
        <v>0.13547795712642405</v>
      </c>
      <c r="H24" s="52">
        <v>1369</v>
      </c>
      <c r="I24" s="53">
        <f t="shared" si="1"/>
        <v>15.19357195032871</v>
      </c>
    </row>
    <row r="25" spans="1:26" ht="18" customHeight="1">
      <c r="A25" s="88"/>
      <c r="B25" s="88"/>
      <c r="C25" s="51" t="s">
        <v>7</v>
      </c>
      <c r="D25" s="51"/>
      <c r="E25" s="51"/>
      <c r="F25" s="52">
        <v>143903</v>
      </c>
      <c r="G25" s="53">
        <f t="shared" si="0"/>
        <v>12.362513927941533</v>
      </c>
      <c r="H25" s="52">
        <v>159579</v>
      </c>
      <c r="I25" s="53">
        <f t="shared" si="1"/>
        <v>-9.8233476835924538</v>
      </c>
    </row>
    <row r="26" spans="1:26" ht="18" customHeight="1">
      <c r="A26" s="88"/>
      <c r="B26" s="88"/>
      <c r="C26" s="51" t="s">
        <v>8</v>
      </c>
      <c r="D26" s="51"/>
      <c r="E26" s="51"/>
      <c r="F26" s="52">
        <v>395389</v>
      </c>
      <c r="G26" s="53">
        <f t="shared" si="0"/>
        <v>33.967339245567331</v>
      </c>
      <c r="H26" s="52">
        <v>354001</v>
      </c>
      <c r="I26" s="53">
        <f t="shared" si="1"/>
        <v>11.691492396914139</v>
      </c>
    </row>
    <row r="27" spans="1:26" ht="18" customHeight="1">
      <c r="A27" s="88"/>
      <c r="B27" s="88"/>
      <c r="C27" s="51" t="s">
        <v>9</v>
      </c>
      <c r="D27" s="51"/>
      <c r="E27" s="51"/>
      <c r="F27" s="52">
        <f>SUM(F9,F20:F26)</f>
        <v>1164027</v>
      </c>
      <c r="G27" s="53">
        <f>F27/$F$27*100</f>
        <v>100</v>
      </c>
      <c r="H27" s="52">
        <f>SUM(H9,H20:H26)</f>
        <v>1211792</v>
      </c>
      <c r="I27" s="53">
        <f t="shared" si="1"/>
        <v>-3.9416830611194054</v>
      </c>
    </row>
    <row r="28" spans="1:26" ht="18" customHeight="1">
      <c r="A28" s="88"/>
      <c r="B28" s="88" t="s">
        <v>88</v>
      </c>
      <c r="C28" s="59" t="s">
        <v>10</v>
      </c>
      <c r="D28" s="51"/>
      <c r="E28" s="51"/>
      <c r="F28" s="52">
        <v>510945</v>
      </c>
      <c r="G28" s="53">
        <f>F28/$F$45*100</f>
        <v>43.894600382980812</v>
      </c>
      <c r="H28" s="52">
        <v>491276</v>
      </c>
      <c r="I28" s="53">
        <f>(F28/H28-1)*100</f>
        <v>4.0036557861568678</v>
      </c>
    </row>
    <row r="29" spans="1:26" ht="18" customHeight="1">
      <c r="A29" s="88"/>
      <c r="B29" s="88"/>
      <c r="C29" s="61"/>
      <c r="D29" s="51" t="s">
        <v>11</v>
      </c>
      <c r="E29" s="51"/>
      <c r="F29" s="52">
        <v>213255</v>
      </c>
      <c r="G29" s="53">
        <f t="shared" ref="G29:G44" si="2">F29/$F$45*100</f>
        <v>18.320451329737196</v>
      </c>
      <c r="H29" s="52">
        <v>201498</v>
      </c>
      <c r="I29" s="53">
        <f t="shared" ref="I29:I45" si="3">(F29/H29-1)*100</f>
        <v>5.834797367715816</v>
      </c>
    </row>
    <row r="30" spans="1:26" ht="18" customHeight="1">
      <c r="A30" s="88"/>
      <c r="B30" s="88"/>
      <c r="C30" s="61"/>
      <c r="D30" s="51" t="s">
        <v>32</v>
      </c>
      <c r="E30" s="51"/>
      <c r="F30" s="52">
        <v>50250</v>
      </c>
      <c r="G30" s="53">
        <f t="shared" si="2"/>
        <v>4.3169101747639873</v>
      </c>
      <c r="H30" s="52">
        <v>50223</v>
      </c>
      <c r="I30" s="53">
        <f t="shared" si="3"/>
        <v>5.3760229376975666E-2</v>
      </c>
    </row>
    <row r="31" spans="1:26" ht="18" customHeight="1">
      <c r="A31" s="88"/>
      <c r="B31" s="88"/>
      <c r="C31" s="60"/>
      <c r="D31" s="51" t="s">
        <v>12</v>
      </c>
      <c r="E31" s="51"/>
      <c r="F31" s="52">
        <v>247440</v>
      </c>
      <c r="G31" s="53">
        <f t="shared" si="2"/>
        <v>21.257238878479622</v>
      </c>
      <c r="H31" s="52">
        <v>239555</v>
      </c>
      <c r="I31" s="53">
        <f t="shared" si="3"/>
        <v>3.291519692763667</v>
      </c>
    </row>
    <row r="32" spans="1:26" ht="18" customHeight="1">
      <c r="A32" s="88"/>
      <c r="B32" s="88"/>
      <c r="C32" s="59" t="s">
        <v>13</v>
      </c>
      <c r="D32" s="51"/>
      <c r="E32" s="51"/>
      <c r="F32" s="52">
        <v>528980</v>
      </c>
      <c r="G32" s="53">
        <f t="shared" si="2"/>
        <v>45.443963069585159</v>
      </c>
      <c r="H32" s="52">
        <v>597738</v>
      </c>
      <c r="I32" s="53">
        <f t="shared" si="3"/>
        <v>-11.50303310145917</v>
      </c>
    </row>
    <row r="33" spans="1:9" ht="18" customHeight="1">
      <c r="A33" s="88"/>
      <c r="B33" s="88"/>
      <c r="C33" s="61"/>
      <c r="D33" s="51" t="s">
        <v>14</v>
      </c>
      <c r="E33" s="51"/>
      <c r="F33" s="52">
        <v>44919</v>
      </c>
      <c r="G33" s="53">
        <f t="shared" si="2"/>
        <v>3.8589311072681305</v>
      </c>
      <c r="H33" s="52">
        <v>83204</v>
      </c>
      <c r="I33" s="53">
        <f t="shared" si="3"/>
        <v>-46.013412816691499</v>
      </c>
    </row>
    <row r="34" spans="1:9" ht="18" customHeight="1">
      <c r="A34" s="88"/>
      <c r="B34" s="88"/>
      <c r="C34" s="61"/>
      <c r="D34" s="51" t="s">
        <v>33</v>
      </c>
      <c r="E34" s="51"/>
      <c r="F34" s="52">
        <v>9720</v>
      </c>
      <c r="G34" s="53">
        <f t="shared" si="2"/>
        <v>0.83503217708867583</v>
      </c>
      <c r="H34" s="52">
        <v>9523</v>
      </c>
      <c r="I34" s="53">
        <f t="shared" si="3"/>
        <v>2.0686758374461878</v>
      </c>
    </row>
    <row r="35" spans="1:9" ht="18" customHeight="1">
      <c r="A35" s="88"/>
      <c r="B35" s="88"/>
      <c r="C35" s="61"/>
      <c r="D35" s="51" t="s">
        <v>34</v>
      </c>
      <c r="E35" s="51"/>
      <c r="F35" s="52">
        <v>311023</v>
      </c>
      <c r="G35" s="53">
        <f t="shared" si="2"/>
        <v>26.719569219614321</v>
      </c>
      <c r="H35" s="52">
        <v>353342</v>
      </c>
      <c r="I35" s="53">
        <f t="shared" si="3"/>
        <v>-11.976781701580908</v>
      </c>
    </row>
    <row r="36" spans="1:9" ht="18" customHeight="1">
      <c r="A36" s="88"/>
      <c r="B36" s="88"/>
      <c r="C36" s="61"/>
      <c r="D36" s="51" t="s">
        <v>35</v>
      </c>
      <c r="E36" s="51"/>
      <c r="F36" s="52">
        <v>13034</v>
      </c>
      <c r="G36" s="53">
        <f t="shared" si="2"/>
        <v>1.1197334769726131</v>
      </c>
      <c r="H36" s="52">
        <v>13023</v>
      </c>
      <c r="I36" s="53">
        <f t="shared" si="3"/>
        <v>8.4465944866773945E-2</v>
      </c>
    </row>
    <row r="37" spans="1:9" ht="18" customHeight="1">
      <c r="A37" s="88"/>
      <c r="B37" s="88"/>
      <c r="C37" s="61"/>
      <c r="D37" s="51" t="s">
        <v>15</v>
      </c>
      <c r="E37" s="51"/>
      <c r="F37" s="52">
        <v>13665</v>
      </c>
      <c r="G37" s="53">
        <f t="shared" si="2"/>
        <v>1.1739418415552216</v>
      </c>
      <c r="H37" s="52">
        <v>15424</v>
      </c>
      <c r="I37" s="53">
        <f t="shared" si="3"/>
        <v>-11.40430497925311</v>
      </c>
    </row>
    <row r="38" spans="1:9" ht="18" customHeight="1">
      <c r="A38" s="88"/>
      <c r="B38" s="88"/>
      <c r="C38" s="60"/>
      <c r="D38" s="51" t="s">
        <v>36</v>
      </c>
      <c r="E38" s="51"/>
      <c r="F38" s="52">
        <v>135620</v>
      </c>
      <c r="G38" s="53">
        <f t="shared" si="2"/>
        <v>11.650932495552079</v>
      </c>
      <c r="H38" s="52">
        <v>122221</v>
      </c>
      <c r="I38" s="53">
        <f t="shared" si="3"/>
        <v>10.962927811096289</v>
      </c>
    </row>
    <row r="39" spans="1:9" ht="18" customHeight="1">
      <c r="A39" s="88"/>
      <c r="B39" s="88"/>
      <c r="C39" s="59" t="s">
        <v>16</v>
      </c>
      <c r="D39" s="51"/>
      <c r="E39" s="51"/>
      <c r="F39" s="52">
        <v>124102</v>
      </c>
      <c r="G39" s="53">
        <f t="shared" si="2"/>
        <v>10.661436547434038</v>
      </c>
      <c r="H39" s="52">
        <v>122779</v>
      </c>
      <c r="I39" s="53">
        <f t="shared" si="3"/>
        <v>1.0775458343853517</v>
      </c>
    </row>
    <row r="40" spans="1:9" ht="18" customHeight="1">
      <c r="A40" s="88"/>
      <c r="B40" s="88"/>
      <c r="C40" s="61"/>
      <c r="D40" s="59" t="s">
        <v>17</v>
      </c>
      <c r="E40" s="51"/>
      <c r="F40" s="52">
        <v>116579</v>
      </c>
      <c r="G40" s="53">
        <f t="shared" si="2"/>
        <v>10.015145696792256</v>
      </c>
      <c r="H40" s="52">
        <v>111906</v>
      </c>
      <c r="I40" s="53">
        <f t="shared" si="3"/>
        <v>4.1758261397959018</v>
      </c>
    </row>
    <row r="41" spans="1:9" ht="18" customHeight="1">
      <c r="A41" s="88"/>
      <c r="B41" s="88"/>
      <c r="C41" s="61"/>
      <c r="D41" s="61"/>
      <c r="E41" s="55" t="s">
        <v>91</v>
      </c>
      <c r="F41" s="52">
        <v>57833</v>
      </c>
      <c r="G41" s="53">
        <f t="shared" si="2"/>
        <v>4.9683555450174266</v>
      </c>
      <c r="H41" s="52">
        <v>59981</v>
      </c>
      <c r="I41" s="56">
        <f t="shared" si="3"/>
        <v>-3.5811340257748236</v>
      </c>
    </row>
    <row r="42" spans="1:9" ht="18" customHeight="1">
      <c r="A42" s="88"/>
      <c r="B42" s="88"/>
      <c r="C42" s="61"/>
      <c r="D42" s="60"/>
      <c r="E42" s="45" t="s">
        <v>37</v>
      </c>
      <c r="F42" s="52">
        <v>57323</v>
      </c>
      <c r="G42" s="53">
        <f t="shared" si="2"/>
        <v>4.924542128318329</v>
      </c>
      <c r="H42" s="52">
        <v>51206</v>
      </c>
      <c r="I42" s="56">
        <f t="shared" si="3"/>
        <v>11.945865718861072</v>
      </c>
    </row>
    <row r="43" spans="1:9" ht="18" customHeight="1">
      <c r="A43" s="88"/>
      <c r="B43" s="88"/>
      <c r="C43" s="61"/>
      <c r="D43" s="51" t="s">
        <v>38</v>
      </c>
      <c r="E43" s="51"/>
      <c r="F43" s="52">
        <v>7523</v>
      </c>
      <c r="G43" s="53">
        <f t="shared" si="2"/>
        <v>0.64629085064178071</v>
      </c>
      <c r="H43" s="52">
        <v>10873</v>
      </c>
      <c r="I43" s="56">
        <f t="shared" si="3"/>
        <v>-30.810263956589722</v>
      </c>
    </row>
    <row r="44" spans="1:9" ht="18" customHeight="1">
      <c r="A44" s="88"/>
      <c r="B44" s="88"/>
      <c r="C44" s="60"/>
      <c r="D44" s="51" t="s">
        <v>39</v>
      </c>
      <c r="E44" s="51"/>
      <c r="F44" s="52">
        <v>0</v>
      </c>
      <c r="G44" s="53">
        <f t="shared" si="2"/>
        <v>0</v>
      </c>
      <c r="H44" s="52">
        <v>0</v>
      </c>
      <c r="I44" s="53" t="e">
        <f t="shared" si="3"/>
        <v>#DIV/0!</v>
      </c>
    </row>
    <row r="45" spans="1:9" ht="18" customHeight="1">
      <c r="A45" s="88"/>
      <c r="B45" s="88"/>
      <c r="C45" s="45" t="s">
        <v>18</v>
      </c>
      <c r="D45" s="45"/>
      <c r="E45" s="45"/>
      <c r="F45" s="52">
        <f>SUM(F28,F32,F39)</f>
        <v>1164027</v>
      </c>
      <c r="G45" s="53">
        <f>F45/$F$45*100</f>
        <v>100</v>
      </c>
      <c r="H45" s="52">
        <f>SUM(H28,H32,H39)-1</f>
        <v>1211792</v>
      </c>
      <c r="I45" s="53">
        <f t="shared" si="3"/>
        <v>-3.9416830611194054</v>
      </c>
    </row>
    <row r="46" spans="1:9">
      <c r="A46" s="22" t="s">
        <v>19</v>
      </c>
    </row>
    <row r="47" spans="1:9">
      <c r="A47" s="23" t="s">
        <v>20</v>
      </c>
    </row>
    <row r="48" spans="1:9">
      <c r="A48" s="23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Normal="100" zoomScaleSheetLayoutView="100" workbookViewId="0">
      <pane xSplit="5" ySplit="7" topLeftCell="F26" activePane="bottomRight" state="frozen"/>
      <selection activeCell="F32" sqref="F32"/>
      <selection pane="topRight" activeCell="F32" sqref="F32"/>
      <selection pane="bottomLeft" activeCell="F32" sqref="F32"/>
      <selection pane="bottomRight" activeCell="H45" sqref="H45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1" t="s">
        <v>251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94" t="s">
        <v>48</v>
      </c>
      <c r="B6" s="95"/>
      <c r="C6" s="95"/>
      <c r="D6" s="95"/>
      <c r="E6" s="95"/>
      <c r="F6" s="99" t="s">
        <v>252</v>
      </c>
      <c r="G6" s="99"/>
      <c r="H6" s="99" t="s">
        <v>253</v>
      </c>
      <c r="I6" s="99"/>
      <c r="J6" s="99" t="s">
        <v>254</v>
      </c>
      <c r="K6" s="99"/>
      <c r="L6" s="99" t="s">
        <v>255</v>
      </c>
      <c r="M6" s="99"/>
      <c r="N6" s="99"/>
      <c r="O6" s="99"/>
    </row>
    <row r="7" spans="1:25" ht="15.95" customHeight="1">
      <c r="A7" s="95"/>
      <c r="B7" s="95"/>
      <c r="C7" s="95"/>
      <c r="D7" s="95"/>
      <c r="E7" s="95"/>
      <c r="F7" s="49" t="s">
        <v>244</v>
      </c>
      <c r="G7" s="49" t="s">
        <v>236</v>
      </c>
      <c r="H7" s="49" t="s">
        <v>241</v>
      </c>
      <c r="I7" s="49" t="s">
        <v>236</v>
      </c>
      <c r="J7" s="49" t="s">
        <v>241</v>
      </c>
      <c r="K7" s="49" t="s">
        <v>236</v>
      </c>
      <c r="L7" s="49" t="s">
        <v>241</v>
      </c>
      <c r="M7" s="49" t="s">
        <v>236</v>
      </c>
      <c r="N7" s="49" t="s">
        <v>241</v>
      </c>
      <c r="O7" s="49" t="s">
        <v>236</v>
      </c>
    </row>
    <row r="8" spans="1:25" ht="15.95" customHeight="1">
      <c r="A8" s="92" t="s">
        <v>82</v>
      </c>
      <c r="B8" s="59" t="s">
        <v>49</v>
      </c>
      <c r="C8" s="51"/>
      <c r="D8" s="51"/>
      <c r="E8" s="64" t="s">
        <v>40</v>
      </c>
      <c r="F8" s="52">
        <v>10126</v>
      </c>
      <c r="G8" s="52">
        <v>10255</v>
      </c>
      <c r="H8" s="52">
        <v>1407</v>
      </c>
      <c r="I8" s="52">
        <v>1449</v>
      </c>
      <c r="J8" s="52">
        <v>610</v>
      </c>
      <c r="K8" s="52">
        <v>673</v>
      </c>
      <c r="L8" s="52">
        <v>11193</v>
      </c>
      <c r="M8" s="52">
        <v>11183</v>
      </c>
      <c r="N8" s="52"/>
      <c r="O8" s="52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5.95" customHeight="1">
      <c r="A9" s="92"/>
      <c r="B9" s="61"/>
      <c r="C9" s="51" t="s">
        <v>50</v>
      </c>
      <c r="D9" s="51"/>
      <c r="E9" s="64" t="s">
        <v>41</v>
      </c>
      <c r="F9" s="86">
        <v>10126</v>
      </c>
      <c r="G9" s="52">
        <v>10255</v>
      </c>
      <c r="H9" s="86">
        <v>1407</v>
      </c>
      <c r="I9" s="52">
        <v>1449</v>
      </c>
      <c r="J9" s="52">
        <v>610</v>
      </c>
      <c r="K9" s="52">
        <v>673</v>
      </c>
      <c r="L9" s="52">
        <v>10900</v>
      </c>
      <c r="M9" s="52">
        <v>10985</v>
      </c>
      <c r="N9" s="52"/>
      <c r="O9" s="52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5.95" customHeight="1">
      <c r="A10" s="92"/>
      <c r="B10" s="60"/>
      <c r="C10" s="51" t="s">
        <v>51</v>
      </c>
      <c r="D10" s="51"/>
      <c r="E10" s="64" t="s">
        <v>42</v>
      </c>
      <c r="F10" s="52">
        <v>0</v>
      </c>
      <c r="G10" s="52">
        <v>0</v>
      </c>
      <c r="H10" s="52">
        <v>0</v>
      </c>
      <c r="I10" s="52">
        <v>0</v>
      </c>
      <c r="J10" s="65">
        <v>0</v>
      </c>
      <c r="K10" s="65">
        <v>0</v>
      </c>
      <c r="L10" s="52">
        <v>294</v>
      </c>
      <c r="M10" s="52">
        <v>199</v>
      </c>
      <c r="N10" s="52"/>
      <c r="O10" s="52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5.95" customHeight="1">
      <c r="A11" s="92"/>
      <c r="B11" s="59" t="s">
        <v>52</v>
      </c>
      <c r="C11" s="51"/>
      <c r="D11" s="51"/>
      <c r="E11" s="64" t="s">
        <v>43</v>
      </c>
      <c r="F11" s="52">
        <v>10715</v>
      </c>
      <c r="G11" s="52">
        <v>10675</v>
      </c>
      <c r="H11" s="52">
        <v>1802</v>
      </c>
      <c r="I11" s="52">
        <v>1632</v>
      </c>
      <c r="J11" s="52">
        <v>422</v>
      </c>
      <c r="K11" s="52">
        <v>510</v>
      </c>
      <c r="L11" s="52">
        <v>10575</v>
      </c>
      <c r="M11" s="52">
        <v>10694</v>
      </c>
      <c r="N11" s="52"/>
      <c r="O11" s="52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5.95" customHeight="1">
      <c r="A12" s="92"/>
      <c r="B12" s="61"/>
      <c r="C12" s="51" t="s">
        <v>53</v>
      </c>
      <c r="D12" s="51"/>
      <c r="E12" s="64" t="s">
        <v>44</v>
      </c>
      <c r="F12" s="52">
        <v>10715</v>
      </c>
      <c r="G12" s="52">
        <v>10675</v>
      </c>
      <c r="H12" s="86">
        <v>1802</v>
      </c>
      <c r="I12" s="52">
        <v>1632</v>
      </c>
      <c r="J12" s="52">
        <v>422</v>
      </c>
      <c r="K12" s="52">
        <v>510</v>
      </c>
      <c r="L12" s="52">
        <v>10185</v>
      </c>
      <c r="M12" s="52">
        <v>10424</v>
      </c>
      <c r="N12" s="52"/>
      <c r="O12" s="52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5.95" customHeight="1">
      <c r="A13" s="92"/>
      <c r="B13" s="60"/>
      <c r="C13" s="51" t="s">
        <v>54</v>
      </c>
      <c r="D13" s="51"/>
      <c r="E13" s="64" t="s">
        <v>45</v>
      </c>
      <c r="F13" s="52">
        <v>0</v>
      </c>
      <c r="G13" s="52">
        <v>0</v>
      </c>
      <c r="H13" s="65">
        <v>0</v>
      </c>
      <c r="I13" s="65">
        <v>0</v>
      </c>
      <c r="J13" s="65">
        <v>0</v>
      </c>
      <c r="K13" s="65">
        <v>0</v>
      </c>
      <c r="L13" s="52">
        <v>391</v>
      </c>
      <c r="M13" s="52">
        <v>271</v>
      </c>
      <c r="N13" s="52"/>
      <c r="O13" s="52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5.95" customHeight="1">
      <c r="A14" s="92"/>
      <c r="B14" s="51" t="s">
        <v>55</v>
      </c>
      <c r="C14" s="51"/>
      <c r="D14" s="51"/>
      <c r="E14" s="64" t="s">
        <v>96</v>
      </c>
      <c r="F14" s="52">
        <f t="shared" ref="F14:O14" si="0">F9-F12</f>
        <v>-589</v>
      </c>
      <c r="G14" s="52">
        <f t="shared" si="0"/>
        <v>-420</v>
      </c>
      <c r="H14" s="52">
        <f t="shared" si="0"/>
        <v>-395</v>
      </c>
      <c r="I14" s="52">
        <f t="shared" si="0"/>
        <v>-183</v>
      </c>
      <c r="J14" s="52">
        <f t="shared" si="0"/>
        <v>188</v>
      </c>
      <c r="K14" s="52">
        <f t="shared" si="0"/>
        <v>163</v>
      </c>
      <c r="L14" s="52">
        <f t="shared" si="0"/>
        <v>715</v>
      </c>
      <c r="M14" s="52">
        <f t="shared" si="0"/>
        <v>561</v>
      </c>
      <c r="N14" s="52">
        <f t="shared" si="0"/>
        <v>0</v>
      </c>
      <c r="O14" s="52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5.95" customHeight="1">
      <c r="A15" s="92"/>
      <c r="B15" s="51" t="s">
        <v>56</v>
      </c>
      <c r="C15" s="51"/>
      <c r="D15" s="51"/>
      <c r="E15" s="64" t="s">
        <v>97</v>
      </c>
      <c r="F15" s="52">
        <f t="shared" ref="F15:O15" si="1">F10-F13</f>
        <v>0</v>
      </c>
      <c r="G15" s="52">
        <f t="shared" si="1"/>
        <v>0</v>
      </c>
      <c r="H15" s="52">
        <f t="shared" si="1"/>
        <v>0</v>
      </c>
      <c r="I15" s="52">
        <f t="shared" si="1"/>
        <v>0</v>
      </c>
      <c r="J15" s="52">
        <f t="shared" si="1"/>
        <v>0</v>
      </c>
      <c r="K15" s="52">
        <f t="shared" si="1"/>
        <v>0</v>
      </c>
      <c r="L15" s="52">
        <f t="shared" si="1"/>
        <v>-97</v>
      </c>
      <c r="M15" s="52">
        <f t="shared" si="1"/>
        <v>-72</v>
      </c>
      <c r="N15" s="52">
        <f t="shared" si="1"/>
        <v>0</v>
      </c>
      <c r="O15" s="52">
        <f t="shared" si="1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5.95" customHeight="1">
      <c r="A16" s="92"/>
      <c r="B16" s="51" t="s">
        <v>57</v>
      </c>
      <c r="C16" s="51"/>
      <c r="D16" s="51"/>
      <c r="E16" s="64" t="s">
        <v>98</v>
      </c>
      <c r="F16" s="52">
        <f t="shared" ref="F16:O16" si="2">F8-F11</f>
        <v>-589</v>
      </c>
      <c r="G16" s="52">
        <f t="shared" si="2"/>
        <v>-420</v>
      </c>
      <c r="H16" s="52">
        <f t="shared" si="2"/>
        <v>-395</v>
      </c>
      <c r="I16" s="52">
        <f t="shared" si="2"/>
        <v>-183</v>
      </c>
      <c r="J16" s="52">
        <f t="shared" si="2"/>
        <v>188</v>
      </c>
      <c r="K16" s="52">
        <f t="shared" si="2"/>
        <v>163</v>
      </c>
      <c r="L16" s="52">
        <f t="shared" si="2"/>
        <v>618</v>
      </c>
      <c r="M16" s="52">
        <f t="shared" si="2"/>
        <v>489</v>
      </c>
      <c r="N16" s="52">
        <f t="shared" si="2"/>
        <v>0</v>
      </c>
      <c r="O16" s="52">
        <f t="shared" si="2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.95" customHeight="1">
      <c r="A17" s="92"/>
      <c r="B17" s="51" t="s">
        <v>58</v>
      </c>
      <c r="C17" s="51"/>
      <c r="D17" s="51"/>
      <c r="E17" s="49"/>
      <c r="F17" s="52">
        <v>0</v>
      </c>
      <c r="G17" s="52">
        <v>0</v>
      </c>
      <c r="H17" s="65">
        <v>0</v>
      </c>
      <c r="I17" s="65">
        <v>0</v>
      </c>
      <c r="J17" s="52">
        <v>0</v>
      </c>
      <c r="K17" s="52">
        <v>0</v>
      </c>
      <c r="L17" s="52">
        <v>0</v>
      </c>
      <c r="M17" s="52">
        <v>0</v>
      </c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5.95" customHeight="1">
      <c r="A18" s="92"/>
      <c r="B18" s="51" t="s">
        <v>59</v>
      </c>
      <c r="C18" s="51"/>
      <c r="D18" s="51"/>
      <c r="E18" s="49"/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.95" customHeight="1">
      <c r="A19" s="92" t="s">
        <v>83</v>
      </c>
      <c r="B19" s="59" t="s">
        <v>60</v>
      </c>
      <c r="C19" s="51"/>
      <c r="D19" s="51"/>
      <c r="E19" s="64"/>
      <c r="F19" s="52">
        <v>1196</v>
      </c>
      <c r="G19" s="52">
        <v>536</v>
      </c>
      <c r="H19" s="52">
        <v>297</v>
      </c>
      <c r="I19" s="52">
        <v>70</v>
      </c>
      <c r="J19" s="52">
        <v>1400</v>
      </c>
      <c r="K19" s="52">
        <v>700</v>
      </c>
      <c r="L19" s="52">
        <v>8505</v>
      </c>
      <c r="M19" s="52">
        <v>8271</v>
      </c>
      <c r="N19" s="52"/>
      <c r="O19" s="52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.95" customHeight="1">
      <c r="A20" s="92"/>
      <c r="B20" s="60"/>
      <c r="C20" s="51" t="s">
        <v>61</v>
      </c>
      <c r="D20" s="51"/>
      <c r="E20" s="64"/>
      <c r="F20" s="52">
        <v>0</v>
      </c>
      <c r="G20" s="52">
        <v>0</v>
      </c>
      <c r="H20" s="52">
        <v>297</v>
      </c>
      <c r="I20" s="52">
        <v>0</v>
      </c>
      <c r="J20" s="52">
        <v>0</v>
      </c>
      <c r="K20" s="65">
        <v>0</v>
      </c>
      <c r="L20" s="52">
        <v>1510</v>
      </c>
      <c r="M20" s="52">
        <v>1868</v>
      </c>
      <c r="N20" s="52"/>
      <c r="O20" s="52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.95" customHeight="1">
      <c r="A21" s="92"/>
      <c r="B21" s="51" t="s">
        <v>62</v>
      </c>
      <c r="C21" s="51"/>
      <c r="D21" s="51"/>
      <c r="E21" s="64" t="s">
        <v>99</v>
      </c>
      <c r="F21" s="86">
        <v>1196</v>
      </c>
      <c r="G21" s="52">
        <v>536</v>
      </c>
      <c r="H21" s="52">
        <v>297</v>
      </c>
      <c r="I21" s="52">
        <v>70</v>
      </c>
      <c r="J21" s="52">
        <v>1400</v>
      </c>
      <c r="K21" s="52">
        <v>700</v>
      </c>
      <c r="L21" s="52">
        <v>8505</v>
      </c>
      <c r="M21" s="52">
        <v>8271</v>
      </c>
      <c r="N21" s="52"/>
      <c r="O21" s="52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5.95" customHeight="1">
      <c r="A22" s="92"/>
      <c r="B22" s="59" t="s">
        <v>63</v>
      </c>
      <c r="C22" s="51"/>
      <c r="D22" s="51"/>
      <c r="E22" s="64" t="s">
        <v>100</v>
      </c>
      <c r="F22" s="52">
        <v>5247</v>
      </c>
      <c r="G22" s="52">
        <v>3669</v>
      </c>
      <c r="H22" s="52">
        <v>1378</v>
      </c>
      <c r="I22" s="52">
        <v>868</v>
      </c>
      <c r="J22" s="52">
        <v>1753</v>
      </c>
      <c r="K22" s="52">
        <v>1482</v>
      </c>
      <c r="L22" s="52">
        <v>9889</v>
      </c>
      <c r="M22" s="52">
        <v>8924</v>
      </c>
      <c r="N22" s="52"/>
      <c r="O22" s="52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5.95" customHeight="1">
      <c r="A23" s="92"/>
      <c r="B23" s="60" t="s">
        <v>64</v>
      </c>
      <c r="C23" s="51" t="s">
        <v>65</v>
      </c>
      <c r="D23" s="51"/>
      <c r="E23" s="64"/>
      <c r="F23" s="52">
        <v>2483</v>
      </c>
      <c r="G23" s="52">
        <v>2115</v>
      </c>
      <c r="H23" s="52">
        <v>139</v>
      </c>
      <c r="I23" s="52">
        <v>129</v>
      </c>
      <c r="J23" s="52">
        <v>0</v>
      </c>
      <c r="K23" s="52">
        <v>0</v>
      </c>
      <c r="L23" s="52">
        <v>1558</v>
      </c>
      <c r="M23" s="52">
        <v>1791</v>
      </c>
      <c r="N23" s="52"/>
      <c r="O23" s="52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95" customHeight="1">
      <c r="A24" s="92"/>
      <c r="B24" s="51" t="s">
        <v>101</v>
      </c>
      <c r="C24" s="51"/>
      <c r="D24" s="51"/>
      <c r="E24" s="64" t="s">
        <v>102</v>
      </c>
      <c r="F24" s="52">
        <f t="shared" ref="F24:O24" si="3">F21-F22</f>
        <v>-4051</v>
      </c>
      <c r="G24" s="52">
        <f t="shared" si="3"/>
        <v>-3133</v>
      </c>
      <c r="H24" s="52">
        <f t="shared" si="3"/>
        <v>-1081</v>
      </c>
      <c r="I24" s="52">
        <f t="shared" si="3"/>
        <v>-798</v>
      </c>
      <c r="J24" s="52">
        <f t="shared" si="3"/>
        <v>-353</v>
      </c>
      <c r="K24" s="52">
        <f t="shared" si="3"/>
        <v>-782</v>
      </c>
      <c r="L24" s="52">
        <f t="shared" si="3"/>
        <v>-1384</v>
      </c>
      <c r="M24" s="52">
        <f t="shared" si="3"/>
        <v>-653</v>
      </c>
      <c r="N24" s="52">
        <f t="shared" si="3"/>
        <v>0</v>
      </c>
      <c r="O24" s="52">
        <f t="shared" si="3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5.95" customHeight="1">
      <c r="A25" s="92"/>
      <c r="B25" s="59" t="s">
        <v>66</v>
      </c>
      <c r="C25" s="59"/>
      <c r="D25" s="59"/>
      <c r="E25" s="96" t="s">
        <v>103</v>
      </c>
      <c r="F25" s="100">
        <v>4051</v>
      </c>
      <c r="G25" s="100">
        <v>3133</v>
      </c>
      <c r="H25" s="100">
        <v>1081</v>
      </c>
      <c r="I25" s="100">
        <v>798</v>
      </c>
      <c r="J25" s="100">
        <v>353</v>
      </c>
      <c r="K25" s="100">
        <v>782</v>
      </c>
      <c r="L25" s="100">
        <v>1384</v>
      </c>
      <c r="M25" s="100">
        <v>653</v>
      </c>
      <c r="N25" s="100"/>
      <c r="O25" s="100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5.95" customHeight="1">
      <c r="A26" s="92"/>
      <c r="B26" s="78" t="s">
        <v>67</v>
      </c>
      <c r="C26" s="78"/>
      <c r="D26" s="78"/>
      <c r="E26" s="97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5.95" customHeight="1">
      <c r="A27" s="92"/>
      <c r="B27" s="51" t="s">
        <v>104</v>
      </c>
      <c r="C27" s="51"/>
      <c r="D27" s="51"/>
      <c r="E27" s="64" t="s">
        <v>105</v>
      </c>
      <c r="F27" s="52">
        <f>F24+F25</f>
        <v>0</v>
      </c>
      <c r="G27" s="52">
        <f t="shared" ref="G27:O27" si="4">G24+G25</f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  <c r="L27" s="52">
        <f t="shared" si="4"/>
        <v>0</v>
      </c>
      <c r="M27" s="52">
        <f t="shared" si="4"/>
        <v>0</v>
      </c>
      <c r="N27" s="52">
        <f t="shared" si="4"/>
        <v>0</v>
      </c>
      <c r="O27" s="52">
        <f t="shared" si="4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5.95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5.95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5.95" customHeight="1">
      <c r="A30" s="95" t="s">
        <v>68</v>
      </c>
      <c r="B30" s="95"/>
      <c r="C30" s="95"/>
      <c r="D30" s="95"/>
      <c r="E30" s="95"/>
      <c r="F30" s="102" t="s">
        <v>256</v>
      </c>
      <c r="G30" s="102"/>
      <c r="H30" s="102" t="s">
        <v>257</v>
      </c>
      <c r="I30" s="102"/>
      <c r="J30" s="102"/>
      <c r="K30" s="102"/>
      <c r="L30" s="102"/>
      <c r="M30" s="102"/>
      <c r="N30" s="102"/>
      <c r="O30" s="102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5.95" customHeight="1">
      <c r="A31" s="95"/>
      <c r="B31" s="95"/>
      <c r="C31" s="95"/>
      <c r="D31" s="95"/>
      <c r="E31" s="95"/>
      <c r="F31" s="49" t="s">
        <v>241</v>
      </c>
      <c r="G31" s="49" t="s">
        <v>236</v>
      </c>
      <c r="H31" s="49" t="s">
        <v>241</v>
      </c>
      <c r="I31" s="49" t="s">
        <v>236</v>
      </c>
      <c r="J31" s="49" t="s">
        <v>241</v>
      </c>
      <c r="K31" s="49" t="s">
        <v>236</v>
      </c>
      <c r="L31" s="49" t="s">
        <v>241</v>
      </c>
      <c r="M31" s="49" t="s">
        <v>236</v>
      </c>
      <c r="N31" s="49" t="s">
        <v>241</v>
      </c>
      <c r="O31" s="49" t="s">
        <v>236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5.95" customHeight="1">
      <c r="A32" s="92" t="s">
        <v>84</v>
      </c>
      <c r="B32" s="59" t="s">
        <v>49</v>
      </c>
      <c r="C32" s="51"/>
      <c r="D32" s="51"/>
      <c r="E32" s="64" t="s">
        <v>40</v>
      </c>
      <c r="F32" s="52">
        <v>1499</v>
      </c>
      <c r="G32" s="52">
        <v>1470</v>
      </c>
      <c r="H32" s="52">
        <v>0.13900000000000001</v>
      </c>
      <c r="I32" s="52">
        <v>0.13600000000000001</v>
      </c>
      <c r="J32" s="52"/>
      <c r="K32" s="52"/>
      <c r="L32" s="52"/>
      <c r="M32" s="52"/>
      <c r="N32" s="52"/>
      <c r="O32" s="52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5.95" customHeight="1">
      <c r="A33" s="98"/>
      <c r="B33" s="61"/>
      <c r="C33" s="59" t="s">
        <v>69</v>
      </c>
      <c r="D33" s="51"/>
      <c r="E33" s="64"/>
      <c r="F33" s="52">
        <v>1321</v>
      </c>
      <c r="G33" s="52">
        <v>1311</v>
      </c>
      <c r="H33" s="52">
        <v>0</v>
      </c>
      <c r="I33" s="52">
        <v>0</v>
      </c>
      <c r="J33" s="52"/>
      <c r="K33" s="52"/>
      <c r="L33" s="52"/>
      <c r="M33" s="52"/>
      <c r="N33" s="52"/>
      <c r="O33" s="52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5.95" customHeight="1">
      <c r="A34" s="98"/>
      <c r="B34" s="61"/>
      <c r="C34" s="60"/>
      <c r="D34" s="51" t="s">
        <v>70</v>
      </c>
      <c r="E34" s="64"/>
      <c r="F34" s="52">
        <v>1321</v>
      </c>
      <c r="G34" s="52">
        <v>1311</v>
      </c>
      <c r="H34" s="52">
        <v>0.13900000000000001</v>
      </c>
      <c r="I34" s="52">
        <v>0</v>
      </c>
      <c r="J34" s="52"/>
      <c r="K34" s="52"/>
      <c r="L34" s="52"/>
      <c r="M34" s="52"/>
      <c r="N34" s="52"/>
      <c r="O34" s="52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5.95" customHeight="1">
      <c r="A35" s="98"/>
      <c r="B35" s="60"/>
      <c r="C35" s="51" t="s">
        <v>71</v>
      </c>
      <c r="D35" s="51"/>
      <c r="E35" s="64"/>
      <c r="F35" s="52">
        <v>178</v>
      </c>
      <c r="G35" s="52">
        <v>159</v>
      </c>
      <c r="H35" s="52">
        <v>0</v>
      </c>
      <c r="I35" s="52">
        <v>0.13600000000000001</v>
      </c>
      <c r="J35" s="66"/>
      <c r="K35" s="66"/>
      <c r="L35" s="52"/>
      <c r="M35" s="52"/>
      <c r="N35" s="52"/>
      <c r="O35" s="52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5.95" customHeight="1">
      <c r="A36" s="98"/>
      <c r="B36" s="59" t="s">
        <v>52</v>
      </c>
      <c r="C36" s="51"/>
      <c r="D36" s="51"/>
      <c r="E36" s="64" t="s">
        <v>41</v>
      </c>
      <c r="F36" s="52">
        <v>634</v>
      </c>
      <c r="G36" s="52">
        <v>585</v>
      </c>
      <c r="H36" s="52">
        <v>0</v>
      </c>
      <c r="I36" s="52">
        <v>0.13600000000000001</v>
      </c>
      <c r="J36" s="52"/>
      <c r="K36" s="52"/>
      <c r="L36" s="52"/>
      <c r="M36" s="52"/>
      <c r="N36" s="52"/>
      <c r="O36" s="52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5.95" customHeight="1">
      <c r="A37" s="98"/>
      <c r="B37" s="61"/>
      <c r="C37" s="51" t="s">
        <v>72</v>
      </c>
      <c r="D37" s="51"/>
      <c r="E37" s="64"/>
      <c r="F37" s="52">
        <v>494</v>
      </c>
      <c r="G37" s="52">
        <v>452</v>
      </c>
      <c r="H37" s="52">
        <v>0</v>
      </c>
      <c r="I37" s="52">
        <v>0.13600000000000001</v>
      </c>
      <c r="J37" s="52"/>
      <c r="K37" s="52"/>
      <c r="L37" s="52"/>
      <c r="M37" s="52"/>
      <c r="N37" s="52"/>
      <c r="O37" s="52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5.95" customHeight="1">
      <c r="A38" s="98"/>
      <c r="B38" s="60"/>
      <c r="C38" s="51" t="s">
        <v>73</v>
      </c>
      <c r="D38" s="51"/>
      <c r="E38" s="64"/>
      <c r="F38" s="52">
        <v>140</v>
      </c>
      <c r="G38" s="52">
        <v>133</v>
      </c>
      <c r="H38" s="52">
        <v>0</v>
      </c>
      <c r="I38" s="52">
        <v>0</v>
      </c>
      <c r="J38" s="52"/>
      <c r="K38" s="66"/>
      <c r="L38" s="52"/>
      <c r="M38" s="52"/>
      <c r="N38" s="52"/>
      <c r="O38" s="52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5.95" customHeight="1">
      <c r="A39" s="98"/>
      <c r="B39" s="45" t="s">
        <v>74</v>
      </c>
      <c r="C39" s="45"/>
      <c r="D39" s="45"/>
      <c r="E39" s="64" t="s">
        <v>107</v>
      </c>
      <c r="F39" s="52">
        <f>F32-F36-1</f>
        <v>864</v>
      </c>
      <c r="G39" s="52">
        <f t="shared" ref="G39:O39" si="5">G32-G36</f>
        <v>885</v>
      </c>
      <c r="H39" s="52">
        <f t="shared" si="5"/>
        <v>0.13900000000000001</v>
      </c>
      <c r="I39" s="52">
        <f t="shared" si="5"/>
        <v>0</v>
      </c>
      <c r="J39" s="52">
        <f t="shared" si="5"/>
        <v>0</v>
      </c>
      <c r="K39" s="52">
        <f t="shared" si="5"/>
        <v>0</v>
      </c>
      <c r="L39" s="52">
        <f t="shared" si="5"/>
        <v>0</v>
      </c>
      <c r="M39" s="52">
        <f t="shared" si="5"/>
        <v>0</v>
      </c>
      <c r="N39" s="52">
        <f t="shared" si="5"/>
        <v>0</v>
      </c>
      <c r="O39" s="52">
        <f t="shared" si="5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5.95" customHeight="1">
      <c r="A40" s="92" t="s">
        <v>85</v>
      </c>
      <c r="B40" s="59" t="s">
        <v>75</v>
      </c>
      <c r="C40" s="51"/>
      <c r="D40" s="51"/>
      <c r="E40" s="64" t="s">
        <v>43</v>
      </c>
      <c r="F40" s="52">
        <v>1186</v>
      </c>
      <c r="G40" s="52">
        <v>5185</v>
      </c>
      <c r="H40" s="52">
        <v>0</v>
      </c>
      <c r="I40" s="52">
        <v>0</v>
      </c>
      <c r="J40" s="52"/>
      <c r="K40" s="52"/>
      <c r="L40" s="52"/>
      <c r="M40" s="52"/>
      <c r="N40" s="52"/>
      <c r="O40" s="52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5.95" customHeight="1">
      <c r="A41" s="93"/>
      <c r="B41" s="60"/>
      <c r="C41" s="51" t="s">
        <v>76</v>
      </c>
      <c r="D41" s="51"/>
      <c r="E41" s="64"/>
      <c r="F41" s="66">
        <v>827</v>
      </c>
      <c r="G41" s="66">
        <v>4817</v>
      </c>
      <c r="H41" s="66">
        <v>0</v>
      </c>
      <c r="I41" s="66">
        <v>0</v>
      </c>
      <c r="J41" s="52"/>
      <c r="K41" s="52"/>
      <c r="L41" s="52"/>
      <c r="M41" s="52"/>
      <c r="N41" s="52"/>
      <c r="O41" s="52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5.95" customHeight="1">
      <c r="A42" s="93"/>
      <c r="B42" s="59" t="s">
        <v>63</v>
      </c>
      <c r="C42" s="51"/>
      <c r="D42" s="51"/>
      <c r="E42" s="64" t="s">
        <v>44</v>
      </c>
      <c r="F42" s="52">
        <v>2050</v>
      </c>
      <c r="G42" s="52">
        <v>6070</v>
      </c>
      <c r="H42" s="52">
        <v>0</v>
      </c>
      <c r="I42" s="52">
        <v>0</v>
      </c>
      <c r="J42" s="52"/>
      <c r="K42" s="52"/>
      <c r="L42" s="52"/>
      <c r="M42" s="52"/>
      <c r="N42" s="52"/>
      <c r="O42" s="52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5.95" customHeight="1">
      <c r="A43" s="93"/>
      <c r="B43" s="60"/>
      <c r="C43" s="51" t="s">
        <v>77</v>
      </c>
      <c r="D43" s="51"/>
      <c r="E43" s="64"/>
      <c r="F43" s="52">
        <v>1452</v>
      </c>
      <c r="G43" s="52">
        <v>3787</v>
      </c>
      <c r="H43" s="52">
        <v>0</v>
      </c>
      <c r="I43" s="52">
        <v>0</v>
      </c>
      <c r="J43" s="66"/>
      <c r="K43" s="66"/>
      <c r="L43" s="52"/>
      <c r="M43" s="52"/>
      <c r="N43" s="52"/>
      <c r="O43" s="52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5.95" customHeight="1">
      <c r="A44" s="93"/>
      <c r="B44" s="51" t="s">
        <v>74</v>
      </c>
      <c r="C44" s="51"/>
      <c r="D44" s="51"/>
      <c r="E44" s="64" t="s">
        <v>108</v>
      </c>
      <c r="F44" s="66">
        <f>F40-F42</f>
        <v>-864</v>
      </c>
      <c r="G44" s="66">
        <f t="shared" ref="G44:O44" si="6">G40-G42</f>
        <v>-885</v>
      </c>
      <c r="H44" s="66">
        <f t="shared" si="6"/>
        <v>0</v>
      </c>
      <c r="I44" s="66">
        <f t="shared" si="6"/>
        <v>0</v>
      </c>
      <c r="J44" s="66">
        <f t="shared" si="6"/>
        <v>0</v>
      </c>
      <c r="K44" s="66">
        <f t="shared" si="6"/>
        <v>0</v>
      </c>
      <c r="L44" s="66">
        <f t="shared" si="6"/>
        <v>0</v>
      </c>
      <c r="M44" s="66">
        <f t="shared" si="6"/>
        <v>0</v>
      </c>
      <c r="N44" s="66">
        <f t="shared" si="6"/>
        <v>0</v>
      </c>
      <c r="O44" s="66">
        <f t="shared" si="6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5.95" customHeight="1">
      <c r="A45" s="92" t="s">
        <v>86</v>
      </c>
      <c r="B45" s="45" t="s">
        <v>78</v>
      </c>
      <c r="C45" s="45"/>
      <c r="D45" s="45"/>
      <c r="E45" s="64" t="s">
        <v>109</v>
      </c>
      <c r="F45" s="52">
        <f>F39+F44</f>
        <v>0</v>
      </c>
      <c r="G45" s="52">
        <f t="shared" ref="G45:O45" si="7">G39+G44</f>
        <v>0</v>
      </c>
      <c r="H45" s="52">
        <f t="shared" si="7"/>
        <v>0.13900000000000001</v>
      </c>
      <c r="I45" s="52">
        <f t="shared" si="7"/>
        <v>0</v>
      </c>
      <c r="J45" s="52">
        <f t="shared" si="7"/>
        <v>0</v>
      </c>
      <c r="K45" s="52">
        <f t="shared" si="7"/>
        <v>0</v>
      </c>
      <c r="L45" s="52">
        <f t="shared" si="7"/>
        <v>0</v>
      </c>
      <c r="M45" s="52">
        <f t="shared" si="7"/>
        <v>0</v>
      </c>
      <c r="N45" s="52">
        <f t="shared" si="7"/>
        <v>0</v>
      </c>
      <c r="O45" s="52">
        <f t="shared" si="7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.95" customHeight="1">
      <c r="A46" s="93"/>
      <c r="B46" s="51" t="s">
        <v>79</v>
      </c>
      <c r="C46" s="51"/>
      <c r="D46" s="51"/>
      <c r="E46" s="51"/>
      <c r="F46" s="66">
        <v>0</v>
      </c>
      <c r="G46" s="66">
        <v>0</v>
      </c>
      <c r="H46" s="66">
        <v>0</v>
      </c>
      <c r="I46" s="66">
        <v>0</v>
      </c>
      <c r="J46" s="66"/>
      <c r="K46" s="66"/>
      <c r="L46" s="52"/>
      <c r="M46" s="52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95" customHeight="1">
      <c r="A47" s="93"/>
      <c r="B47" s="51" t="s">
        <v>80</v>
      </c>
      <c r="C47" s="51"/>
      <c r="D47" s="51"/>
      <c r="E47" s="51"/>
      <c r="F47" s="52">
        <v>0</v>
      </c>
      <c r="G47" s="52">
        <v>0</v>
      </c>
      <c r="H47" s="52">
        <v>0</v>
      </c>
      <c r="I47" s="52">
        <v>0</v>
      </c>
      <c r="J47" s="52"/>
      <c r="K47" s="52"/>
      <c r="L47" s="52"/>
      <c r="M47" s="52"/>
      <c r="N47" s="52"/>
      <c r="O47" s="52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95" customHeight="1">
      <c r="A48" s="93"/>
      <c r="B48" s="51" t="s">
        <v>81</v>
      </c>
      <c r="C48" s="51"/>
      <c r="D48" s="51"/>
      <c r="E48" s="51"/>
      <c r="F48" s="52">
        <v>0</v>
      </c>
      <c r="G48" s="52">
        <v>0</v>
      </c>
      <c r="H48" s="52">
        <v>0</v>
      </c>
      <c r="I48" s="52">
        <v>0</v>
      </c>
      <c r="J48" s="52"/>
      <c r="K48" s="52"/>
      <c r="L48" s="52"/>
      <c r="M48" s="52"/>
      <c r="N48" s="52"/>
      <c r="O48" s="52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F45" sqref="F45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21" t="s">
        <v>251</v>
      </c>
      <c r="F1" s="1"/>
    </row>
    <row r="3" spans="1:9" ht="14.25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7"/>
      <c r="F7" s="46" t="s">
        <v>238</v>
      </c>
      <c r="G7" s="46"/>
      <c r="H7" s="46" t="s">
        <v>246</v>
      </c>
      <c r="I7" s="67" t="s">
        <v>21</v>
      </c>
    </row>
    <row r="8" spans="1:9" ht="17.100000000000001" customHeight="1">
      <c r="A8" s="18"/>
      <c r="B8" s="19"/>
      <c r="C8" s="19"/>
      <c r="D8" s="19"/>
      <c r="E8" s="58"/>
      <c r="F8" s="49" t="s">
        <v>235</v>
      </c>
      <c r="G8" s="49" t="s">
        <v>2</v>
      </c>
      <c r="H8" s="49" t="s">
        <v>235</v>
      </c>
      <c r="I8" s="50"/>
    </row>
    <row r="9" spans="1:9" ht="18" customHeight="1">
      <c r="A9" s="88" t="s">
        <v>87</v>
      </c>
      <c r="B9" s="88" t="s">
        <v>89</v>
      </c>
      <c r="C9" s="59" t="s">
        <v>3</v>
      </c>
      <c r="D9" s="51"/>
      <c r="E9" s="51"/>
      <c r="F9" s="52">
        <v>351328</v>
      </c>
      <c r="G9" s="53">
        <f>F9/$F$27*100</f>
        <v>30.957390939626883</v>
      </c>
      <c r="H9" s="52">
        <v>340191</v>
      </c>
      <c r="I9" s="53">
        <f t="shared" ref="I9:I45" si="0">(F9/H9-1)*100</f>
        <v>3.2737491585609346</v>
      </c>
    </row>
    <row r="10" spans="1:9" ht="18" customHeight="1">
      <c r="A10" s="88"/>
      <c r="B10" s="88"/>
      <c r="C10" s="61"/>
      <c r="D10" s="59" t="s">
        <v>22</v>
      </c>
      <c r="E10" s="51"/>
      <c r="F10" s="52">
        <v>74477</v>
      </c>
      <c r="G10" s="53">
        <f t="shared" ref="G10:G27" si="1">F10/$F$27*100</f>
        <v>6.5625671879570984</v>
      </c>
      <c r="H10" s="52">
        <v>75210</v>
      </c>
      <c r="I10" s="53">
        <f t="shared" si="0"/>
        <v>-0.97460444089881859</v>
      </c>
    </row>
    <row r="11" spans="1:9" ht="18" customHeight="1">
      <c r="A11" s="88"/>
      <c r="B11" s="88"/>
      <c r="C11" s="61"/>
      <c r="D11" s="61"/>
      <c r="E11" s="45" t="s">
        <v>23</v>
      </c>
      <c r="F11" s="52">
        <v>58691</v>
      </c>
      <c r="G11" s="53">
        <f t="shared" si="1"/>
        <v>5.1715782164747512</v>
      </c>
      <c r="H11" s="52">
        <v>58314</v>
      </c>
      <c r="I11" s="53">
        <f t="shared" si="0"/>
        <v>0.64649998285146726</v>
      </c>
    </row>
    <row r="12" spans="1:9" ht="18" customHeight="1">
      <c r="A12" s="88"/>
      <c r="B12" s="88"/>
      <c r="C12" s="61"/>
      <c r="D12" s="61"/>
      <c r="E12" s="45" t="s">
        <v>24</v>
      </c>
      <c r="F12" s="52">
        <v>5194</v>
      </c>
      <c r="G12" s="53">
        <f t="shared" si="1"/>
        <v>0.45767114645124224</v>
      </c>
      <c r="H12" s="52">
        <v>4966</v>
      </c>
      <c r="I12" s="53">
        <f t="shared" si="0"/>
        <v>4.5912202980265882</v>
      </c>
    </row>
    <row r="13" spans="1:9" ht="18" customHeight="1">
      <c r="A13" s="88"/>
      <c r="B13" s="88"/>
      <c r="C13" s="61"/>
      <c r="D13" s="60"/>
      <c r="E13" s="45" t="s">
        <v>25</v>
      </c>
      <c r="F13" s="52">
        <v>146</v>
      </c>
      <c r="G13" s="53">
        <f t="shared" si="1"/>
        <v>1.286484162146349E-2</v>
      </c>
      <c r="H13" s="52">
        <v>221</v>
      </c>
      <c r="I13" s="53">
        <f t="shared" si="0"/>
        <v>-33.936651583710407</v>
      </c>
    </row>
    <row r="14" spans="1:9" ht="18" customHeight="1">
      <c r="A14" s="88"/>
      <c r="B14" s="88"/>
      <c r="C14" s="61"/>
      <c r="D14" s="59" t="s">
        <v>26</v>
      </c>
      <c r="E14" s="51"/>
      <c r="F14" s="52">
        <v>90341</v>
      </c>
      <c r="G14" s="53">
        <f t="shared" si="1"/>
        <v>7.9604291570180354</v>
      </c>
      <c r="H14" s="52">
        <v>84096</v>
      </c>
      <c r="I14" s="53">
        <f t="shared" si="0"/>
        <v>7.4260369101978752</v>
      </c>
    </row>
    <row r="15" spans="1:9" ht="18" customHeight="1">
      <c r="A15" s="88"/>
      <c r="B15" s="88"/>
      <c r="C15" s="61"/>
      <c r="D15" s="61"/>
      <c r="E15" s="45" t="s">
        <v>27</v>
      </c>
      <c r="F15" s="52">
        <v>3494</v>
      </c>
      <c r="G15" s="53">
        <f t="shared" si="1"/>
        <v>0.30787504537940708</v>
      </c>
      <c r="H15" s="52">
        <v>3376</v>
      </c>
      <c r="I15" s="53">
        <f t="shared" si="0"/>
        <v>3.495260663507116</v>
      </c>
    </row>
    <row r="16" spans="1:9" ht="18" customHeight="1">
      <c r="A16" s="88"/>
      <c r="B16" s="88"/>
      <c r="C16" s="61"/>
      <c r="D16" s="60"/>
      <c r="E16" s="45" t="s">
        <v>28</v>
      </c>
      <c r="F16" s="52">
        <v>86847</v>
      </c>
      <c r="G16" s="53">
        <f t="shared" si="1"/>
        <v>7.6525541116386275</v>
      </c>
      <c r="H16" s="52">
        <v>80720</v>
      </c>
      <c r="I16" s="53">
        <f t="shared" si="0"/>
        <v>7.5904360753221045</v>
      </c>
    </row>
    <row r="17" spans="1:9" ht="18" customHeight="1">
      <c r="A17" s="88"/>
      <c r="B17" s="88"/>
      <c r="C17" s="61"/>
      <c r="D17" s="89" t="s">
        <v>29</v>
      </c>
      <c r="E17" s="90"/>
      <c r="F17" s="52">
        <v>80021</v>
      </c>
      <c r="G17" s="53">
        <f t="shared" si="1"/>
        <v>7.0510787081584247</v>
      </c>
      <c r="H17" s="52">
        <v>83617</v>
      </c>
      <c r="I17" s="53">
        <f t="shared" si="0"/>
        <v>-4.3005608907279669</v>
      </c>
    </row>
    <row r="18" spans="1:9" ht="18" customHeight="1">
      <c r="A18" s="88"/>
      <c r="B18" s="88"/>
      <c r="C18" s="61"/>
      <c r="D18" s="89" t="s">
        <v>93</v>
      </c>
      <c r="E18" s="91"/>
      <c r="F18" s="52">
        <v>7546</v>
      </c>
      <c r="G18" s="53">
        <f t="shared" si="1"/>
        <v>0.66491845805180472</v>
      </c>
      <c r="H18" s="52">
        <v>6601</v>
      </c>
      <c r="I18" s="53">
        <f t="shared" si="0"/>
        <v>14.31601272534464</v>
      </c>
    </row>
    <row r="19" spans="1:9" ht="18" customHeight="1">
      <c r="A19" s="88"/>
      <c r="B19" s="88"/>
      <c r="C19" s="60"/>
      <c r="D19" s="89" t="s">
        <v>94</v>
      </c>
      <c r="E19" s="91"/>
      <c r="F19" s="52">
        <v>0</v>
      </c>
      <c r="G19" s="53">
        <f t="shared" si="1"/>
        <v>0</v>
      </c>
      <c r="H19" s="52">
        <v>0</v>
      </c>
      <c r="I19" s="53" t="e">
        <f t="shared" si="0"/>
        <v>#DIV/0!</v>
      </c>
    </row>
    <row r="20" spans="1:9" ht="18" customHeight="1">
      <c r="A20" s="88"/>
      <c r="B20" s="88"/>
      <c r="C20" s="51" t="s">
        <v>4</v>
      </c>
      <c r="D20" s="51"/>
      <c r="E20" s="51"/>
      <c r="F20" s="52">
        <v>45812</v>
      </c>
      <c r="G20" s="53">
        <f t="shared" si="1"/>
        <v>4.0367405778252419</v>
      </c>
      <c r="H20" s="52">
        <v>39590</v>
      </c>
      <c r="I20" s="53">
        <f t="shared" si="0"/>
        <v>15.716089921697396</v>
      </c>
    </row>
    <row r="21" spans="1:9" ht="18" customHeight="1">
      <c r="A21" s="88"/>
      <c r="B21" s="88"/>
      <c r="C21" s="51" t="s">
        <v>5</v>
      </c>
      <c r="D21" s="51"/>
      <c r="E21" s="51"/>
      <c r="F21" s="52">
        <v>157623</v>
      </c>
      <c r="G21" s="53">
        <f t="shared" si="1"/>
        <v>13.889006376026986</v>
      </c>
      <c r="H21" s="52">
        <v>174005</v>
      </c>
      <c r="I21" s="53">
        <f t="shared" si="0"/>
        <v>-9.4146719921841324</v>
      </c>
    </row>
    <row r="22" spans="1:9" ht="18" customHeight="1">
      <c r="A22" s="88"/>
      <c r="B22" s="88"/>
      <c r="C22" s="51" t="s">
        <v>30</v>
      </c>
      <c r="D22" s="51"/>
      <c r="E22" s="51"/>
      <c r="F22" s="52">
        <v>12989</v>
      </c>
      <c r="G22" s="53">
        <f t="shared" si="1"/>
        <v>1.1445303275423924</v>
      </c>
      <c r="H22" s="52">
        <v>13201</v>
      </c>
      <c r="I22" s="53">
        <f t="shared" si="0"/>
        <v>-1.6059389440193916</v>
      </c>
    </row>
    <row r="23" spans="1:9" ht="18" customHeight="1">
      <c r="A23" s="88"/>
      <c r="B23" s="88"/>
      <c r="C23" s="51" t="s">
        <v>6</v>
      </c>
      <c r="D23" s="51"/>
      <c r="E23" s="51"/>
      <c r="F23" s="52">
        <v>240797</v>
      </c>
      <c r="G23" s="53">
        <f t="shared" si="1"/>
        <v>21.217912793996877</v>
      </c>
      <c r="H23" s="52">
        <v>286595</v>
      </c>
      <c r="I23" s="53">
        <f t="shared" si="0"/>
        <v>-15.980041522008403</v>
      </c>
    </row>
    <row r="24" spans="1:9" ht="18" customHeight="1">
      <c r="A24" s="88"/>
      <c r="B24" s="88"/>
      <c r="C24" s="51" t="s">
        <v>31</v>
      </c>
      <c r="D24" s="51"/>
      <c r="E24" s="51"/>
      <c r="F24" s="52">
        <v>1795</v>
      </c>
      <c r="G24" s="53">
        <f t="shared" si="1"/>
        <v>0.15816705966114358</v>
      </c>
      <c r="H24" s="52">
        <v>2253</v>
      </c>
      <c r="I24" s="53">
        <f t="shared" si="0"/>
        <v>-20.328450954283174</v>
      </c>
    </row>
    <row r="25" spans="1:9" ht="18" customHeight="1">
      <c r="A25" s="88"/>
      <c r="B25" s="88"/>
      <c r="C25" s="51" t="s">
        <v>7</v>
      </c>
      <c r="D25" s="51"/>
      <c r="E25" s="51"/>
      <c r="F25" s="52">
        <v>79034</v>
      </c>
      <c r="G25" s="53">
        <f t="shared" si="1"/>
        <v>6.9641088541831886</v>
      </c>
      <c r="H25" s="52">
        <v>109401</v>
      </c>
      <c r="I25" s="53">
        <f t="shared" si="0"/>
        <v>-27.757515927642341</v>
      </c>
    </row>
    <row r="26" spans="1:9" ht="18" customHeight="1">
      <c r="A26" s="88"/>
      <c r="B26" s="88"/>
      <c r="C26" s="51" t="s">
        <v>8</v>
      </c>
      <c r="D26" s="51"/>
      <c r="E26" s="51"/>
      <c r="F26" s="52">
        <v>245498</v>
      </c>
      <c r="G26" s="53">
        <f t="shared" si="1"/>
        <v>21.632143071137289</v>
      </c>
      <c r="H26" s="52">
        <v>291382</v>
      </c>
      <c r="I26" s="53">
        <f t="shared" si="0"/>
        <v>-15.747026240467843</v>
      </c>
    </row>
    <row r="27" spans="1:9" ht="18" customHeight="1">
      <c r="A27" s="88"/>
      <c r="B27" s="88"/>
      <c r="C27" s="51" t="s">
        <v>9</v>
      </c>
      <c r="D27" s="51"/>
      <c r="E27" s="51"/>
      <c r="F27" s="52">
        <f>SUM(F9,F20:F26)</f>
        <v>1134876</v>
      </c>
      <c r="G27" s="53">
        <f t="shared" si="1"/>
        <v>100</v>
      </c>
      <c r="H27" s="52">
        <f>SUM(H9,H20:H26)</f>
        <v>1256618</v>
      </c>
      <c r="I27" s="53">
        <f t="shared" si="0"/>
        <v>-9.6880674954520796</v>
      </c>
    </row>
    <row r="28" spans="1:9" ht="18" customHeight="1">
      <c r="A28" s="88"/>
      <c r="B28" s="88" t="s">
        <v>88</v>
      </c>
      <c r="C28" s="59" t="s">
        <v>10</v>
      </c>
      <c r="D28" s="51"/>
      <c r="E28" s="51"/>
      <c r="F28" s="52">
        <v>346229</v>
      </c>
      <c r="G28" s="53">
        <f t="shared" ref="G28:G45" si="2">F28/$F$45*100</f>
        <v>31.537837224829911</v>
      </c>
      <c r="H28" s="52">
        <v>336441</v>
      </c>
      <c r="I28" s="53">
        <f t="shared" si="0"/>
        <v>2.9092768122791268</v>
      </c>
    </row>
    <row r="29" spans="1:9" ht="18" customHeight="1">
      <c r="A29" s="88"/>
      <c r="B29" s="88"/>
      <c r="C29" s="61"/>
      <c r="D29" s="51" t="s">
        <v>11</v>
      </c>
      <c r="E29" s="51"/>
      <c r="F29" s="52">
        <v>212534</v>
      </c>
      <c r="G29" s="53">
        <f t="shared" si="2"/>
        <v>19.359622379240331</v>
      </c>
      <c r="H29" s="52">
        <v>210950</v>
      </c>
      <c r="I29" s="53">
        <f t="shared" si="0"/>
        <v>0.75088883621712288</v>
      </c>
    </row>
    <row r="30" spans="1:9" ht="18" customHeight="1">
      <c r="A30" s="88"/>
      <c r="B30" s="88"/>
      <c r="C30" s="61"/>
      <c r="D30" s="51" t="s">
        <v>32</v>
      </c>
      <c r="E30" s="51"/>
      <c r="F30" s="52">
        <v>18700</v>
      </c>
      <c r="G30" s="53">
        <f t="shared" si="2"/>
        <v>1.7033742294964298</v>
      </c>
      <c r="H30" s="52">
        <v>17043</v>
      </c>
      <c r="I30" s="53">
        <f t="shared" si="0"/>
        <v>9.7224667018717348</v>
      </c>
    </row>
    <row r="31" spans="1:9" ht="18" customHeight="1">
      <c r="A31" s="88"/>
      <c r="B31" s="88"/>
      <c r="C31" s="60"/>
      <c r="D31" s="51" t="s">
        <v>12</v>
      </c>
      <c r="E31" s="51"/>
      <c r="F31" s="52">
        <v>114995</v>
      </c>
      <c r="G31" s="53">
        <f t="shared" si="2"/>
        <v>10.474840616093152</v>
      </c>
      <c r="H31" s="52">
        <v>108448</v>
      </c>
      <c r="I31" s="53">
        <f t="shared" si="0"/>
        <v>6.036994688698738</v>
      </c>
    </row>
    <row r="32" spans="1:9" ht="18" customHeight="1">
      <c r="A32" s="88"/>
      <c r="B32" s="88"/>
      <c r="C32" s="59" t="s">
        <v>13</v>
      </c>
      <c r="D32" s="51"/>
      <c r="E32" s="51"/>
      <c r="F32" s="52">
        <v>580580</v>
      </c>
      <c r="G32" s="53">
        <f t="shared" si="2"/>
        <v>52.884759901659741</v>
      </c>
      <c r="H32" s="52">
        <v>631648</v>
      </c>
      <c r="I32" s="53">
        <f t="shared" si="0"/>
        <v>-8.0848827194893396</v>
      </c>
    </row>
    <row r="33" spans="1:9" ht="18" customHeight="1">
      <c r="A33" s="88"/>
      <c r="B33" s="88"/>
      <c r="C33" s="61"/>
      <c r="D33" s="51" t="s">
        <v>14</v>
      </c>
      <c r="E33" s="51"/>
      <c r="F33" s="52">
        <v>70881</v>
      </c>
      <c r="G33" s="53">
        <f t="shared" si="2"/>
        <v>6.456517046039381</v>
      </c>
      <c r="H33" s="52">
        <v>57156</v>
      </c>
      <c r="I33" s="53">
        <f t="shared" si="0"/>
        <v>24.013226957799706</v>
      </c>
    </row>
    <row r="34" spans="1:9" ht="18" customHeight="1">
      <c r="A34" s="88"/>
      <c r="B34" s="88"/>
      <c r="C34" s="61"/>
      <c r="D34" s="51" t="s">
        <v>33</v>
      </c>
      <c r="E34" s="51"/>
      <c r="F34" s="52">
        <v>7504</v>
      </c>
      <c r="G34" s="53">
        <f t="shared" si="2"/>
        <v>0.68353584054231065</v>
      </c>
      <c r="H34" s="52">
        <v>5903</v>
      </c>
      <c r="I34" s="53">
        <f t="shared" si="0"/>
        <v>27.121802473318656</v>
      </c>
    </row>
    <row r="35" spans="1:9" ht="18" customHeight="1">
      <c r="A35" s="88"/>
      <c r="B35" s="88"/>
      <c r="C35" s="61"/>
      <c r="D35" s="51" t="s">
        <v>34</v>
      </c>
      <c r="E35" s="51"/>
      <c r="F35" s="52">
        <v>329984</v>
      </c>
      <c r="G35" s="53">
        <f t="shared" si="2"/>
        <v>30.05808779391176</v>
      </c>
      <c r="H35" s="52">
        <v>370994</v>
      </c>
      <c r="I35" s="53">
        <f t="shared" si="0"/>
        <v>-11.054087128093714</v>
      </c>
    </row>
    <row r="36" spans="1:9" ht="18" customHeight="1">
      <c r="A36" s="88"/>
      <c r="B36" s="88"/>
      <c r="C36" s="61"/>
      <c r="D36" s="51" t="s">
        <v>35</v>
      </c>
      <c r="E36" s="51"/>
      <c r="F36" s="52">
        <v>13305</v>
      </c>
      <c r="G36" s="53">
        <f t="shared" si="2"/>
        <v>1.2119462098101603</v>
      </c>
      <c r="H36" s="52">
        <v>12998</v>
      </c>
      <c r="I36" s="53">
        <f t="shared" si="0"/>
        <v>2.3619018310509388</v>
      </c>
    </row>
    <row r="37" spans="1:9" ht="18" customHeight="1">
      <c r="A37" s="88"/>
      <c r="B37" s="88"/>
      <c r="C37" s="61"/>
      <c r="D37" s="51" t="s">
        <v>15</v>
      </c>
      <c r="E37" s="51"/>
      <c r="F37" s="52">
        <v>60609</v>
      </c>
      <c r="G37" s="53">
        <f t="shared" si="2"/>
        <v>5.5208453837192035</v>
      </c>
      <c r="H37" s="52">
        <v>81254</v>
      </c>
      <c r="I37" s="53">
        <f t="shared" si="0"/>
        <v>-25.407979914834968</v>
      </c>
    </row>
    <row r="38" spans="1:9" ht="18" customHeight="1">
      <c r="A38" s="88"/>
      <c r="B38" s="88"/>
      <c r="C38" s="60"/>
      <c r="D38" s="51" t="s">
        <v>36</v>
      </c>
      <c r="E38" s="51"/>
      <c r="F38" s="52">
        <v>98297</v>
      </c>
      <c r="G38" s="53">
        <f t="shared" si="2"/>
        <v>8.9538276276369277</v>
      </c>
      <c r="H38" s="52">
        <v>103342</v>
      </c>
      <c r="I38" s="53">
        <f t="shared" si="0"/>
        <v>-4.8818486191480766</v>
      </c>
    </row>
    <row r="39" spans="1:9" ht="18" customHeight="1">
      <c r="A39" s="88"/>
      <c r="B39" s="88"/>
      <c r="C39" s="59" t="s">
        <v>16</v>
      </c>
      <c r="D39" s="51"/>
      <c r="E39" s="51"/>
      <c r="F39" s="52">
        <v>171012</v>
      </c>
      <c r="G39" s="53">
        <f t="shared" si="2"/>
        <v>15.577402873510346</v>
      </c>
      <c r="H39" s="52">
        <v>226523</v>
      </c>
      <c r="I39" s="53">
        <f t="shared" si="0"/>
        <v>-24.505679334990273</v>
      </c>
    </row>
    <row r="40" spans="1:9" ht="18" customHeight="1">
      <c r="A40" s="88"/>
      <c r="B40" s="88"/>
      <c r="C40" s="61"/>
      <c r="D40" s="59" t="s">
        <v>17</v>
      </c>
      <c r="E40" s="51"/>
      <c r="F40" s="52">
        <v>148782</v>
      </c>
      <c r="G40" s="53">
        <f t="shared" si="2"/>
        <v>13.552482599622342</v>
      </c>
      <c r="H40" s="52">
        <v>180577</v>
      </c>
      <c r="I40" s="53">
        <f t="shared" si="0"/>
        <v>-17.607447238574125</v>
      </c>
    </row>
    <row r="41" spans="1:9" ht="18" customHeight="1">
      <c r="A41" s="88"/>
      <c r="B41" s="88"/>
      <c r="C41" s="61"/>
      <c r="D41" s="61"/>
      <c r="E41" s="55" t="s">
        <v>91</v>
      </c>
      <c r="F41" s="52">
        <v>101770</v>
      </c>
      <c r="G41" s="53">
        <f t="shared" si="2"/>
        <v>9.270181568762121</v>
      </c>
      <c r="H41" s="52">
        <v>127461</v>
      </c>
      <c r="I41" s="56">
        <f t="shared" si="0"/>
        <v>-20.155969276876849</v>
      </c>
    </row>
    <row r="42" spans="1:9" ht="18" customHeight="1">
      <c r="A42" s="88"/>
      <c r="B42" s="88"/>
      <c r="C42" s="61"/>
      <c r="D42" s="60"/>
      <c r="E42" s="45" t="s">
        <v>37</v>
      </c>
      <c r="F42" s="52">
        <v>44781</v>
      </c>
      <c r="G42" s="53">
        <f t="shared" si="2"/>
        <v>4.0790802872235092</v>
      </c>
      <c r="H42" s="52">
        <v>46782</v>
      </c>
      <c r="I42" s="56">
        <f t="shared" si="0"/>
        <v>-4.277286135693215</v>
      </c>
    </row>
    <row r="43" spans="1:9" ht="18" customHeight="1">
      <c r="A43" s="88"/>
      <c r="B43" s="88"/>
      <c r="C43" s="61"/>
      <c r="D43" s="51" t="s">
        <v>38</v>
      </c>
      <c r="E43" s="51"/>
      <c r="F43" s="52">
        <v>22230</v>
      </c>
      <c r="G43" s="53">
        <f t="shared" si="2"/>
        <v>2.0249202738880019</v>
      </c>
      <c r="H43" s="52">
        <v>45946</v>
      </c>
      <c r="I43" s="56">
        <f t="shared" si="0"/>
        <v>-51.617115744569709</v>
      </c>
    </row>
    <row r="44" spans="1:9" ht="18" customHeight="1">
      <c r="A44" s="88"/>
      <c r="B44" s="88"/>
      <c r="C44" s="60"/>
      <c r="D44" s="51" t="s">
        <v>39</v>
      </c>
      <c r="E44" s="51"/>
      <c r="F44" s="52">
        <v>0</v>
      </c>
      <c r="G44" s="53">
        <f t="shared" si="2"/>
        <v>0</v>
      </c>
      <c r="H44" s="52">
        <v>0</v>
      </c>
      <c r="I44" s="53" t="e">
        <f t="shared" si="0"/>
        <v>#DIV/0!</v>
      </c>
    </row>
    <row r="45" spans="1:9" ht="18" customHeight="1">
      <c r="A45" s="88"/>
      <c r="B45" s="88"/>
      <c r="C45" s="45" t="s">
        <v>18</v>
      </c>
      <c r="D45" s="45"/>
      <c r="E45" s="45"/>
      <c r="F45" s="52">
        <f>SUM(F28,F32,F39)</f>
        <v>1097821</v>
      </c>
      <c r="G45" s="53">
        <f t="shared" si="2"/>
        <v>100</v>
      </c>
      <c r="H45" s="52">
        <f>SUM(H28,H32,H39)</f>
        <v>1194612</v>
      </c>
      <c r="I45" s="53">
        <f t="shared" si="0"/>
        <v>-8.1022959755970962</v>
      </c>
    </row>
    <row r="46" spans="1:9">
      <c r="A46" s="22" t="s">
        <v>19</v>
      </c>
    </row>
    <row r="47" spans="1:9">
      <c r="A47" s="23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I34" sqref="I34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2" t="s">
        <v>0</v>
      </c>
      <c r="B1" s="32"/>
      <c r="C1" s="21" t="s">
        <v>251</v>
      </c>
      <c r="D1" s="33"/>
      <c r="E1" s="33"/>
    </row>
    <row r="4" spans="1:9">
      <c r="A4" s="34" t="s">
        <v>112</v>
      </c>
    </row>
    <row r="5" spans="1:9">
      <c r="I5" s="9" t="s">
        <v>113</v>
      </c>
    </row>
    <row r="6" spans="1:9" s="36" customFormat="1" ht="29.25" customHeight="1">
      <c r="A6" s="48" t="s">
        <v>114</v>
      </c>
      <c r="B6" s="46"/>
      <c r="C6" s="46"/>
      <c r="D6" s="46"/>
      <c r="E6" s="35" t="s">
        <v>231</v>
      </c>
      <c r="F6" s="35" t="s">
        <v>232</v>
      </c>
      <c r="G6" s="35" t="s">
        <v>233</v>
      </c>
      <c r="H6" s="35" t="s">
        <v>239</v>
      </c>
      <c r="I6" s="35" t="s">
        <v>247</v>
      </c>
    </row>
    <row r="7" spans="1:9" ht="27" customHeight="1">
      <c r="A7" s="88" t="s">
        <v>115</v>
      </c>
      <c r="B7" s="59" t="s">
        <v>116</v>
      </c>
      <c r="C7" s="51"/>
      <c r="D7" s="64" t="s">
        <v>117</v>
      </c>
      <c r="E7" s="68">
        <v>1174600</v>
      </c>
      <c r="F7" s="35">
        <v>1127971</v>
      </c>
      <c r="G7" s="35">
        <v>1247672</v>
      </c>
      <c r="H7" s="35">
        <v>1256617</v>
      </c>
      <c r="I7" s="35">
        <v>1134876</v>
      </c>
    </row>
    <row r="8" spans="1:9" ht="27" customHeight="1">
      <c r="A8" s="88"/>
      <c r="B8" s="78"/>
      <c r="C8" s="51" t="s">
        <v>118</v>
      </c>
      <c r="D8" s="64" t="s">
        <v>41</v>
      </c>
      <c r="E8" s="69">
        <v>553303</v>
      </c>
      <c r="F8" s="69">
        <v>558090</v>
      </c>
      <c r="G8" s="69">
        <v>553943</v>
      </c>
      <c r="H8" s="69">
        <v>555187</v>
      </c>
      <c r="I8" s="70">
        <v>556174</v>
      </c>
    </row>
    <row r="9" spans="1:9" ht="27" customHeight="1">
      <c r="A9" s="88"/>
      <c r="B9" s="51" t="s">
        <v>119</v>
      </c>
      <c r="C9" s="51"/>
      <c r="D9" s="64"/>
      <c r="E9" s="69">
        <v>1083059</v>
      </c>
      <c r="F9" s="69">
        <v>1032719</v>
      </c>
      <c r="G9" s="69">
        <v>1148186</v>
      </c>
      <c r="H9" s="69">
        <v>1194611</v>
      </c>
      <c r="I9" s="71">
        <v>1097821</v>
      </c>
    </row>
    <row r="10" spans="1:9" ht="27" customHeight="1">
      <c r="A10" s="88"/>
      <c r="B10" s="51" t="s">
        <v>120</v>
      </c>
      <c r="C10" s="51"/>
      <c r="D10" s="64"/>
      <c r="E10" s="69">
        <v>91541</v>
      </c>
      <c r="F10" s="69">
        <v>95253</v>
      </c>
      <c r="G10" s="69">
        <v>99485</v>
      </c>
      <c r="H10" s="69">
        <v>62006</v>
      </c>
      <c r="I10" s="71">
        <v>37055</v>
      </c>
    </row>
    <row r="11" spans="1:9" ht="27" customHeight="1">
      <c r="A11" s="88"/>
      <c r="B11" s="51" t="s">
        <v>121</v>
      </c>
      <c r="C11" s="51"/>
      <c r="D11" s="64"/>
      <c r="E11" s="69">
        <v>72469</v>
      </c>
      <c r="F11" s="69">
        <v>80633</v>
      </c>
      <c r="G11" s="69">
        <v>71726</v>
      </c>
      <c r="H11" s="69">
        <v>35074</v>
      </c>
      <c r="I11" s="71">
        <v>23631</v>
      </c>
    </row>
    <row r="12" spans="1:9" ht="27" customHeight="1">
      <c r="A12" s="88"/>
      <c r="B12" s="51" t="s">
        <v>122</v>
      </c>
      <c r="C12" s="51"/>
      <c r="D12" s="64"/>
      <c r="E12" s="69">
        <v>19073</v>
      </c>
      <c r="F12" s="69">
        <v>14619</v>
      </c>
      <c r="G12" s="69">
        <v>27760</v>
      </c>
      <c r="H12" s="69">
        <v>26932</v>
      </c>
      <c r="I12" s="71">
        <v>13424</v>
      </c>
    </row>
    <row r="13" spans="1:9" ht="27" customHeight="1">
      <c r="A13" s="88"/>
      <c r="B13" s="51" t="s">
        <v>123</v>
      </c>
      <c r="C13" s="51"/>
      <c r="D13" s="64"/>
      <c r="E13" s="69">
        <v>4202</v>
      </c>
      <c r="F13" s="69">
        <v>-4453</v>
      </c>
      <c r="G13" s="69">
        <v>13140</v>
      </c>
      <c r="H13" s="69">
        <v>-828</v>
      </c>
      <c r="I13" s="71">
        <v>-13508</v>
      </c>
    </row>
    <row r="14" spans="1:9" ht="27" customHeight="1">
      <c r="A14" s="88"/>
      <c r="B14" s="51" t="s">
        <v>124</v>
      </c>
      <c r="C14" s="51"/>
      <c r="D14" s="64"/>
      <c r="E14" s="69">
        <v>95</v>
      </c>
      <c r="F14" s="69">
        <v>51</v>
      </c>
      <c r="G14" s="69">
        <v>104</v>
      </c>
      <c r="H14" s="69">
        <v>23</v>
      </c>
      <c r="I14" s="71">
        <v>129</v>
      </c>
    </row>
    <row r="15" spans="1:9" ht="27" customHeight="1">
      <c r="A15" s="88"/>
      <c r="B15" s="51" t="s">
        <v>125</v>
      </c>
      <c r="C15" s="51"/>
      <c r="D15" s="64"/>
      <c r="E15" s="69">
        <v>4116</v>
      </c>
      <c r="F15" s="69">
        <v>-6533</v>
      </c>
      <c r="G15" s="69">
        <v>12562</v>
      </c>
      <c r="H15" s="69">
        <v>-1280</v>
      </c>
      <c r="I15" s="71">
        <v>-12510</v>
      </c>
    </row>
    <row r="16" spans="1:9" ht="27" customHeight="1">
      <c r="A16" s="88"/>
      <c r="B16" s="51" t="s">
        <v>126</v>
      </c>
      <c r="C16" s="51"/>
      <c r="D16" s="64" t="s">
        <v>42</v>
      </c>
      <c r="E16" s="69">
        <v>216714</v>
      </c>
      <c r="F16" s="69">
        <v>197313</v>
      </c>
      <c r="G16" s="69">
        <v>166890</v>
      </c>
      <c r="H16" s="69">
        <v>197349</v>
      </c>
      <c r="I16" s="71">
        <v>198269</v>
      </c>
    </row>
    <row r="17" spans="1:9" ht="27" customHeight="1">
      <c r="A17" s="88"/>
      <c r="B17" s="51" t="s">
        <v>127</v>
      </c>
      <c r="C17" s="51"/>
      <c r="D17" s="64" t="s">
        <v>43</v>
      </c>
      <c r="E17" s="69">
        <v>240418</v>
      </c>
      <c r="F17" s="69">
        <v>237939</v>
      </c>
      <c r="G17" s="69">
        <v>103453</v>
      </c>
      <c r="H17" s="69">
        <v>121128</v>
      </c>
      <c r="I17" s="71">
        <v>118132</v>
      </c>
    </row>
    <row r="18" spans="1:9" ht="27" customHeight="1">
      <c r="A18" s="88"/>
      <c r="B18" s="51" t="s">
        <v>128</v>
      </c>
      <c r="C18" s="51"/>
      <c r="D18" s="64" t="s">
        <v>44</v>
      </c>
      <c r="E18" s="69">
        <v>1525637</v>
      </c>
      <c r="F18" s="69">
        <v>1500784</v>
      </c>
      <c r="G18" s="69">
        <v>1508400</v>
      </c>
      <c r="H18" s="69">
        <v>1514416</v>
      </c>
      <c r="I18" s="71">
        <v>1482932</v>
      </c>
    </row>
    <row r="19" spans="1:9" ht="27" customHeight="1">
      <c r="A19" s="88"/>
      <c r="B19" s="51" t="s">
        <v>129</v>
      </c>
      <c r="C19" s="51"/>
      <c r="D19" s="64" t="s">
        <v>130</v>
      </c>
      <c r="E19" s="69">
        <f>E17+E18-E16</f>
        <v>1549341</v>
      </c>
      <c r="F19" s="69">
        <f>F17+F18-F16</f>
        <v>1541410</v>
      </c>
      <c r="G19" s="69">
        <f>G17+G18-G16</f>
        <v>1444963</v>
      </c>
      <c r="H19" s="69">
        <f>H17+H18-H16</f>
        <v>1438195</v>
      </c>
      <c r="I19" s="69">
        <f>I17+I18-I16</f>
        <v>1402795</v>
      </c>
    </row>
    <row r="20" spans="1:9" ht="27" customHeight="1">
      <c r="A20" s="88"/>
      <c r="B20" s="51" t="s">
        <v>131</v>
      </c>
      <c r="C20" s="51"/>
      <c r="D20" s="64" t="s">
        <v>132</v>
      </c>
      <c r="E20" s="72">
        <f>E18/E8</f>
        <v>2.7573264558478807</v>
      </c>
      <c r="F20" s="72">
        <f>F18/F8</f>
        <v>2.6891433281370389</v>
      </c>
      <c r="G20" s="72">
        <f>G18/G8</f>
        <v>2.7230238490241776</v>
      </c>
      <c r="H20" s="72">
        <f>H18/H8</f>
        <v>2.7277583949191895</v>
      </c>
      <c r="I20" s="72">
        <f>I18/I8</f>
        <v>2.6663094643043364</v>
      </c>
    </row>
    <row r="21" spans="1:9" ht="27" customHeight="1">
      <c r="A21" s="88"/>
      <c r="B21" s="51" t="s">
        <v>133</v>
      </c>
      <c r="C21" s="51"/>
      <c r="D21" s="64" t="s">
        <v>134</v>
      </c>
      <c r="E21" s="72">
        <f>E19/E8</f>
        <v>2.8001673585720663</v>
      </c>
      <c r="F21" s="72">
        <f>F19/F8</f>
        <v>2.7619380386675982</v>
      </c>
      <c r="G21" s="72">
        <f>G19/G8</f>
        <v>2.608504846166483</v>
      </c>
      <c r="H21" s="72">
        <f>H19/H8</f>
        <v>2.5904695174778949</v>
      </c>
      <c r="I21" s="72">
        <f>I19/I8</f>
        <v>2.5222232610657818</v>
      </c>
    </row>
    <row r="22" spans="1:9" ht="27" customHeight="1">
      <c r="A22" s="88"/>
      <c r="B22" s="51" t="s">
        <v>135</v>
      </c>
      <c r="C22" s="51"/>
      <c r="D22" s="64" t="s">
        <v>136</v>
      </c>
      <c r="E22" s="69">
        <f>E18/E24*1000000</f>
        <v>653685.95641885104</v>
      </c>
      <c r="F22" s="69">
        <f>F18/F24*1000000</f>
        <v>643037.25225470343</v>
      </c>
      <c r="G22" s="69">
        <f>G18/G24*1000000</f>
        <v>655257.43745862285</v>
      </c>
      <c r="H22" s="69">
        <f>H18/H24*1000000</f>
        <v>657870.82166954246</v>
      </c>
      <c r="I22" s="69">
        <f>I18/I24*1000000</f>
        <v>644193.99512423133</v>
      </c>
    </row>
    <row r="23" spans="1:9" ht="27" customHeight="1">
      <c r="A23" s="88"/>
      <c r="B23" s="51" t="s">
        <v>137</v>
      </c>
      <c r="C23" s="51"/>
      <c r="D23" s="64" t="s">
        <v>138</v>
      </c>
      <c r="E23" s="69">
        <f>E19/E24*1000000</f>
        <v>663842.35136139137</v>
      </c>
      <c r="F23" s="69">
        <f>F19/F24*1000000</f>
        <v>660444.1751763894</v>
      </c>
      <c r="G23" s="69">
        <f>G19/G24*1000000</f>
        <v>627700.04813214275</v>
      </c>
      <c r="H23" s="69">
        <f>H19/H24*1000000</f>
        <v>624759.99089485826</v>
      </c>
      <c r="I23" s="69">
        <f>I19/I24*1000000</f>
        <v>609382.03194097639</v>
      </c>
    </row>
    <row r="24" spans="1:9" ht="27" customHeight="1">
      <c r="A24" s="88"/>
      <c r="B24" s="73" t="s">
        <v>139</v>
      </c>
      <c r="C24" s="74"/>
      <c r="D24" s="64" t="s">
        <v>140</v>
      </c>
      <c r="E24" s="69">
        <v>2333899</v>
      </c>
      <c r="F24" s="69">
        <f>E24</f>
        <v>2333899</v>
      </c>
      <c r="G24" s="69">
        <v>2301996</v>
      </c>
      <c r="H24" s="71">
        <f>G24</f>
        <v>2301996</v>
      </c>
      <c r="I24" s="71">
        <f>H24</f>
        <v>2301996</v>
      </c>
    </row>
    <row r="25" spans="1:9" ht="27" customHeight="1">
      <c r="A25" s="88"/>
      <c r="B25" s="45" t="s">
        <v>141</v>
      </c>
      <c r="C25" s="45"/>
      <c r="D25" s="45"/>
      <c r="E25" s="69">
        <v>469783</v>
      </c>
      <c r="F25" s="69">
        <v>467580</v>
      </c>
      <c r="G25" s="69">
        <v>470420</v>
      </c>
      <c r="H25" s="69">
        <v>489316</v>
      </c>
      <c r="I25" s="52">
        <v>477964</v>
      </c>
    </row>
    <row r="26" spans="1:9" ht="27" customHeight="1">
      <c r="A26" s="88"/>
      <c r="B26" s="45" t="s">
        <v>142</v>
      </c>
      <c r="C26" s="45"/>
      <c r="D26" s="45"/>
      <c r="E26" s="75">
        <v>0.629</v>
      </c>
      <c r="F26" s="75">
        <v>0.63100000000000001</v>
      </c>
      <c r="G26" s="75">
        <v>0.626</v>
      </c>
      <c r="H26" s="75">
        <v>0.59699999999999998</v>
      </c>
      <c r="I26" s="76">
        <v>0.59099999999999997</v>
      </c>
    </row>
    <row r="27" spans="1:9" ht="27" customHeight="1">
      <c r="A27" s="88"/>
      <c r="B27" s="45" t="s">
        <v>143</v>
      </c>
      <c r="C27" s="45"/>
      <c r="D27" s="45"/>
      <c r="E27" s="56">
        <v>4.0999999999999996</v>
      </c>
      <c r="F27" s="56">
        <v>3.1</v>
      </c>
      <c r="G27" s="56">
        <v>5.9</v>
      </c>
      <c r="H27" s="56">
        <v>5.5</v>
      </c>
      <c r="I27" s="53">
        <v>2.8</v>
      </c>
    </row>
    <row r="28" spans="1:9" ht="27" customHeight="1">
      <c r="A28" s="88"/>
      <c r="B28" s="45" t="s">
        <v>144</v>
      </c>
      <c r="C28" s="45"/>
      <c r="D28" s="45"/>
      <c r="E28" s="56">
        <v>96.8</v>
      </c>
      <c r="F28" s="56">
        <v>97.9</v>
      </c>
      <c r="G28" s="56">
        <v>96.3</v>
      </c>
      <c r="H28" s="56">
        <v>89</v>
      </c>
      <c r="I28" s="53">
        <v>96.4</v>
      </c>
    </row>
    <row r="29" spans="1:9" ht="27" customHeight="1">
      <c r="A29" s="88"/>
      <c r="B29" s="45" t="s">
        <v>145</v>
      </c>
      <c r="C29" s="45"/>
      <c r="D29" s="45"/>
      <c r="E29" s="56">
        <v>53.3</v>
      </c>
      <c r="F29" s="56">
        <v>52.3</v>
      </c>
      <c r="G29" s="56">
        <v>51</v>
      </c>
      <c r="H29" s="56">
        <v>51.3</v>
      </c>
      <c r="I29" s="53">
        <v>53.7</v>
      </c>
    </row>
    <row r="30" spans="1:9" ht="27" customHeight="1">
      <c r="A30" s="88"/>
      <c r="B30" s="88" t="s">
        <v>146</v>
      </c>
      <c r="C30" s="45" t="s">
        <v>147</v>
      </c>
      <c r="D30" s="45"/>
      <c r="E30" s="56">
        <v>0</v>
      </c>
      <c r="F30" s="56">
        <v>0</v>
      </c>
      <c r="G30" s="56">
        <v>0</v>
      </c>
      <c r="H30" s="56">
        <v>0</v>
      </c>
      <c r="I30" s="53">
        <v>0</v>
      </c>
    </row>
    <row r="31" spans="1:9" ht="27" customHeight="1">
      <c r="A31" s="88"/>
      <c r="B31" s="88"/>
      <c r="C31" s="45" t="s">
        <v>148</v>
      </c>
      <c r="D31" s="45"/>
      <c r="E31" s="56">
        <v>0</v>
      </c>
      <c r="F31" s="56">
        <v>0</v>
      </c>
      <c r="G31" s="56">
        <v>0</v>
      </c>
      <c r="H31" s="56">
        <v>0</v>
      </c>
      <c r="I31" s="53">
        <v>0</v>
      </c>
    </row>
    <row r="32" spans="1:9" ht="27" customHeight="1">
      <c r="A32" s="88"/>
      <c r="B32" s="88"/>
      <c r="C32" s="45" t="s">
        <v>149</v>
      </c>
      <c r="D32" s="45"/>
      <c r="E32" s="56">
        <v>13.6</v>
      </c>
      <c r="F32" s="56">
        <v>12.9</v>
      </c>
      <c r="G32" s="56">
        <v>12</v>
      </c>
      <c r="H32" s="56">
        <v>11.2</v>
      </c>
      <c r="I32" s="53">
        <v>10.6</v>
      </c>
    </row>
    <row r="33" spans="1:9" ht="27" customHeight="1">
      <c r="A33" s="88"/>
      <c r="B33" s="88"/>
      <c r="C33" s="45" t="s">
        <v>150</v>
      </c>
      <c r="D33" s="45"/>
      <c r="E33" s="56">
        <v>164.6</v>
      </c>
      <c r="F33" s="56">
        <v>161.9</v>
      </c>
      <c r="G33" s="56">
        <v>159.1</v>
      </c>
      <c r="H33" s="56">
        <v>146.9</v>
      </c>
      <c r="I33" s="77">
        <v>144.19999999999999</v>
      </c>
    </row>
    <row r="34" spans="1:9" ht="27" customHeight="1">
      <c r="A34" s="2" t="s">
        <v>248</v>
      </c>
      <c r="E34" s="37"/>
      <c r="F34" s="37"/>
      <c r="G34" s="37"/>
      <c r="H34" s="37"/>
      <c r="I34" s="38"/>
    </row>
    <row r="35" spans="1:9" ht="27" customHeight="1">
      <c r="A35" s="8" t="s">
        <v>110</v>
      </c>
    </row>
    <row r="36" spans="1:9">
      <c r="A36" s="39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F32" sqref="F32"/>
      <selection pane="topRight" activeCell="F32" sqref="F32"/>
      <selection pane="bottomLeft" activeCell="F32" sqref="F32"/>
      <selection pane="bottomRight" activeCell="K27" sqref="K27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1" t="s">
        <v>251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5" customHeight="1">
      <c r="A6" s="94" t="s">
        <v>48</v>
      </c>
      <c r="B6" s="95"/>
      <c r="C6" s="95"/>
      <c r="D6" s="95"/>
      <c r="E6" s="95"/>
      <c r="F6" s="99" t="s">
        <v>252</v>
      </c>
      <c r="G6" s="99"/>
      <c r="H6" s="99" t="s">
        <v>253</v>
      </c>
      <c r="I6" s="99"/>
      <c r="J6" s="99" t="s">
        <v>254</v>
      </c>
      <c r="K6" s="99"/>
      <c r="L6" s="99" t="s">
        <v>255</v>
      </c>
      <c r="M6" s="99"/>
      <c r="N6" s="99"/>
      <c r="O6" s="99"/>
    </row>
    <row r="7" spans="1:25" ht="15.95" customHeight="1">
      <c r="A7" s="95"/>
      <c r="B7" s="95"/>
      <c r="C7" s="95"/>
      <c r="D7" s="95"/>
      <c r="E7" s="95"/>
      <c r="F7" s="49" t="s">
        <v>238</v>
      </c>
      <c r="G7" s="49" t="s">
        <v>237</v>
      </c>
      <c r="H7" s="49" t="s">
        <v>238</v>
      </c>
      <c r="I7" s="79" t="s">
        <v>237</v>
      </c>
      <c r="J7" s="49" t="s">
        <v>238</v>
      </c>
      <c r="K7" s="79" t="s">
        <v>237</v>
      </c>
      <c r="L7" s="49" t="s">
        <v>238</v>
      </c>
      <c r="M7" s="79" t="s">
        <v>237</v>
      </c>
      <c r="N7" s="49" t="s">
        <v>238</v>
      </c>
      <c r="O7" s="79" t="s">
        <v>237</v>
      </c>
    </row>
    <row r="8" spans="1:25" ht="15.95" customHeight="1">
      <c r="A8" s="92" t="s">
        <v>82</v>
      </c>
      <c r="B8" s="59" t="s">
        <v>49</v>
      </c>
      <c r="C8" s="51"/>
      <c r="D8" s="51"/>
      <c r="E8" s="64" t="s">
        <v>40</v>
      </c>
      <c r="F8" s="52">
        <v>10598</v>
      </c>
      <c r="G8" s="52">
        <v>12419</v>
      </c>
      <c r="H8" s="52">
        <v>1594</v>
      </c>
      <c r="I8" s="52">
        <v>1789</v>
      </c>
      <c r="J8" s="52">
        <v>537</v>
      </c>
      <c r="K8" s="52">
        <v>571</v>
      </c>
      <c r="L8" s="52">
        <v>12295</v>
      </c>
      <c r="M8" s="52">
        <v>14787</v>
      </c>
      <c r="N8" s="52"/>
      <c r="O8" s="52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5.95" customHeight="1">
      <c r="A9" s="92"/>
      <c r="B9" s="61"/>
      <c r="C9" s="51" t="s">
        <v>50</v>
      </c>
      <c r="D9" s="51"/>
      <c r="E9" s="64" t="s">
        <v>41</v>
      </c>
      <c r="F9" s="52">
        <v>10468</v>
      </c>
      <c r="G9" s="52">
        <v>12369</v>
      </c>
      <c r="H9" s="52">
        <v>1482</v>
      </c>
      <c r="I9" s="52">
        <v>1759</v>
      </c>
      <c r="J9" s="52">
        <v>537</v>
      </c>
      <c r="K9" s="52">
        <v>569</v>
      </c>
      <c r="L9" s="52">
        <v>11643</v>
      </c>
      <c r="M9" s="52">
        <v>14619</v>
      </c>
      <c r="N9" s="52"/>
      <c r="O9" s="52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5.95" customHeight="1">
      <c r="A10" s="92"/>
      <c r="B10" s="60"/>
      <c r="C10" s="51" t="s">
        <v>51</v>
      </c>
      <c r="D10" s="51"/>
      <c r="E10" s="64" t="s">
        <v>42</v>
      </c>
      <c r="F10" s="52">
        <v>130</v>
      </c>
      <c r="G10" s="52">
        <v>50</v>
      </c>
      <c r="H10" s="52">
        <v>112</v>
      </c>
      <c r="I10" s="52">
        <v>30</v>
      </c>
      <c r="J10" s="65">
        <v>0</v>
      </c>
      <c r="K10" s="65">
        <v>1</v>
      </c>
      <c r="L10" s="52">
        <v>652</v>
      </c>
      <c r="M10" s="52">
        <v>168</v>
      </c>
      <c r="N10" s="52"/>
      <c r="O10" s="52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5.95" customHeight="1">
      <c r="A11" s="92"/>
      <c r="B11" s="59" t="s">
        <v>52</v>
      </c>
      <c r="C11" s="51"/>
      <c r="D11" s="51"/>
      <c r="E11" s="64" t="s">
        <v>43</v>
      </c>
      <c r="F11" s="52">
        <v>9978</v>
      </c>
      <c r="G11" s="52">
        <v>10663</v>
      </c>
      <c r="H11" s="52">
        <v>1404</v>
      </c>
      <c r="I11" s="52">
        <v>1487</v>
      </c>
      <c r="J11" s="52">
        <v>281</v>
      </c>
      <c r="K11" s="52">
        <v>294</v>
      </c>
      <c r="L11" s="52">
        <v>11013</v>
      </c>
      <c r="M11" s="52">
        <v>14311</v>
      </c>
      <c r="N11" s="52"/>
      <c r="O11" s="52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5.95" customHeight="1">
      <c r="A12" s="92"/>
      <c r="B12" s="61"/>
      <c r="C12" s="51" t="s">
        <v>53</v>
      </c>
      <c r="D12" s="51"/>
      <c r="E12" s="64" t="s">
        <v>44</v>
      </c>
      <c r="F12" s="86">
        <v>9677</v>
      </c>
      <c r="G12" s="52">
        <v>10414</v>
      </c>
      <c r="H12" s="52">
        <v>1238</v>
      </c>
      <c r="I12" s="52">
        <v>1427</v>
      </c>
      <c r="J12" s="52">
        <v>281</v>
      </c>
      <c r="K12" s="52">
        <v>288</v>
      </c>
      <c r="L12" s="52">
        <v>10037</v>
      </c>
      <c r="M12" s="52">
        <v>13921</v>
      </c>
      <c r="N12" s="52"/>
      <c r="O12" s="52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5.95" customHeight="1">
      <c r="A13" s="92"/>
      <c r="B13" s="60"/>
      <c r="C13" s="51" t="s">
        <v>54</v>
      </c>
      <c r="D13" s="51"/>
      <c r="E13" s="64" t="s">
        <v>45</v>
      </c>
      <c r="F13" s="52">
        <v>301</v>
      </c>
      <c r="G13" s="52">
        <v>249</v>
      </c>
      <c r="H13" s="65">
        <v>166</v>
      </c>
      <c r="I13" s="65">
        <v>60</v>
      </c>
      <c r="J13" s="65">
        <v>0</v>
      </c>
      <c r="K13" s="65">
        <v>7</v>
      </c>
      <c r="L13" s="52">
        <v>976</v>
      </c>
      <c r="M13" s="52">
        <v>389</v>
      </c>
      <c r="N13" s="52"/>
      <c r="O13" s="52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5.95" customHeight="1">
      <c r="A14" s="92"/>
      <c r="B14" s="51" t="s">
        <v>55</v>
      </c>
      <c r="C14" s="51"/>
      <c r="D14" s="51"/>
      <c r="E14" s="64" t="s">
        <v>152</v>
      </c>
      <c r="F14" s="52">
        <f t="shared" ref="F14:O15" si="0">F9-F12</f>
        <v>791</v>
      </c>
      <c r="G14" s="52">
        <f t="shared" si="0"/>
        <v>1955</v>
      </c>
      <c r="H14" s="52">
        <f t="shared" si="0"/>
        <v>244</v>
      </c>
      <c r="I14" s="52">
        <f t="shared" si="0"/>
        <v>332</v>
      </c>
      <c r="J14" s="52">
        <f t="shared" si="0"/>
        <v>256</v>
      </c>
      <c r="K14" s="52">
        <f t="shared" si="0"/>
        <v>281</v>
      </c>
      <c r="L14" s="52">
        <f t="shared" si="0"/>
        <v>1606</v>
      </c>
      <c r="M14" s="52">
        <f t="shared" si="0"/>
        <v>698</v>
      </c>
      <c r="N14" s="52">
        <f t="shared" si="0"/>
        <v>0</v>
      </c>
      <c r="O14" s="52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5.95" customHeight="1">
      <c r="A15" s="92"/>
      <c r="B15" s="51" t="s">
        <v>56</v>
      </c>
      <c r="C15" s="51"/>
      <c r="D15" s="51"/>
      <c r="E15" s="64" t="s">
        <v>153</v>
      </c>
      <c r="F15" s="52">
        <f t="shared" si="0"/>
        <v>-171</v>
      </c>
      <c r="G15" s="52">
        <f t="shared" si="0"/>
        <v>-199</v>
      </c>
      <c r="H15" s="52">
        <f t="shared" si="0"/>
        <v>-54</v>
      </c>
      <c r="I15" s="52">
        <f t="shared" si="0"/>
        <v>-30</v>
      </c>
      <c r="J15" s="52">
        <f t="shared" si="0"/>
        <v>0</v>
      </c>
      <c r="K15" s="52">
        <f t="shared" si="0"/>
        <v>-6</v>
      </c>
      <c r="L15" s="52">
        <f t="shared" si="0"/>
        <v>-324</v>
      </c>
      <c r="M15" s="52">
        <f t="shared" si="0"/>
        <v>-221</v>
      </c>
      <c r="N15" s="52">
        <f t="shared" si="0"/>
        <v>0</v>
      </c>
      <c r="O15" s="52">
        <f t="shared" si="0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5.95" customHeight="1">
      <c r="A16" s="92"/>
      <c r="B16" s="51" t="s">
        <v>57</v>
      </c>
      <c r="C16" s="51"/>
      <c r="D16" s="51"/>
      <c r="E16" s="64" t="s">
        <v>154</v>
      </c>
      <c r="F16" s="52">
        <f t="shared" ref="F16:O16" si="1">F8-F11</f>
        <v>620</v>
      </c>
      <c r="G16" s="52">
        <f t="shared" si="1"/>
        <v>1756</v>
      </c>
      <c r="H16" s="52">
        <f t="shared" si="1"/>
        <v>190</v>
      </c>
      <c r="I16" s="52">
        <f t="shared" si="1"/>
        <v>302</v>
      </c>
      <c r="J16" s="52">
        <f t="shared" si="1"/>
        <v>256</v>
      </c>
      <c r="K16" s="52">
        <f t="shared" si="1"/>
        <v>277</v>
      </c>
      <c r="L16" s="52">
        <f t="shared" si="1"/>
        <v>1282</v>
      </c>
      <c r="M16" s="52">
        <f t="shared" si="1"/>
        <v>476</v>
      </c>
      <c r="N16" s="52">
        <f t="shared" si="1"/>
        <v>0</v>
      </c>
      <c r="O16" s="52">
        <f t="shared" si="1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.95" customHeight="1">
      <c r="A17" s="92"/>
      <c r="B17" s="51" t="s">
        <v>58</v>
      </c>
      <c r="C17" s="51"/>
      <c r="D17" s="51"/>
      <c r="E17" s="49"/>
      <c r="F17" s="65">
        <v>0</v>
      </c>
      <c r="G17" s="65">
        <v>0</v>
      </c>
      <c r="H17" s="65">
        <v>0</v>
      </c>
      <c r="I17" s="65">
        <v>0</v>
      </c>
      <c r="J17" s="52">
        <v>0</v>
      </c>
      <c r="K17" s="52">
        <v>0</v>
      </c>
      <c r="L17" s="52">
        <v>0</v>
      </c>
      <c r="M17" s="52">
        <v>0</v>
      </c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5.95" customHeight="1">
      <c r="A18" s="92"/>
      <c r="B18" s="51" t="s">
        <v>59</v>
      </c>
      <c r="C18" s="51"/>
      <c r="D18" s="51"/>
      <c r="E18" s="49"/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.95" customHeight="1">
      <c r="A19" s="92" t="s">
        <v>83</v>
      </c>
      <c r="B19" s="59" t="s">
        <v>60</v>
      </c>
      <c r="C19" s="51"/>
      <c r="D19" s="51"/>
      <c r="E19" s="64"/>
      <c r="F19" s="52">
        <v>394</v>
      </c>
      <c r="G19" s="52">
        <v>1301</v>
      </c>
      <c r="H19" s="52">
        <v>493</v>
      </c>
      <c r="I19" s="52">
        <v>1000</v>
      </c>
      <c r="J19" s="52">
        <v>0</v>
      </c>
      <c r="K19" s="52">
        <v>300</v>
      </c>
      <c r="L19" s="52">
        <v>1853</v>
      </c>
      <c r="M19" s="52">
        <v>3678</v>
      </c>
      <c r="N19" s="52"/>
      <c r="O19" s="52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.95" customHeight="1">
      <c r="A20" s="92"/>
      <c r="B20" s="60"/>
      <c r="C20" s="51" t="s">
        <v>61</v>
      </c>
      <c r="D20" s="51"/>
      <c r="E20" s="64"/>
      <c r="F20" s="52">
        <v>34</v>
      </c>
      <c r="G20" s="52">
        <v>481</v>
      </c>
      <c r="H20" s="52">
        <v>0</v>
      </c>
      <c r="I20" s="52">
        <v>241</v>
      </c>
      <c r="J20" s="52">
        <v>0</v>
      </c>
      <c r="K20" s="65">
        <v>0</v>
      </c>
      <c r="L20" s="52">
        <v>636</v>
      </c>
      <c r="M20" s="52">
        <v>725</v>
      </c>
      <c r="N20" s="52"/>
      <c r="O20" s="52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.95" customHeight="1">
      <c r="A21" s="92"/>
      <c r="B21" s="78" t="s">
        <v>62</v>
      </c>
      <c r="C21" s="51"/>
      <c r="D21" s="51"/>
      <c r="E21" s="64" t="s">
        <v>155</v>
      </c>
      <c r="F21" s="52">
        <v>394</v>
      </c>
      <c r="G21" s="52">
        <v>1301</v>
      </c>
      <c r="H21" s="52">
        <v>493</v>
      </c>
      <c r="I21" s="52">
        <v>1000</v>
      </c>
      <c r="J21" s="52">
        <v>0</v>
      </c>
      <c r="K21" s="52">
        <v>300</v>
      </c>
      <c r="L21" s="52">
        <v>1853</v>
      </c>
      <c r="M21" s="52">
        <v>3678</v>
      </c>
      <c r="N21" s="52"/>
      <c r="O21" s="52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5.95" customHeight="1">
      <c r="A22" s="92"/>
      <c r="B22" s="59" t="s">
        <v>63</v>
      </c>
      <c r="C22" s="51"/>
      <c r="D22" s="51"/>
      <c r="E22" s="64" t="s">
        <v>156</v>
      </c>
      <c r="F22" s="52">
        <v>7500</v>
      </c>
      <c r="G22" s="52">
        <v>8143</v>
      </c>
      <c r="H22" s="52">
        <v>1171</v>
      </c>
      <c r="I22" s="52">
        <v>1490</v>
      </c>
      <c r="J22" s="52">
        <v>0</v>
      </c>
      <c r="K22" s="52">
        <v>52</v>
      </c>
      <c r="L22" s="52">
        <v>3072</v>
      </c>
      <c r="M22" s="52">
        <v>4881</v>
      </c>
      <c r="N22" s="52"/>
      <c r="O22" s="52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5.95" customHeight="1">
      <c r="A23" s="92"/>
      <c r="B23" s="60" t="s">
        <v>64</v>
      </c>
      <c r="C23" s="51" t="s">
        <v>65</v>
      </c>
      <c r="D23" s="51"/>
      <c r="E23" s="64"/>
      <c r="F23" s="52">
        <v>3139</v>
      </c>
      <c r="G23" s="52">
        <v>3545</v>
      </c>
      <c r="H23" s="52">
        <v>101</v>
      </c>
      <c r="I23" s="52">
        <v>83</v>
      </c>
      <c r="J23" s="52">
        <v>0</v>
      </c>
      <c r="K23" s="52">
        <v>0</v>
      </c>
      <c r="L23" s="52">
        <v>1679</v>
      </c>
      <c r="M23" s="52">
        <v>1744</v>
      </c>
      <c r="N23" s="52"/>
      <c r="O23" s="52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95" customHeight="1">
      <c r="A24" s="92"/>
      <c r="B24" s="51" t="s">
        <v>157</v>
      </c>
      <c r="C24" s="51"/>
      <c r="D24" s="51"/>
      <c r="E24" s="64" t="s">
        <v>158</v>
      </c>
      <c r="F24" s="52">
        <f t="shared" ref="F24:O24" si="2">F21-F22</f>
        <v>-7106</v>
      </c>
      <c r="G24" s="52">
        <f t="shared" si="2"/>
        <v>-6842</v>
      </c>
      <c r="H24" s="52">
        <f t="shared" si="2"/>
        <v>-678</v>
      </c>
      <c r="I24" s="52">
        <f t="shared" si="2"/>
        <v>-490</v>
      </c>
      <c r="J24" s="52">
        <f t="shared" si="2"/>
        <v>0</v>
      </c>
      <c r="K24" s="52">
        <f t="shared" si="2"/>
        <v>248</v>
      </c>
      <c r="L24" s="52">
        <f t="shared" si="2"/>
        <v>-1219</v>
      </c>
      <c r="M24" s="52">
        <f t="shared" si="2"/>
        <v>-1203</v>
      </c>
      <c r="N24" s="52">
        <f t="shared" si="2"/>
        <v>0</v>
      </c>
      <c r="O24" s="52">
        <f t="shared" si="2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5.95" customHeight="1">
      <c r="A25" s="92"/>
      <c r="B25" s="59" t="s">
        <v>66</v>
      </c>
      <c r="C25" s="59"/>
      <c r="D25" s="59"/>
      <c r="E25" s="96" t="s">
        <v>159</v>
      </c>
      <c r="F25" s="100">
        <v>7106</v>
      </c>
      <c r="G25" s="100">
        <v>6842</v>
      </c>
      <c r="H25" s="100">
        <v>678</v>
      </c>
      <c r="I25" s="100">
        <v>490</v>
      </c>
      <c r="J25" s="100">
        <v>0</v>
      </c>
      <c r="K25" s="100">
        <v>0</v>
      </c>
      <c r="L25" s="100">
        <v>1219</v>
      </c>
      <c r="M25" s="100">
        <v>1203</v>
      </c>
      <c r="N25" s="100"/>
      <c r="O25" s="100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5.95" customHeight="1">
      <c r="A26" s="92"/>
      <c r="B26" s="78" t="s">
        <v>67</v>
      </c>
      <c r="C26" s="78"/>
      <c r="D26" s="78"/>
      <c r="E26" s="97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5.95" customHeight="1">
      <c r="A27" s="92"/>
      <c r="B27" s="51" t="s">
        <v>160</v>
      </c>
      <c r="C27" s="51"/>
      <c r="D27" s="51"/>
      <c r="E27" s="64" t="s">
        <v>161</v>
      </c>
      <c r="F27" s="52">
        <f t="shared" ref="F27:O27" si="3">F24+F25</f>
        <v>0</v>
      </c>
      <c r="G27" s="52">
        <f t="shared" si="3"/>
        <v>0</v>
      </c>
      <c r="H27" s="52">
        <f t="shared" si="3"/>
        <v>0</v>
      </c>
      <c r="I27" s="52">
        <f t="shared" si="3"/>
        <v>0</v>
      </c>
      <c r="J27" s="52">
        <f t="shared" si="3"/>
        <v>0</v>
      </c>
      <c r="K27" s="52">
        <f t="shared" si="3"/>
        <v>248</v>
      </c>
      <c r="L27" s="52">
        <f t="shared" si="3"/>
        <v>0</v>
      </c>
      <c r="M27" s="52">
        <f t="shared" si="3"/>
        <v>0</v>
      </c>
      <c r="N27" s="52">
        <f t="shared" si="3"/>
        <v>0</v>
      </c>
      <c r="O27" s="52">
        <f t="shared" si="3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5.95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5.95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162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5.95" customHeight="1">
      <c r="A30" s="95" t="s">
        <v>68</v>
      </c>
      <c r="B30" s="95"/>
      <c r="C30" s="95"/>
      <c r="D30" s="95"/>
      <c r="E30" s="95"/>
      <c r="F30" s="102" t="s">
        <v>258</v>
      </c>
      <c r="G30" s="102"/>
      <c r="H30" s="102" t="s">
        <v>259</v>
      </c>
      <c r="I30" s="102"/>
      <c r="J30" s="102" t="s">
        <v>260</v>
      </c>
      <c r="K30" s="102"/>
      <c r="L30" s="102"/>
      <c r="M30" s="102"/>
      <c r="N30" s="102"/>
      <c r="O30" s="102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5.95" customHeight="1">
      <c r="A31" s="95"/>
      <c r="B31" s="95"/>
      <c r="C31" s="95"/>
      <c r="D31" s="95"/>
      <c r="E31" s="95"/>
      <c r="F31" s="49" t="s">
        <v>238</v>
      </c>
      <c r="G31" s="79" t="s">
        <v>237</v>
      </c>
      <c r="H31" s="49" t="s">
        <v>238</v>
      </c>
      <c r="I31" s="79" t="s">
        <v>237</v>
      </c>
      <c r="J31" s="49" t="s">
        <v>238</v>
      </c>
      <c r="K31" s="79" t="s">
        <v>237</v>
      </c>
      <c r="L31" s="49" t="s">
        <v>238</v>
      </c>
      <c r="M31" s="79" t="s">
        <v>237</v>
      </c>
      <c r="N31" s="49" t="s">
        <v>238</v>
      </c>
      <c r="O31" s="79" t="s">
        <v>237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5.95" customHeight="1">
      <c r="A32" s="92" t="s">
        <v>84</v>
      </c>
      <c r="B32" s="59" t="s">
        <v>49</v>
      </c>
      <c r="C32" s="51"/>
      <c r="D32" s="51"/>
      <c r="E32" s="64" t="s">
        <v>40</v>
      </c>
      <c r="F32" s="52">
        <v>66</v>
      </c>
      <c r="G32" s="52">
        <v>64</v>
      </c>
      <c r="H32" s="52">
        <v>1505</v>
      </c>
      <c r="I32" s="52">
        <v>1453</v>
      </c>
      <c r="J32" s="52">
        <v>0</v>
      </c>
      <c r="K32" s="52">
        <v>0</v>
      </c>
      <c r="L32" s="52"/>
      <c r="M32" s="52"/>
      <c r="N32" s="52"/>
      <c r="O32" s="52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5.95" customHeight="1">
      <c r="A33" s="98"/>
      <c r="B33" s="61"/>
      <c r="C33" s="59" t="s">
        <v>69</v>
      </c>
      <c r="D33" s="51"/>
      <c r="E33" s="64"/>
      <c r="F33" s="52">
        <v>61</v>
      </c>
      <c r="G33" s="52">
        <v>64</v>
      </c>
      <c r="H33" s="52">
        <v>1293</v>
      </c>
      <c r="I33" s="52">
        <v>1276</v>
      </c>
      <c r="J33" s="52">
        <v>0</v>
      </c>
      <c r="K33" s="52">
        <v>0</v>
      </c>
      <c r="L33" s="52"/>
      <c r="M33" s="52"/>
      <c r="N33" s="52"/>
      <c r="O33" s="52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5.95" customHeight="1">
      <c r="A34" s="98"/>
      <c r="B34" s="61"/>
      <c r="C34" s="60"/>
      <c r="D34" s="51" t="s">
        <v>70</v>
      </c>
      <c r="E34" s="64"/>
      <c r="F34" s="52">
        <v>61</v>
      </c>
      <c r="G34" s="52">
        <v>59</v>
      </c>
      <c r="H34" s="52">
        <v>1293</v>
      </c>
      <c r="I34" s="52">
        <v>1276</v>
      </c>
      <c r="J34" s="52">
        <v>0</v>
      </c>
      <c r="K34" s="86">
        <v>0</v>
      </c>
      <c r="L34" s="52"/>
      <c r="M34" s="52"/>
      <c r="N34" s="52"/>
      <c r="O34" s="52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5.95" customHeight="1">
      <c r="A35" s="98"/>
      <c r="B35" s="60"/>
      <c r="C35" s="78" t="s">
        <v>71</v>
      </c>
      <c r="D35" s="51"/>
      <c r="E35" s="64"/>
      <c r="F35" s="52">
        <v>5</v>
      </c>
      <c r="G35" s="52">
        <v>0</v>
      </c>
      <c r="H35" s="52">
        <v>212</v>
      </c>
      <c r="I35" s="52">
        <v>177</v>
      </c>
      <c r="J35" s="66">
        <v>0</v>
      </c>
      <c r="K35" s="86">
        <v>0</v>
      </c>
      <c r="L35" s="52"/>
      <c r="M35" s="52"/>
      <c r="N35" s="52"/>
      <c r="O35" s="52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5.95" customHeight="1">
      <c r="A36" s="98"/>
      <c r="B36" s="59" t="s">
        <v>52</v>
      </c>
      <c r="C36" s="51"/>
      <c r="D36" s="51"/>
      <c r="E36" s="64" t="s">
        <v>41</v>
      </c>
      <c r="F36" s="52">
        <v>0</v>
      </c>
      <c r="G36" s="52">
        <v>64</v>
      </c>
      <c r="H36" s="52">
        <v>636</v>
      </c>
      <c r="I36" s="52">
        <v>519</v>
      </c>
      <c r="J36" s="52">
        <v>0</v>
      </c>
      <c r="K36" s="86">
        <v>0</v>
      </c>
      <c r="L36" s="52"/>
      <c r="M36" s="52"/>
      <c r="N36" s="52"/>
      <c r="O36" s="52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5.95" customHeight="1">
      <c r="A37" s="98"/>
      <c r="B37" s="61"/>
      <c r="C37" s="51" t="s">
        <v>72</v>
      </c>
      <c r="D37" s="51"/>
      <c r="E37" s="64"/>
      <c r="F37" s="52">
        <v>0</v>
      </c>
      <c r="G37" s="52">
        <v>64</v>
      </c>
      <c r="H37" s="52">
        <v>499</v>
      </c>
      <c r="I37" s="52">
        <v>365</v>
      </c>
      <c r="J37" s="52">
        <v>0</v>
      </c>
      <c r="K37" s="86">
        <v>0</v>
      </c>
      <c r="L37" s="52"/>
      <c r="M37" s="52"/>
      <c r="N37" s="52"/>
      <c r="O37" s="52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5.95" customHeight="1">
      <c r="A38" s="98"/>
      <c r="B38" s="60"/>
      <c r="C38" s="51" t="s">
        <v>73</v>
      </c>
      <c r="D38" s="51"/>
      <c r="E38" s="64"/>
      <c r="F38" s="52">
        <v>0</v>
      </c>
      <c r="G38" s="52">
        <v>0</v>
      </c>
      <c r="H38" s="52">
        <v>137</v>
      </c>
      <c r="I38" s="52">
        <v>154</v>
      </c>
      <c r="J38" s="52">
        <v>0</v>
      </c>
      <c r="K38" s="86">
        <v>0</v>
      </c>
      <c r="L38" s="52"/>
      <c r="M38" s="52"/>
      <c r="N38" s="52"/>
      <c r="O38" s="52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5.95" customHeight="1">
      <c r="A39" s="98"/>
      <c r="B39" s="45" t="s">
        <v>74</v>
      </c>
      <c r="C39" s="45"/>
      <c r="D39" s="45"/>
      <c r="E39" s="64" t="s">
        <v>163</v>
      </c>
      <c r="F39" s="52">
        <f t="shared" ref="F39:O39" si="4">F32-F36</f>
        <v>66</v>
      </c>
      <c r="G39" s="52">
        <f t="shared" si="4"/>
        <v>0</v>
      </c>
      <c r="H39" s="52">
        <f t="shared" si="4"/>
        <v>869</v>
      </c>
      <c r="I39" s="52">
        <f t="shared" si="4"/>
        <v>934</v>
      </c>
      <c r="J39" s="52">
        <f t="shared" si="4"/>
        <v>0</v>
      </c>
      <c r="K39" s="52">
        <f t="shared" si="4"/>
        <v>0</v>
      </c>
      <c r="L39" s="52">
        <f t="shared" si="4"/>
        <v>0</v>
      </c>
      <c r="M39" s="52">
        <f t="shared" si="4"/>
        <v>0</v>
      </c>
      <c r="N39" s="52">
        <f t="shared" si="4"/>
        <v>0</v>
      </c>
      <c r="O39" s="52">
        <f t="shared" si="4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5.95" customHeight="1">
      <c r="A40" s="92" t="s">
        <v>85</v>
      </c>
      <c r="B40" s="59" t="s">
        <v>75</v>
      </c>
      <c r="C40" s="51"/>
      <c r="D40" s="51"/>
      <c r="E40" s="64" t="s">
        <v>43</v>
      </c>
      <c r="F40" s="52">
        <v>0</v>
      </c>
      <c r="G40" s="52">
        <v>0</v>
      </c>
      <c r="H40" s="52">
        <v>4884</v>
      </c>
      <c r="I40" s="52">
        <v>5194</v>
      </c>
      <c r="J40" s="52">
        <v>125</v>
      </c>
      <c r="K40" s="52">
        <v>127</v>
      </c>
      <c r="L40" s="52"/>
      <c r="M40" s="52"/>
      <c r="N40" s="52"/>
      <c r="O40" s="52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5.95" customHeight="1">
      <c r="A41" s="93"/>
      <c r="B41" s="60"/>
      <c r="C41" s="51" t="s">
        <v>76</v>
      </c>
      <c r="D41" s="51"/>
      <c r="E41" s="64"/>
      <c r="F41" s="66">
        <v>0</v>
      </c>
      <c r="G41" s="66">
        <v>0</v>
      </c>
      <c r="H41" s="66">
        <v>4665</v>
      </c>
      <c r="I41" s="66">
        <v>4807</v>
      </c>
      <c r="J41" s="52">
        <v>0</v>
      </c>
      <c r="K41" s="52">
        <v>0</v>
      </c>
      <c r="L41" s="52"/>
      <c r="M41" s="52"/>
      <c r="N41" s="52"/>
      <c r="O41" s="52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5.95" customHeight="1">
      <c r="A42" s="93"/>
      <c r="B42" s="59" t="s">
        <v>63</v>
      </c>
      <c r="C42" s="51"/>
      <c r="D42" s="51"/>
      <c r="E42" s="64" t="s">
        <v>44</v>
      </c>
      <c r="F42" s="52">
        <v>0</v>
      </c>
      <c r="G42" s="52">
        <v>0</v>
      </c>
      <c r="H42" s="52">
        <v>5890</v>
      </c>
      <c r="I42" s="52">
        <v>6560</v>
      </c>
      <c r="J42" s="52">
        <v>125</v>
      </c>
      <c r="K42" s="52">
        <v>127</v>
      </c>
      <c r="L42" s="52"/>
      <c r="M42" s="52"/>
      <c r="N42" s="52"/>
      <c r="O42" s="52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5.95" customHeight="1">
      <c r="A43" s="93"/>
      <c r="B43" s="60"/>
      <c r="C43" s="51" t="s">
        <v>77</v>
      </c>
      <c r="D43" s="51"/>
      <c r="E43" s="64"/>
      <c r="F43" s="52">
        <v>0</v>
      </c>
      <c r="G43" s="52">
        <v>0</v>
      </c>
      <c r="H43" s="52">
        <v>4363</v>
      </c>
      <c r="I43" s="52">
        <v>4956</v>
      </c>
      <c r="J43" s="66">
        <v>109</v>
      </c>
      <c r="K43" s="66">
        <v>108</v>
      </c>
      <c r="L43" s="52"/>
      <c r="M43" s="52"/>
      <c r="N43" s="52"/>
      <c r="O43" s="52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5.95" customHeight="1">
      <c r="A44" s="93"/>
      <c r="B44" s="51" t="s">
        <v>74</v>
      </c>
      <c r="C44" s="51"/>
      <c r="D44" s="51"/>
      <c r="E44" s="64" t="s">
        <v>164</v>
      </c>
      <c r="F44" s="66">
        <f t="shared" ref="F44:O44" si="5">F40-F42</f>
        <v>0</v>
      </c>
      <c r="G44" s="66">
        <f t="shared" si="5"/>
        <v>0</v>
      </c>
      <c r="H44" s="66">
        <f t="shared" si="5"/>
        <v>-1006</v>
      </c>
      <c r="I44" s="66">
        <f t="shared" si="5"/>
        <v>-1366</v>
      </c>
      <c r="J44" s="66">
        <f t="shared" si="5"/>
        <v>0</v>
      </c>
      <c r="K44" s="66">
        <f t="shared" si="5"/>
        <v>0</v>
      </c>
      <c r="L44" s="66">
        <f t="shared" si="5"/>
        <v>0</v>
      </c>
      <c r="M44" s="66">
        <f t="shared" si="5"/>
        <v>0</v>
      </c>
      <c r="N44" s="66">
        <f t="shared" si="5"/>
        <v>0</v>
      </c>
      <c r="O44" s="66">
        <f t="shared" si="5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5.95" customHeight="1">
      <c r="A45" s="92" t="s">
        <v>86</v>
      </c>
      <c r="B45" s="45" t="s">
        <v>78</v>
      </c>
      <c r="C45" s="45"/>
      <c r="D45" s="45"/>
      <c r="E45" s="64" t="s">
        <v>165</v>
      </c>
      <c r="F45" s="52">
        <f t="shared" ref="F45:O45" si="6">F39+F44</f>
        <v>66</v>
      </c>
      <c r="G45" s="52">
        <f t="shared" si="6"/>
        <v>0</v>
      </c>
      <c r="H45" s="52">
        <f t="shared" si="6"/>
        <v>-137</v>
      </c>
      <c r="I45" s="52">
        <f t="shared" si="6"/>
        <v>-432</v>
      </c>
      <c r="J45" s="52">
        <f t="shared" si="6"/>
        <v>0</v>
      </c>
      <c r="K45" s="52">
        <f t="shared" si="6"/>
        <v>0</v>
      </c>
      <c r="L45" s="52">
        <f t="shared" si="6"/>
        <v>0</v>
      </c>
      <c r="M45" s="52">
        <f t="shared" si="6"/>
        <v>0</v>
      </c>
      <c r="N45" s="52">
        <f t="shared" si="6"/>
        <v>0</v>
      </c>
      <c r="O45" s="52">
        <f t="shared" si="6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.95" customHeight="1">
      <c r="A46" s="93"/>
      <c r="B46" s="51" t="s">
        <v>79</v>
      </c>
      <c r="C46" s="51"/>
      <c r="D46" s="51"/>
      <c r="E46" s="51"/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52"/>
      <c r="M46" s="52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95" customHeight="1">
      <c r="A47" s="93"/>
      <c r="B47" s="51" t="s">
        <v>80</v>
      </c>
      <c r="C47" s="51"/>
      <c r="D47" s="51"/>
      <c r="E47" s="51"/>
      <c r="F47" s="52">
        <v>66</v>
      </c>
      <c r="G47" s="52">
        <v>0</v>
      </c>
      <c r="H47" s="52">
        <v>86</v>
      </c>
      <c r="I47" s="52">
        <v>233</v>
      </c>
      <c r="J47" s="52">
        <v>0</v>
      </c>
      <c r="K47" s="52">
        <v>0</v>
      </c>
      <c r="L47" s="52"/>
      <c r="M47" s="52"/>
      <c r="N47" s="52"/>
      <c r="O47" s="52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95" customHeight="1">
      <c r="A48" s="93"/>
      <c r="B48" s="51" t="s">
        <v>81</v>
      </c>
      <c r="C48" s="51"/>
      <c r="D48" s="51"/>
      <c r="E48" s="51"/>
      <c r="F48" s="52">
        <v>66</v>
      </c>
      <c r="G48" s="52">
        <v>0</v>
      </c>
      <c r="H48" s="52">
        <v>-41</v>
      </c>
      <c r="I48" s="52">
        <v>19</v>
      </c>
      <c r="J48" s="52">
        <v>0</v>
      </c>
      <c r="K48" s="52">
        <v>0</v>
      </c>
      <c r="L48" s="52"/>
      <c r="M48" s="52"/>
      <c r="N48" s="52"/>
      <c r="O48" s="52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Normal="100" zoomScaleSheetLayoutView="100" workbookViewId="0">
      <selection activeCell="K22" sqref="K22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2" t="s">
        <v>0</v>
      </c>
      <c r="B1" s="32"/>
      <c r="C1" s="21" t="s">
        <v>251</v>
      </c>
      <c r="D1" s="40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1"/>
      <c r="B5" s="41" t="s">
        <v>250</v>
      </c>
      <c r="C5" s="41"/>
      <c r="D5" s="41"/>
      <c r="H5" s="15"/>
      <c r="L5" s="15"/>
      <c r="N5" s="15" t="s">
        <v>168</v>
      </c>
    </row>
    <row r="6" spans="1:14" ht="15" customHeight="1">
      <c r="A6" s="42"/>
      <c r="B6" s="43"/>
      <c r="C6" s="43"/>
      <c r="D6" s="85"/>
      <c r="E6" s="103" t="s">
        <v>261</v>
      </c>
      <c r="F6" s="103"/>
      <c r="G6" s="103" t="s">
        <v>262</v>
      </c>
      <c r="H6" s="103"/>
      <c r="I6" s="104" t="s">
        <v>263</v>
      </c>
      <c r="J6" s="105"/>
      <c r="K6" s="103" t="s">
        <v>264</v>
      </c>
      <c r="L6" s="103"/>
      <c r="M6" s="103"/>
      <c r="N6" s="103"/>
    </row>
    <row r="7" spans="1:14" ht="15" customHeight="1">
      <c r="A7" s="18"/>
      <c r="B7" s="19"/>
      <c r="C7" s="19"/>
      <c r="D7" s="58"/>
      <c r="E7" s="35" t="s">
        <v>238</v>
      </c>
      <c r="F7" s="35" t="s">
        <v>237</v>
      </c>
      <c r="G7" s="35" t="s">
        <v>238</v>
      </c>
      <c r="H7" s="35" t="s">
        <v>237</v>
      </c>
      <c r="I7" s="35" t="s">
        <v>238</v>
      </c>
      <c r="J7" s="35" t="s">
        <v>237</v>
      </c>
      <c r="K7" s="35" t="s">
        <v>238</v>
      </c>
      <c r="L7" s="35" t="s">
        <v>237</v>
      </c>
      <c r="M7" s="35" t="s">
        <v>238</v>
      </c>
      <c r="N7" s="35" t="s">
        <v>237</v>
      </c>
    </row>
    <row r="8" spans="1:14" ht="18" customHeight="1">
      <c r="A8" s="88" t="s">
        <v>169</v>
      </c>
      <c r="B8" s="80" t="s">
        <v>170</v>
      </c>
      <c r="C8" s="81"/>
      <c r="D8" s="81"/>
      <c r="E8" s="82">
        <v>1</v>
      </c>
      <c r="F8" s="82">
        <v>1</v>
      </c>
      <c r="G8" s="82">
        <v>1</v>
      </c>
      <c r="H8" s="82">
        <v>1</v>
      </c>
      <c r="I8" s="82">
        <v>10</v>
      </c>
      <c r="J8" s="82">
        <v>10</v>
      </c>
      <c r="K8" s="82">
        <v>114</v>
      </c>
      <c r="L8" s="82">
        <v>114</v>
      </c>
      <c r="M8" s="82"/>
      <c r="N8" s="82"/>
    </row>
    <row r="9" spans="1:14" ht="18" customHeight="1">
      <c r="A9" s="88"/>
      <c r="B9" s="88" t="s">
        <v>171</v>
      </c>
      <c r="C9" s="51" t="s">
        <v>172</v>
      </c>
      <c r="D9" s="51"/>
      <c r="E9" s="82">
        <v>50</v>
      </c>
      <c r="F9" s="82">
        <v>50</v>
      </c>
      <c r="G9" s="82">
        <v>9765</v>
      </c>
      <c r="H9" s="82">
        <v>9765</v>
      </c>
      <c r="I9" s="82">
        <v>22</v>
      </c>
      <c r="J9" s="82">
        <v>22</v>
      </c>
      <c r="K9" s="82">
        <v>7129</v>
      </c>
      <c r="L9" s="82">
        <v>7129</v>
      </c>
      <c r="M9" s="82"/>
      <c r="N9" s="82"/>
    </row>
    <row r="10" spans="1:14" ht="18" customHeight="1">
      <c r="A10" s="88"/>
      <c r="B10" s="88"/>
      <c r="C10" s="51" t="s">
        <v>173</v>
      </c>
      <c r="D10" s="51"/>
      <c r="E10" s="82">
        <v>50</v>
      </c>
      <c r="F10" s="82">
        <v>50</v>
      </c>
      <c r="G10" s="82">
        <v>9765</v>
      </c>
      <c r="H10" s="82">
        <v>9765</v>
      </c>
      <c r="I10" s="82">
        <v>21</v>
      </c>
      <c r="J10" s="82">
        <v>21</v>
      </c>
      <c r="K10" s="82">
        <v>3769</v>
      </c>
      <c r="L10" s="82">
        <v>3769</v>
      </c>
      <c r="M10" s="82"/>
      <c r="N10" s="82"/>
    </row>
    <row r="11" spans="1:14" ht="18" customHeight="1">
      <c r="A11" s="88"/>
      <c r="B11" s="88"/>
      <c r="C11" s="51" t="s">
        <v>174</v>
      </c>
      <c r="D11" s="51"/>
      <c r="E11" s="82">
        <v>0</v>
      </c>
      <c r="F11" s="82">
        <v>0</v>
      </c>
      <c r="G11" s="82">
        <v>0</v>
      </c>
      <c r="H11" s="82">
        <v>0</v>
      </c>
      <c r="I11" s="82">
        <v>1</v>
      </c>
      <c r="J11" s="82">
        <v>1</v>
      </c>
      <c r="K11" s="82">
        <v>1836</v>
      </c>
      <c r="L11" s="82">
        <v>1836</v>
      </c>
      <c r="M11" s="82"/>
      <c r="N11" s="82"/>
    </row>
    <row r="12" spans="1:14" ht="18" customHeight="1">
      <c r="A12" s="88"/>
      <c r="B12" s="88"/>
      <c r="C12" s="51" t="s">
        <v>175</v>
      </c>
      <c r="D12" s="51"/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1524</v>
      </c>
      <c r="L12" s="82">
        <v>1524</v>
      </c>
      <c r="M12" s="82"/>
      <c r="N12" s="82"/>
    </row>
    <row r="13" spans="1:14" ht="18" customHeight="1">
      <c r="A13" s="88"/>
      <c r="B13" s="88"/>
      <c r="C13" s="51" t="s">
        <v>176</v>
      </c>
      <c r="D13" s="51"/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/>
      <c r="N13" s="82"/>
    </row>
    <row r="14" spans="1:14" ht="18" customHeight="1">
      <c r="A14" s="88"/>
      <c r="B14" s="88"/>
      <c r="C14" s="51" t="s">
        <v>177</v>
      </c>
      <c r="D14" s="51"/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/>
      <c r="N14" s="82"/>
    </row>
    <row r="15" spans="1:14" ht="18" customHeight="1">
      <c r="A15" s="88" t="s">
        <v>178</v>
      </c>
      <c r="B15" s="88" t="s">
        <v>179</v>
      </c>
      <c r="C15" s="51" t="s">
        <v>180</v>
      </c>
      <c r="D15" s="51"/>
      <c r="E15" s="52">
        <v>13499</v>
      </c>
      <c r="F15" s="52">
        <v>11551</v>
      </c>
      <c r="G15" s="52">
        <v>12352</v>
      </c>
      <c r="H15" s="52">
        <v>13203</v>
      </c>
      <c r="I15" s="52">
        <v>3323</v>
      </c>
      <c r="J15" s="52">
        <v>3112</v>
      </c>
      <c r="K15" s="52">
        <v>1292</v>
      </c>
      <c r="L15" s="52">
        <v>1090</v>
      </c>
      <c r="M15" s="52"/>
      <c r="N15" s="52"/>
    </row>
    <row r="16" spans="1:14" ht="18" customHeight="1">
      <c r="A16" s="88"/>
      <c r="B16" s="88"/>
      <c r="C16" s="51" t="s">
        <v>181</v>
      </c>
      <c r="D16" s="51"/>
      <c r="E16" s="52">
        <v>1460</v>
      </c>
      <c r="F16" s="52">
        <v>1468</v>
      </c>
      <c r="G16" s="52">
        <v>68982</v>
      </c>
      <c r="H16" s="52">
        <v>68711</v>
      </c>
      <c r="I16" s="52">
        <v>6439</v>
      </c>
      <c r="J16" s="52">
        <v>6442</v>
      </c>
      <c r="K16" s="52">
        <v>4812</v>
      </c>
      <c r="L16" s="52">
        <v>4806</v>
      </c>
      <c r="M16" s="52"/>
      <c r="N16" s="52"/>
    </row>
    <row r="17" spans="1:15" ht="18" customHeight="1">
      <c r="A17" s="88"/>
      <c r="B17" s="88"/>
      <c r="C17" s="51" t="s">
        <v>182</v>
      </c>
      <c r="D17" s="51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/>
      <c r="N17" s="52"/>
    </row>
    <row r="18" spans="1:15" ht="18" customHeight="1">
      <c r="A18" s="88"/>
      <c r="B18" s="88"/>
      <c r="C18" s="51" t="s">
        <v>183</v>
      </c>
      <c r="D18" s="51"/>
      <c r="E18" s="52">
        <v>14959</v>
      </c>
      <c r="F18" s="52">
        <v>13019</v>
      </c>
      <c r="G18" s="52">
        <v>81335</v>
      </c>
      <c r="H18" s="52">
        <v>81915</v>
      </c>
      <c r="I18" s="52">
        <v>9762</v>
      </c>
      <c r="J18" s="52">
        <v>9554</v>
      </c>
      <c r="K18" s="52">
        <v>6105</v>
      </c>
      <c r="L18" s="52">
        <v>5896</v>
      </c>
      <c r="M18" s="52"/>
      <c r="N18" s="52"/>
    </row>
    <row r="19" spans="1:15" ht="18" customHeight="1">
      <c r="A19" s="88"/>
      <c r="B19" s="88" t="s">
        <v>184</v>
      </c>
      <c r="C19" s="51" t="s">
        <v>185</v>
      </c>
      <c r="D19" s="51"/>
      <c r="E19" s="52">
        <v>537</v>
      </c>
      <c r="F19" s="52">
        <v>169</v>
      </c>
      <c r="G19" s="52">
        <v>1885</v>
      </c>
      <c r="H19" s="52">
        <v>3226</v>
      </c>
      <c r="I19" s="52">
        <v>1501</v>
      </c>
      <c r="J19" s="52">
        <v>1360</v>
      </c>
      <c r="K19" s="52">
        <v>590</v>
      </c>
      <c r="L19" s="52">
        <v>276</v>
      </c>
      <c r="M19" s="52"/>
      <c r="N19" s="52"/>
    </row>
    <row r="20" spans="1:15" ht="18" customHeight="1">
      <c r="A20" s="88"/>
      <c r="B20" s="88"/>
      <c r="C20" s="51" t="s">
        <v>186</v>
      </c>
      <c r="D20" s="51"/>
      <c r="E20" s="52">
        <v>5058</v>
      </c>
      <c r="F20" s="52">
        <v>3433</v>
      </c>
      <c r="G20" s="52">
        <v>69684</v>
      </c>
      <c r="H20" s="52">
        <v>68924</v>
      </c>
      <c r="I20" s="52">
        <v>1289</v>
      </c>
      <c r="J20" s="52">
        <v>1305</v>
      </c>
      <c r="K20" s="52">
        <v>6487</v>
      </c>
      <c r="L20" s="52">
        <v>6725</v>
      </c>
      <c r="M20" s="52"/>
      <c r="N20" s="52"/>
    </row>
    <row r="21" spans="1:15" ht="18" customHeight="1">
      <c r="A21" s="88"/>
      <c r="B21" s="88"/>
      <c r="C21" s="51" t="s">
        <v>187</v>
      </c>
      <c r="D21" s="51"/>
      <c r="E21" s="83">
        <v>0</v>
      </c>
      <c r="F21" s="83">
        <v>0</v>
      </c>
      <c r="G21" s="83">
        <v>69100</v>
      </c>
      <c r="H21" s="83">
        <v>67338</v>
      </c>
      <c r="I21" s="83">
        <v>0</v>
      </c>
      <c r="J21" s="83">
        <v>0</v>
      </c>
      <c r="K21" s="83">
        <v>0</v>
      </c>
      <c r="L21" s="83">
        <v>0</v>
      </c>
      <c r="M21" s="83"/>
      <c r="N21" s="83"/>
    </row>
    <row r="22" spans="1:15" ht="18" customHeight="1">
      <c r="A22" s="88"/>
      <c r="B22" s="88"/>
      <c r="C22" s="45" t="s">
        <v>188</v>
      </c>
      <c r="D22" s="45"/>
      <c r="E22" s="52">
        <v>5595</v>
      </c>
      <c r="F22" s="52">
        <v>3602</v>
      </c>
      <c r="G22" s="52">
        <v>71570</v>
      </c>
      <c r="H22" s="52">
        <v>72150</v>
      </c>
      <c r="I22" s="52">
        <v>2789</v>
      </c>
      <c r="J22" s="52">
        <v>2666</v>
      </c>
      <c r="K22" s="52">
        <v>7077</v>
      </c>
      <c r="L22" s="52">
        <v>7001</v>
      </c>
      <c r="M22" s="52"/>
      <c r="N22" s="52"/>
    </row>
    <row r="23" spans="1:15" ht="18" customHeight="1">
      <c r="A23" s="88"/>
      <c r="B23" s="88" t="s">
        <v>189</v>
      </c>
      <c r="C23" s="51" t="s">
        <v>190</v>
      </c>
      <c r="D23" s="51"/>
      <c r="E23" s="52">
        <v>50</v>
      </c>
      <c r="F23" s="52">
        <v>50</v>
      </c>
      <c r="G23" s="52">
        <v>9765</v>
      </c>
      <c r="H23" s="52">
        <v>9765</v>
      </c>
      <c r="I23" s="52">
        <v>22</v>
      </c>
      <c r="J23" s="52">
        <v>22</v>
      </c>
      <c r="K23" s="52">
        <v>7129</v>
      </c>
      <c r="L23" s="52">
        <v>7129</v>
      </c>
      <c r="M23" s="52"/>
      <c r="N23" s="52"/>
    </row>
    <row r="24" spans="1:15" ht="18" customHeight="1">
      <c r="A24" s="88"/>
      <c r="B24" s="88"/>
      <c r="C24" s="51" t="s">
        <v>191</v>
      </c>
      <c r="D24" s="51"/>
      <c r="E24" s="52">
        <v>9314</v>
      </c>
      <c r="F24" s="52">
        <v>9367</v>
      </c>
      <c r="G24" s="52">
        <v>0</v>
      </c>
      <c r="H24" s="52">
        <v>0</v>
      </c>
      <c r="I24" s="52">
        <v>6950</v>
      </c>
      <c r="J24" s="52">
        <v>6867</v>
      </c>
      <c r="K24" s="52">
        <v>-8102</v>
      </c>
      <c r="L24" s="52">
        <v>-8234</v>
      </c>
      <c r="M24" s="52"/>
      <c r="N24" s="52"/>
    </row>
    <row r="25" spans="1:15" ht="18" customHeight="1">
      <c r="A25" s="88"/>
      <c r="B25" s="88"/>
      <c r="C25" s="51" t="s">
        <v>192</v>
      </c>
      <c r="D25" s="51"/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/>
      <c r="N25" s="52"/>
    </row>
    <row r="26" spans="1:15" ht="18" customHeight="1">
      <c r="A26" s="88"/>
      <c r="B26" s="88"/>
      <c r="C26" s="51" t="s">
        <v>193</v>
      </c>
      <c r="D26" s="51"/>
      <c r="E26" s="52">
        <v>9364</v>
      </c>
      <c r="F26" s="52">
        <v>9417</v>
      </c>
      <c r="G26" s="52">
        <v>9765</v>
      </c>
      <c r="H26" s="52">
        <v>9765</v>
      </c>
      <c r="I26" s="52">
        <v>6972</v>
      </c>
      <c r="J26" s="52">
        <v>6888</v>
      </c>
      <c r="K26" s="52">
        <v>-973</v>
      </c>
      <c r="L26" s="52">
        <v>-1105</v>
      </c>
      <c r="M26" s="52"/>
      <c r="N26" s="52"/>
    </row>
    <row r="27" spans="1:15" ht="18" customHeight="1">
      <c r="A27" s="88"/>
      <c r="B27" s="51" t="s">
        <v>194</v>
      </c>
      <c r="C27" s="51"/>
      <c r="D27" s="51"/>
      <c r="E27" s="52">
        <v>14959</v>
      </c>
      <c r="F27" s="52">
        <v>13019</v>
      </c>
      <c r="G27" s="52">
        <v>81335</v>
      </c>
      <c r="H27" s="52">
        <v>81915</v>
      </c>
      <c r="I27" s="52">
        <v>9762</v>
      </c>
      <c r="J27" s="52">
        <v>9554</v>
      </c>
      <c r="K27" s="52">
        <v>6105</v>
      </c>
      <c r="L27" s="52">
        <v>5896</v>
      </c>
      <c r="M27" s="52"/>
      <c r="N27" s="52"/>
    </row>
    <row r="28" spans="1:15" ht="18" customHeight="1">
      <c r="A28" s="88" t="s">
        <v>195</v>
      </c>
      <c r="B28" s="88" t="s">
        <v>196</v>
      </c>
      <c r="C28" s="51" t="s">
        <v>197</v>
      </c>
      <c r="D28" s="84" t="s">
        <v>40</v>
      </c>
      <c r="E28" s="52">
        <v>924</v>
      </c>
      <c r="F28" s="87">
        <v>4438</v>
      </c>
      <c r="G28" s="52">
        <v>5859</v>
      </c>
      <c r="H28" s="52">
        <v>5721</v>
      </c>
      <c r="I28" s="52">
        <v>3357</v>
      </c>
      <c r="J28" s="52">
        <v>3278</v>
      </c>
      <c r="K28" s="52">
        <v>908</v>
      </c>
      <c r="L28" s="52">
        <v>660</v>
      </c>
      <c r="M28" s="52"/>
      <c r="N28" s="52"/>
    </row>
    <row r="29" spans="1:15" ht="18" customHeight="1">
      <c r="A29" s="88"/>
      <c r="B29" s="88"/>
      <c r="C29" s="51" t="s">
        <v>198</v>
      </c>
      <c r="D29" s="84" t="s">
        <v>41</v>
      </c>
      <c r="E29" s="52">
        <v>813</v>
      </c>
      <c r="F29" s="87">
        <v>4070</v>
      </c>
      <c r="G29" s="52">
        <v>3792</v>
      </c>
      <c r="H29" s="52">
        <v>2910</v>
      </c>
      <c r="I29" s="52">
        <v>3135</v>
      </c>
      <c r="J29" s="52">
        <v>3059</v>
      </c>
      <c r="K29" s="52">
        <v>711</v>
      </c>
      <c r="L29" s="52">
        <v>689</v>
      </c>
      <c r="M29" s="52"/>
      <c r="N29" s="52"/>
    </row>
    <row r="30" spans="1:15" ht="18" customHeight="1">
      <c r="A30" s="88"/>
      <c r="B30" s="88"/>
      <c r="C30" s="51" t="s">
        <v>199</v>
      </c>
      <c r="D30" s="84" t="s">
        <v>200</v>
      </c>
      <c r="E30" s="52">
        <v>142</v>
      </c>
      <c r="F30" s="87">
        <v>140</v>
      </c>
      <c r="G30" s="52">
        <v>389</v>
      </c>
      <c r="H30" s="52">
        <v>321</v>
      </c>
      <c r="I30" s="52">
        <v>131</v>
      </c>
      <c r="J30" s="52">
        <v>118</v>
      </c>
      <c r="K30" s="52">
        <v>313</v>
      </c>
      <c r="L30" s="52">
        <v>316</v>
      </c>
      <c r="M30" s="52"/>
      <c r="N30" s="52"/>
    </row>
    <row r="31" spans="1:15" ht="18" customHeight="1">
      <c r="A31" s="88"/>
      <c r="B31" s="88"/>
      <c r="C31" s="45" t="s">
        <v>201</v>
      </c>
      <c r="D31" s="84" t="s">
        <v>202</v>
      </c>
      <c r="E31" s="52">
        <f t="shared" ref="E31:N31" si="0">E28-E29-E30</f>
        <v>-31</v>
      </c>
      <c r="F31" s="52">
        <f t="shared" si="0"/>
        <v>228</v>
      </c>
      <c r="G31" s="52">
        <f t="shared" si="0"/>
        <v>1678</v>
      </c>
      <c r="H31" s="52">
        <f t="shared" si="0"/>
        <v>2490</v>
      </c>
      <c r="I31" s="52">
        <f t="shared" si="0"/>
        <v>91</v>
      </c>
      <c r="J31" s="52">
        <f t="shared" si="0"/>
        <v>101</v>
      </c>
      <c r="K31" s="52">
        <f t="shared" si="0"/>
        <v>-116</v>
      </c>
      <c r="L31" s="52">
        <f t="shared" si="0"/>
        <v>-345</v>
      </c>
      <c r="M31" s="52">
        <f t="shared" si="0"/>
        <v>0</v>
      </c>
      <c r="N31" s="52">
        <f t="shared" si="0"/>
        <v>0</v>
      </c>
      <c r="O31" s="7"/>
    </row>
    <row r="32" spans="1:15" ht="18" customHeight="1">
      <c r="A32" s="88"/>
      <c r="B32" s="88"/>
      <c r="C32" s="51" t="s">
        <v>203</v>
      </c>
      <c r="D32" s="84" t="s">
        <v>204</v>
      </c>
      <c r="E32" s="52">
        <v>7</v>
      </c>
      <c r="F32" s="52">
        <v>7</v>
      </c>
      <c r="G32" s="52">
        <v>49</v>
      </c>
      <c r="H32" s="52">
        <v>33</v>
      </c>
      <c r="I32" s="52">
        <v>3</v>
      </c>
      <c r="J32" s="52">
        <v>3</v>
      </c>
      <c r="K32" s="52">
        <v>5</v>
      </c>
      <c r="L32" s="52">
        <v>4</v>
      </c>
      <c r="M32" s="52"/>
      <c r="N32" s="52"/>
    </row>
    <row r="33" spans="1:14" ht="18" customHeight="1">
      <c r="A33" s="88"/>
      <c r="B33" s="88"/>
      <c r="C33" s="51" t="s">
        <v>205</v>
      </c>
      <c r="D33" s="84" t="s">
        <v>206</v>
      </c>
      <c r="E33" s="52">
        <v>4</v>
      </c>
      <c r="F33" s="52">
        <v>3</v>
      </c>
      <c r="G33" s="52">
        <v>639</v>
      </c>
      <c r="H33" s="52">
        <v>635</v>
      </c>
      <c r="I33" s="52">
        <v>5</v>
      </c>
      <c r="J33" s="52">
        <v>0.1</v>
      </c>
      <c r="K33" s="52">
        <v>7</v>
      </c>
      <c r="L33" s="52">
        <v>7</v>
      </c>
      <c r="M33" s="52"/>
      <c r="N33" s="52"/>
    </row>
    <row r="34" spans="1:14" ht="18" customHeight="1">
      <c r="A34" s="88"/>
      <c r="B34" s="88"/>
      <c r="C34" s="45" t="s">
        <v>207</v>
      </c>
      <c r="D34" s="84" t="s">
        <v>208</v>
      </c>
      <c r="E34" s="52">
        <f t="shared" ref="E34:N34" si="1">E31+E32-E33</f>
        <v>-28</v>
      </c>
      <c r="F34" s="52">
        <f t="shared" si="1"/>
        <v>232</v>
      </c>
      <c r="G34" s="52">
        <f t="shared" si="1"/>
        <v>1088</v>
      </c>
      <c r="H34" s="52">
        <f t="shared" si="1"/>
        <v>1888</v>
      </c>
      <c r="I34" s="52">
        <f t="shared" si="1"/>
        <v>89</v>
      </c>
      <c r="J34" s="52">
        <f t="shared" si="1"/>
        <v>103.9</v>
      </c>
      <c r="K34" s="52">
        <f t="shared" si="1"/>
        <v>-118</v>
      </c>
      <c r="L34" s="52">
        <f t="shared" si="1"/>
        <v>-348</v>
      </c>
      <c r="M34" s="52">
        <f t="shared" si="1"/>
        <v>0</v>
      </c>
      <c r="N34" s="52">
        <f t="shared" si="1"/>
        <v>0</v>
      </c>
    </row>
    <row r="35" spans="1:14" ht="18" customHeight="1">
      <c r="A35" s="88"/>
      <c r="B35" s="88" t="s">
        <v>209</v>
      </c>
      <c r="C35" s="51" t="s">
        <v>210</v>
      </c>
      <c r="D35" s="84" t="s">
        <v>211</v>
      </c>
      <c r="E35" s="52">
        <v>0</v>
      </c>
      <c r="F35" s="52">
        <v>0</v>
      </c>
      <c r="G35" s="52">
        <v>87</v>
      </c>
      <c r="H35" s="52">
        <v>93</v>
      </c>
      <c r="I35" s="52">
        <v>3</v>
      </c>
      <c r="J35" s="52">
        <v>63</v>
      </c>
      <c r="K35" s="52">
        <v>303</v>
      </c>
      <c r="L35" s="52">
        <v>0.6</v>
      </c>
      <c r="M35" s="52"/>
      <c r="N35" s="52"/>
    </row>
    <row r="36" spans="1:14" ht="18" customHeight="1">
      <c r="A36" s="88"/>
      <c r="B36" s="88"/>
      <c r="C36" s="51" t="s">
        <v>212</v>
      </c>
      <c r="D36" s="84" t="s">
        <v>213</v>
      </c>
      <c r="E36" s="52">
        <v>25</v>
      </c>
      <c r="F36" s="52">
        <v>2</v>
      </c>
      <c r="G36" s="52">
        <v>44</v>
      </c>
      <c r="H36" s="52">
        <v>38</v>
      </c>
      <c r="I36" s="52">
        <v>8</v>
      </c>
      <c r="J36" s="52">
        <v>6</v>
      </c>
      <c r="K36" s="52">
        <v>11</v>
      </c>
      <c r="L36" s="52">
        <v>2</v>
      </c>
      <c r="M36" s="52"/>
      <c r="N36" s="52"/>
    </row>
    <row r="37" spans="1:14" ht="18" customHeight="1">
      <c r="A37" s="88"/>
      <c r="B37" s="88"/>
      <c r="C37" s="51" t="s">
        <v>214</v>
      </c>
      <c r="D37" s="84" t="s">
        <v>215</v>
      </c>
      <c r="E37" s="52">
        <f t="shared" ref="E37:N37" si="2">E34+E35-E36</f>
        <v>-53</v>
      </c>
      <c r="F37" s="52">
        <f t="shared" si="2"/>
        <v>230</v>
      </c>
      <c r="G37" s="52">
        <f t="shared" si="2"/>
        <v>1131</v>
      </c>
      <c r="H37" s="52">
        <f t="shared" si="2"/>
        <v>1943</v>
      </c>
      <c r="I37" s="52">
        <f t="shared" si="2"/>
        <v>84</v>
      </c>
      <c r="J37" s="52">
        <f t="shared" si="2"/>
        <v>160.9</v>
      </c>
      <c r="K37" s="52">
        <f t="shared" si="2"/>
        <v>174</v>
      </c>
      <c r="L37" s="52">
        <f t="shared" si="2"/>
        <v>-349.4</v>
      </c>
      <c r="M37" s="52">
        <f t="shared" si="2"/>
        <v>0</v>
      </c>
      <c r="N37" s="52">
        <f t="shared" si="2"/>
        <v>0</v>
      </c>
    </row>
    <row r="38" spans="1:14" ht="18" customHeight="1">
      <c r="A38" s="88"/>
      <c r="B38" s="88"/>
      <c r="C38" s="51" t="s">
        <v>216</v>
      </c>
      <c r="D38" s="84" t="s">
        <v>217</v>
      </c>
      <c r="E38" s="52">
        <v>0</v>
      </c>
      <c r="F38" s="52">
        <v>0</v>
      </c>
      <c r="G38" s="87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/>
      <c r="N38" s="52"/>
    </row>
    <row r="39" spans="1:14" ht="18" customHeight="1">
      <c r="A39" s="88"/>
      <c r="B39" s="88"/>
      <c r="C39" s="51" t="s">
        <v>218</v>
      </c>
      <c r="D39" s="84" t="s">
        <v>219</v>
      </c>
      <c r="E39" s="52">
        <v>0</v>
      </c>
      <c r="F39" s="52">
        <v>0</v>
      </c>
      <c r="G39" s="87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/>
      <c r="N39" s="52"/>
    </row>
    <row r="40" spans="1:14" ht="18" customHeight="1">
      <c r="A40" s="88"/>
      <c r="B40" s="88"/>
      <c r="C40" s="51" t="s">
        <v>220</v>
      </c>
      <c r="D40" s="84" t="s">
        <v>221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41</v>
      </c>
      <c r="L40" s="52">
        <v>4</v>
      </c>
      <c r="M40" s="52"/>
      <c r="N40" s="52"/>
    </row>
    <row r="41" spans="1:14" ht="18" customHeight="1">
      <c r="A41" s="88"/>
      <c r="B41" s="88"/>
      <c r="C41" s="45" t="s">
        <v>222</v>
      </c>
      <c r="D41" s="84" t="s">
        <v>223</v>
      </c>
      <c r="E41" s="52">
        <f t="shared" ref="E41:N41" si="3">E34+E35-E36-E40</f>
        <v>-53</v>
      </c>
      <c r="F41" s="52">
        <f t="shared" si="3"/>
        <v>230</v>
      </c>
      <c r="G41" s="52">
        <f t="shared" si="3"/>
        <v>1131</v>
      </c>
      <c r="H41" s="52">
        <f t="shared" si="3"/>
        <v>1943</v>
      </c>
      <c r="I41" s="52">
        <f t="shared" si="3"/>
        <v>84</v>
      </c>
      <c r="J41" s="52">
        <f t="shared" si="3"/>
        <v>160.9</v>
      </c>
      <c r="K41" s="52">
        <f t="shared" si="3"/>
        <v>133</v>
      </c>
      <c r="L41" s="52">
        <f t="shared" si="3"/>
        <v>-353.4</v>
      </c>
      <c r="M41" s="52">
        <f t="shared" si="3"/>
        <v>0</v>
      </c>
      <c r="N41" s="52">
        <f t="shared" si="3"/>
        <v>0</v>
      </c>
    </row>
    <row r="42" spans="1:14" ht="18" customHeight="1">
      <c r="A42" s="88"/>
      <c r="B42" s="88"/>
      <c r="C42" s="106" t="s">
        <v>224</v>
      </c>
      <c r="D42" s="106"/>
      <c r="E42" s="52">
        <f t="shared" ref="E42:N42" si="4">E37+E38-E39-E40</f>
        <v>-53</v>
      </c>
      <c r="F42" s="52">
        <f t="shared" si="4"/>
        <v>230</v>
      </c>
      <c r="G42" s="52">
        <f t="shared" si="4"/>
        <v>1131</v>
      </c>
      <c r="H42" s="52">
        <f t="shared" si="4"/>
        <v>1943</v>
      </c>
      <c r="I42" s="52">
        <f t="shared" si="4"/>
        <v>84</v>
      </c>
      <c r="J42" s="52">
        <f t="shared" si="4"/>
        <v>160.9</v>
      </c>
      <c r="K42" s="52">
        <f t="shared" si="4"/>
        <v>133</v>
      </c>
      <c r="L42" s="52">
        <f t="shared" si="4"/>
        <v>-353.4</v>
      </c>
      <c r="M42" s="52">
        <f t="shared" si="4"/>
        <v>0</v>
      </c>
      <c r="N42" s="52">
        <f t="shared" si="4"/>
        <v>0</v>
      </c>
    </row>
    <row r="43" spans="1:14" ht="18" customHeight="1">
      <c r="A43" s="88"/>
      <c r="B43" s="88"/>
      <c r="C43" s="51" t="s">
        <v>225</v>
      </c>
      <c r="D43" s="84" t="s">
        <v>226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/>
      <c r="N43" s="52"/>
    </row>
    <row r="44" spans="1:14" ht="18" customHeight="1">
      <c r="A44" s="88"/>
      <c r="B44" s="88"/>
      <c r="C44" s="45" t="s">
        <v>227</v>
      </c>
      <c r="D44" s="64" t="s">
        <v>228</v>
      </c>
      <c r="E44" s="52">
        <f t="shared" ref="E44:N44" si="5">E41+E43</f>
        <v>-53</v>
      </c>
      <c r="F44" s="52">
        <f t="shared" si="5"/>
        <v>230</v>
      </c>
      <c r="G44" s="52">
        <f t="shared" si="5"/>
        <v>1131</v>
      </c>
      <c r="H44" s="52">
        <f t="shared" si="5"/>
        <v>1943</v>
      </c>
      <c r="I44" s="52">
        <f t="shared" si="5"/>
        <v>84</v>
      </c>
      <c r="J44" s="52">
        <f t="shared" si="5"/>
        <v>160.9</v>
      </c>
      <c r="K44" s="52">
        <f t="shared" si="5"/>
        <v>133</v>
      </c>
      <c r="L44" s="52">
        <f t="shared" si="5"/>
        <v>-353.4</v>
      </c>
      <c r="M44" s="52">
        <f t="shared" si="5"/>
        <v>0</v>
      </c>
      <c r="N44" s="52">
        <f t="shared" si="5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4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5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宮城県</cp:lastModifiedBy>
  <cp:lastPrinted>2024-08-27T05:05:25Z</cp:lastPrinted>
  <dcterms:created xsi:type="dcterms:W3CDTF">1999-07-06T05:17:05Z</dcterms:created>
  <dcterms:modified xsi:type="dcterms:W3CDTF">2024-08-27T05:05:33Z</dcterms:modified>
</cp:coreProperties>
</file>