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13051\Desktop\03_財務状況調査\03_回答\"/>
    </mc:Choice>
  </mc:AlternateContent>
  <xr:revisionPtr revIDLastSave="0" documentId="13_ncr:1_{8F6239F8-5CC0-4667-92CB-133F3FDD35AB}" xr6:coauthVersionLast="47" xr6:coauthVersionMax="47" xr10:uidLastSave="{00000000-0000-0000-0000-000000000000}"/>
  <bookViews>
    <workbookView xWindow="-120" yWindow="-120" windowWidth="29040" windowHeight="15720" tabRatio="663" firstSheet="1" activeTab="1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'4.公営企業会計決算（R3-4年度）'!$A$1:$Q$49</definedName>
    <definedName name="_xlnm.Print_Area" localSheetId="5">'5.三セク決算（R3-4年度）'!$A$1:$N$46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4" l="1"/>
  <c r="H45" i="4"/>
  <c r="I45" i="4"/>
  <c r="J45" i="4"/>
  <c r="K45" i="4"/>
  <c r="I44" i="4"/>
  <c r="J44" i="4"/>
  <c r="K44" i="4"/>
  <c r="I44" i="5"/>
  <c r="F27" i="5"/>
  <c r="G44" i="8"/>
  <c r="I19" i="2" l="1"/>
  <c r="K44" i="7" l="1"/>
  <c r="K39" i="7"/>
  <c r="K45" i="7" s="1"/>
  <c r="I44" i="7"/>
  <c r="I39" i="7"/>
  <c r="I45" i="7" s="1"/>
  <c r="G44" i="7"/>
  <c r="G39" i="7"/>
  <c r="G45" i="7" s="1"/>
  <c r="Q24" i="7"/>
  <c r="Q27" i="7" s="1"/>
  <c r="Q16" i="7"/>
  <c r="Q15" i="7"/>
  <c r="Q14" i="7"/>
  <c r="O24" i="7"/>
  <c r="O27" i="7" s="1"/>
  <c r="O16" i="7"/>
  <c r="O15" i="7"/>
  <c r="O14" i="7"/>
  <c r="M24" i="7"/>
  <c r="M27" i="7" s="1"/>
  <c r="M16" i="7"/>
  <c r="M15" i="7"/>
  <c r="M14" i="7"/>
  <c r="K24" i="7"/>
  <c r="K27" i="7" s="1"/>
  <c r="K16" i="7"/>
  <c r="K15" i="7"/>
  <c r="K14" i="7"/>
  <c r="J44" i="7"/>
  <c r="J39" i="7"/>
  <c r="H44" i="7"/>
  <c r="H39" i="7"/>
  <c r="F44" i="7"/>
  <c r="F39" i="7"/>
  <c r="F24" i="7"/>
  <c r="F27" i="7" s="1"/>
  <c r="F16" i="7"/>
  <c r="F15" i="7"/>
  <c r="F14" i="7"/>
  <c r="H24" i="7"/>
  <c r="H27" i="7" s="1"/>
  <c r="H16" i="7"/>
  <c r="H15" i="7"/>
  <c r="H14" i="7"/>
  <c r="J24" i="7"/>
  <c r="J27" i="7" s="1"/>
  <c r="J16" i="7"/>
  <c r="J15" i="7"/>
  <c r="J14" i="7"/>
  <c r="P24" i="7"/>
  <c r="P27" i="7" s="1"/>
  <c r="P16" i="7"/>
  <c r="P15" i="7"/>
  <c r="P14" i="7"/>
  <c r="J45" i="7" l="1"/>
  <c r="H45" i="7"/>
  <c r="F45" i="7"/>
  <c r="N31" i="8"/>
  <c r="N34" i="8" s="1"/>
  <c r="L31" i="8"/>
  <c r="L34" i="8" s="1"/>
  <c r="J31" i="8"/>
  <c r="J34" i="8" s="1"/>
  <c r="H31" i="8"/>
  <c r="H34" i="8" s="1"/>
  <c r="F31" i="8"/>
  <c r="F34" i="8" s="1"/>
  <c r="I27" i="7"/>
  <c r="I24" i="7"/>
  <c r="I16" i="7"/>
  <c r="I15" i="7"/>
  <c r="I14" i="7"/>
  <c r="G24" i="7"/>
  <c r="G27" i="7" s="1"/>
  <c r="G16" i="7"/>
  <c r="G15" i="7"/>
  <c r="G14" i="7"/>
  <c r="H24" i="6"/>
  <c r="H22" i="6" s="1"/>
  <c r="F24" i="6"/>
  <c r="F22" i="6" s="1"/>
  <c r="G22" i="6"/>
  <c r="E22" i="6"/>
  <c r="H21" i="6"/>
  <c r="G21" i="6"/>
  <c r="H20" i="6"/>
  <c r="G20" i="6"/>
  <c r="F20" i="6"/>
  <c r="E20" i="6"/>
  <c r="H19" i="6"/>
  <c r="H23" i="6" s="1"/>
  <c r="G19" i="6"/>
  <c r="G23" i="6" s="1"/>
  <c r="F19" i="6"/>
  <c r="F21" i="6" s="1"/>
  <c r="E19" i="6"/>
  <c r="E21" i="6" s="1"/>
  <c r="G42" i="5"/>
  <c r="G19" i="5"/>
  <c r="H45" i="5"/>
  <c r="H27" i="5"/>
  <c r="K24" i="4"/>
  <c r="K27" i="4" s="1"/>
  <c r="K16" i="4"/>
  <c r="K15" i="4"/>
  <c r="K14" i="4"/>
  <c r="I24" i="4"/>
  <c r="I27" i="4" s="1"/>
  <c r="I16" i="4"/>
  <c r="I15" i="4"/>
  <c r="I14" i="4"/>
  <c r="I9" i="2"/>
  <c r="F45" i="2"/>
  <c r="F27" i="2"/>
  <c r="G27" i="2" s="1"/>
  <c r="F44" i="4"/>
  <c r="F39" i="4"/>
  <c r="H45" i="2"/>
  <c r="M31" i="8"/>
  <c r="M34" i="8" s="1"/>
  <c r="K31" i="8"/>
  <c r="K34" i="8" s="1"/>
  <c r="I31" i="8"/>
  <c r="I34" i="8" s="1"/>
  <c r="I37" i="8" s="1"/>
  <c r="I42" i="8" s="1"/>
  <c r="G31" i="8"/>
  <c r="G34" i="8" s="1"/>
  <c r="G41" i="8" s="1"/>
  <c r="E31" i="8"/>
  <c r="E34" i="8" s="1"/>
  <c r="O44" i="7"/>
  <c r="N44" i="7"/>
  <c r="M44" i="7"/>
  <c r="M45" i="7" s="1"/>
  <c r="L44" i="7"/>
  <c r="O39" i="7"/>
  <c r="O45" i="7" s="1"/>
  <c r="N39" i="7"/>
  <c r="M39" i="7"/>
  <c r="L39" i="7"/>
  <c r="N24" i="7"/>
  <c r="N27" i="7" s="1"/>
  <c r="L24" i="7"/>
  <c r="L27" i="7" s="1"/>
  <c r="N16" i="7"/>
  <c r="L16" i="7"/>
  <c r="N15" i="7"/>
  <c r="L15" i="7"/>
  <c r="N14" i="7"/>
  <c r="L14" i="7"/>
  <c r="I20" i="6"/>
  <c r="I19" i="6"/>
  <c r="I21" i="6" s="1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2" i="2"/>
  <c r="I41" i="2"/>
  <c r="I38" i="2"/>
  <c r="I36" i="2"/>
  <c r="I30" i="2"/>
  <c r="I24" i="2"/>
  <c r="O39" i="4"/>
  <c r="O44" i="4"/>
  <c r="N39" i="4"/>
  <c r="N44" i="4"/>
  <c r="M39" i="4"/>
  <c r="M44" i="4"/>
  <c r="M45" i="4" s="1"/>
  <c r="L39" i="4"/>
  <c r="L44" i="4"/>
  <c r="L45" i="4"/>
  <c r="J39" i="4"/>
  <c r="H39" i="4"/>
  <c r="H44" i="4"/>
  <c r="O24" i="4"/>
  <c r="O27" i="4" s="1"/>
  <c r="N24" i="4"/>
  <c r="N27" i="4"/>
  <c r="M24" i="4"/>
  <c r="M27" i="4" s="1"/>
  <c r="L24" i="4"/>
  <c r="L27" i="4" s="1"/>
  <c r="J24" i="4"/>
  <c r="J27" i="4" s="1"/>
  <c r="H24" i="4"/>
  <c r="H27" i="4" s="1"/>
  <c r="M16" i="4"/>
  <c r="L16" i="4"/>
  <c r="M15" i="4"/>
  <c r="L15" i="4"/>
  <c r="M14" i="4"/>
  <c r="L14" i="4"/>
  <c r="O16" i="4"/>
  <c r="N16" i="4"/>
  <c r="O15" i="4"/>
  <c r="N15" i="4"/>
  <c r="O14" i="4"/>
  <c r="N14" i="4"/>
  <c r="J16" i="4"/>
  <c r="J15" i="4"/>
  <c r="J14" i="4"/>
  <c r="H16" i="4"/>
  <c r="H15" i="4"/>
  <c r="H14" i="4"/>
  <c r="G24" i="4"/>
  <c r="G27" i="4" s="1"/>
  <c r="G16" i="4"/>
  <c r="G15" i="4"/>
  <c r="G14" i="4"/>
  <c r="F24" i="4"/>
  <c r="F27" i="4" s="1"/>
  <c r="F16" i="4"/>
  <c r="F15" i="4"/>
  <c r="F14" i="4"/>
  <c r="F45" i="4" l="1"/>
  <c r="G45" i="2"/>
  <c r="I44" i="2"/>
  <c r="F44" i="2"/>
  <c r="G41" i="2"/>
  <c r="G29" i="2"/>
  <c r="G14" i="2"/>
  <c r="N41" i="8"/>
  <c r="N44" i="8" s="1"/>
  <c r="N37" i="8"/>
  <c r="N42" i="8" s="1"/>
  <c r="L41" i="8"/>
  <c r="L44" i="8" s="1"/>
  <c r="L37" i="8"/>
  <c r="L42" i="8" s="1"/>
  <c r="J41" i="8"/>
  <c r="J44" i="8" s="1"/>
  <c r="J37" i="8"/>
  <c r="J42" i="8" s="1"/>
  <c r="H41" i="8"/>
  <c r="H44" i="8" s="1"/>
  <c r="H37" i="8"/>
  <c r="H42" i="8" s="1"/>
  <c r="F41" i="8"/>
  <c r="F44" i="8" s="1"/>
  <c r="F37" i="8"/>
  <c r="F42" i="8" s="1"/>
  <c r="E23" i="6"/>
  <c r="F23" i="6"/>
  <c r="G37" i="5"/>
  <c r="G33" i="5"/>
  <c r="G41" i="5"/>
  <c r="G35" i="5"/>
  <c r="G44" i="5"/>
  <c r="G39" i="5"/>
  <c r="G38" i="5"/>
  <c r="G34" i="5"/>
  <c r="N45" i="4"/>
  <c r="G40" i="5"/>
  <c r="G30" i="5"/>
  <c r="G28" i="5"/>
  <c r="I45" i="5"/>
  <c r="G45" i="5"/>
  <c r="G29" i="5"/>
  <c r="G28" i="2"/>
  <c r="G21" i="2"/>
  <c r="G43" i="5"/>
  <c r="G16" i="2"/>
  <c r="G18" i="2"/>
  <c r="G36" i="5"/>
  <c r="G31" i="5"/>
  <c r="G32" i="5"/>
  <c r="G9" i="2"/>
  <c r="O45" i="4"/>
  <c r="G37" i="8"/>
  <c r="G42" i="8" s="1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N45" i="7"/>
  <c r="I23" i="6"/>
  <c r="E41" i="8"/>
  <c r="E44" i="8" s="1"/>
  <c r="E37" i="8"/>
  <c r="E42" i="8" s="1"/>
  <c r="K37" i="8"/>
  <c r="K42" i="8" s="1"/>
  <c r="K41" i="8"/>
  <c r="K44" i="8" s="1"/>
  <c r="M41" i="8"/>
  <c r="M44" i="8" s="1"/>
  <c r="M37" i="8"/>
  <c r="M42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44" i="2"/>
  <c r="G17" i="5"/>
  <c r="I41" i="8"/>
  <c r="I44" i="8" s="1"/>
  <c r="G42" i="2"/>
  <c r="I45" i="2"/>
  <c r="G18" i="5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<sst xmlns="http://schemas.openxmlformats.org/spreadsheetml/2006/main" count="447" uniqueCount="268">
  <si>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</si>
  <si>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</si>
  <si>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</si>
  <si>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</si>
  <si>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</si>
  <si>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</si>
  <si>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</si>
  <si>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</si>
  <si>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</si>
  <si>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</si>
  <si>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</si>
  <si>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</si>
  <si>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</si>
  <si>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</si>
  <si>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</si>
  <si>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</si>
  <si>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</si>
  <si>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</si>
  <si>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</si>
  <si>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</si>
  <si>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</si>
  <si>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</si>
  <si>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</si>
  <si>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</si>
  <si>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</si>
  <si>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</si>
  <si>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</si>
  <si>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</si>
  <si>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</si>
  <si>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</si>
  <si>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</si>
  <si>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</si>
  <si>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</si>
  <si>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</si>
  <si>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</si>
  <si>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</si>
  <si>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</si>
  <si>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</si>
  <si>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</si>
  <si>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</si>
  <si>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</si>
  <si>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</si>
  <si>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</si>
  <si>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</si>
  <si>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</si>
  <si>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</si>
  <si>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</si>
  <si>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</si>
  <si>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</si>
  <si>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</si>
  <si>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</si>
  <si>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</si>
  <si>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</si>
  <si>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</si>
  <si>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</si>
  <si>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</si>
  <si>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</si>
  <si>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</si>
  <si>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</si>
  <si>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</si>
  <si>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</si>
  <si>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</si>
  <si>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</si>
  <si>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</si>
  <si>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</si>
  <si>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</si>
  <si>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</si>
  <si>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</si>
  <si>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</si>
  <si>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</si>
  <si>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</si>
  <si>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</si>
  <si>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</si>
  <si>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</si>
  <si>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</si>
  <si>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</si>
  <si>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</si>
  <si>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</si>
  <si>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</si>
  <si>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</si>
  <si>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</si>
  <si>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</si>
  <si>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</si>
  <si>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</si>
  <si>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</si>
  <si>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</si>
  <si>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</si>
  <si>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</si>
  <si>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</si>
  <si>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</si>
  <si>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</si>
  <si>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</si>
  <si>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</si>
  <si>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</si>
  <si>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</si>
  <si>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</si>
  <si>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</si>
  <si>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</si>
  <si>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</si>
  <si>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</si>
  <si>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</si>
  <si>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</si>
  <si>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</si>
  <si>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</si>
  <si>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</si>
  <si>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</si>
  <si>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</si>
  <si>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</si>
  <si>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</si>
  <si>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</si>
  <si>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</si>
  <si>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</si>
  <si>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</si>
  <si>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</si>
  <si>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</si>
  <si>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</si>
  <si>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</si>
  <si>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</si>
  <si>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</si>
  <si>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</si>
  <si>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</si>
  <si>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</si>
  <si>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</si>
  <si>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</si>
  <si>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</si>
  <si>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</si>
  <si>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</si>
  <si>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</si>
  <si>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</si>
  <si>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</si>
  <si>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</si>
  <si>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</si>
  <si>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</si>
  <si>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</si>
  <si>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</si>
  <si>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</si>
  <si>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</si>
  <si>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</si>
  <si>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</si>
  <si>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</si>
  <si>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</si>
  <si>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</si>
  <si>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</si>
  <si>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</si>
  <si>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</si>
  <si>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</si>
  <si>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</si>
  <si>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</si>
  <si>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</si>
  <si>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</si>
  <si>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</si>
  <si>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</si>
  <si>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</si>
  <si>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</si>
  <si>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</si>
  <si>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</si>
  <si>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</si>
  <si>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</si>
  <si>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</si>
  <si>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</si>
  <si>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</si>
  <si>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</si>
  <si>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</si>
  <si>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</si>
  <si>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</si>
  <si>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</si>
  <si>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</si>
  <si>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</si>
  <si>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</si>
  <si>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</si>
  <si>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</si>
  <si>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</si>
  <si>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</si>
  <si>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</si>
  <si>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</si>
  <si>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</si>
  <si>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</si>
  <si>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</si>
  <si>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</si>
  <si>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</si>
  <si>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</si>
  <si>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</si>
  <si>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</si>
  <si>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</si>
  <si>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</si>
  <si>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</si>
  <si>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</si>
  <si>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</si>
  <si>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</si>
  <si>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</si>
  <si>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</si>
  <si>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</si>
  <si>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</si>
  <si>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</si>
  <si>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</si>
  <si>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</si>
  <si>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</si>
  <si>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</si>
  <si>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</si>
  <si>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</si>
  <si>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</si>
  <si>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</si>
  <si>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</si>
  <si>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</si>
  <si>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</si>
  <si>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</si>
  <si>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</si>
  <si>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</si>
  <si>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</si>
  <si>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</si>
  <si>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</si>
  <si>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</si>
  <si>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</si>
  <si>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</si>
  <si>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</si>
  <si>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</si>
  <si>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</si>
  <si>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</si>
  <si>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</si>
  <si>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</si>
  <si>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</si>
  <si>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</si>
  <si>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</si>
  <si>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</si>
  <si>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</si>
  <si>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</si>
  <si>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</si>
  <si>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</si>
  <si>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</si>
  <si>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</si>
  <si>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</si>
  <si>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</si>
  <si>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</si>
  <si>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</si>
  <si>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</si>
  <si>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</si>
  <si>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</si>
  <si>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</si>
  <si>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</si>
  <si>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</si>
  <si>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</si>
  <si>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</si>
  <si>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</si>
  <si>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</si>
  <si>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</si>
  <si>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</si>
  <si>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</si>
  <si>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</si>
  <si>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</si>
  <si>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</si>
  <si>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</si>
  <si>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工業用水道事業</t>
    <rPh sb="0" eb="3">
      <t>コウギョウヨウ</t>
    </rPh>
    <rPh sb="3" eb="5">
      <t>スイドウ</t>
    </rPh>
    <rPh sb="5" eb="7">
      <t>ジギョウ</t>
    </rPh>
    <phoneticPr fontId="19"/>
  </si>
  <si>
    <t>電気事業</t>
    <rPh sb="0" eb="2">
      <t>でんき</t>
    </rPh>
    <rPh sb="2" eb="4">
      <t>じぎょう</t>
    </rPh>
    <phoneticPr fontId="21" type="Hiragana"/>
  </si>
  <si>
    <t>下水道事業</t>
    <rPh sb="0" eb="3">
      <t>げすいどう</t>
    </rPh>
    <rPh sb="3" eb="5">
      <t>じぎょう</t>
    </rPh>
    <phoneticPr fontId="21" type="Hiragana"/>
  </si>
  <si>
    <t>港湾整備事業</t>
    <rPh sb="0" eb="2">
      <t>コウワン</t>
    </rPh>
    <rPh sb="2" eb="4">
      <t>セイビ</t>
    </rPh>
    <rPh sb="4" eb="6">
      <t>ジギョウ</t>
    </rPh>
    <phoneticPr fontId="22"/>
  </si>
  <si>
    <t>宅地(臨海土地造成事業)</t>
    <rPh sb="0" eb="2">
      <t>タクチ</t>
    </rPh>
    <rPh sb="3" eb="5">
      <t>リンカイ</t>
    </rPh>
    <rPh sb="5" eb="7">
      <t>トチ</t>
    </rPh>
    <rPh sb="7" eb="9">
      <t>ゾウセイ</t>
    </rPh>
    <rPh sb="9" eb="11">
      <t>ジギョウ</t>
    </rPh>
    <phoneticPr fontId="22"/>
  </si>
  <si>
    <t>宅地(その他造成事業)</t>
    <rPh sb="0" eb="2">
      <t>タクチ</t>
    </rPh>
    <rPh sb="5" eb="6">
      <t>タ</t>
    </rPh>
    <rPh sb="6" eb="8">
      <t>ゾウセイ</t>
    </rPh>
    <rPh sb="8" eb="10">
      <t>ジギョウ</t>
    </rPh>
    <phoneticPr fontId="22"/>
  </si>
  <si>
    <t>(株)玉川サービス</t>
    <rPh sb="0" eb="3">
      <t>カブ</t>
    </rPh>
    <rPh sb="3" eb="5">
      <t>タマガワ</t>
    </rPh>
    <phoneticPr fontId="24"/>
  </si>
  <si>
    <t>(株)秋田ふるさと村</t>
    <rPh sb="0" eb="3">
      <t>カブ</t>
    </rPh>
    <rPh sb="3" eb="5">
      <t>アキタ</t>
    </rPh>
    <rPh sb="9" eb="10">
      <t>ムラ</t>
    </rPh>
    <phoneticPr fontId="24"/>
  </si>
  <si>
    <t>(株)男鹿水族館</t>
    <rPh sb="0" eb="3">
      <t>カブ</t>
    </rPh>
    <rPh sb="3" eb="5">
      <t>オガ</t>
    </rPh>
    <rPh sb="5" eb="8">
      <t>スイゾクカン</t>
    </rPh>
    <phoneticPr fontId="24"/>
  </si>
  <si>
    <t>(株)秋田県分析化学センター</t>
    <rPh sb="0" eb="3">
      <t>カブ</t>
    </rPh>
    <rPh sb="3" eb="5">
      <t>アキタ</t>
    </rPh>
    <rPh sb="5" eb="6">
      <t>ケン</t>
    </rPh>
    <rPh sb="6" eb="8">
      <t>ブンセキ</t>
    </rPh>
    <rPh sb="8" eb="10">
      <t>カガク</t>
    </rPh>
    <phoneticPr fontId="24"/>
  </si>
  <si>
    <t>秋田県土地開発公社</t>
    <rPh sb="0" eb="2">
      <t>アキタ</t>
    </rPh>
    <rPh sb="2" eb="3">
      <t>ケン</t>
    </rPh>
    <rPh sb="3" eb="5">
      <t>トチ</t>
    </rPh>
    <rPh sb="5" eb="7">
      <t>カイハツ</t>
    </rPh>
    <rPh sb="7" eb="9">
      <t>コウシャ</t>
    </rPh>
    <phoneticPr fontId="24"/>
  </si>
  <si>
    <t>秋田県</t>
    <rPh sb="0" eb="3">
      <t>アキタケン</t>
    </rPh>
    <phoneticPr fontId="14"/>
  </si>
  <si>
    <t>流域下水道事業</t>
    <rPh sb="0" eb="2">
      <t>リュウイキ</t>
    </rPh>
    <rPh sb="2" eb="5">
      <t>ゲスイドウ</t>
    </rPh>
    <rPh sb="5" eb="7">
      <t>ジギョウ</t>
    </rPh>
    <phoneticPr fontId="23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</si>
  <si>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23"/>
  </si>
  <si>
    <t>病院事業(循環器・脳脊髄センター)</t>
    <rPh sb="0" eb="2">
      <t>ビョウイン</t>
    </rPh>
    <rPh sb="2" eb="4">
      <t>ジギョウ</t>
    </rPh>
    <rPh sb="5" eb="8">
      <t>ジュンカンキ</t>
    </rPh>
    <rPh sb="9" eb="10">
      <t>ノウ</t>
    </rPh>
    <rPh sb="10" eb="12">
      <t>セキズイ</t>
    </rPh>
    <phoneticPr fontId="26"/>
  </si>
  <si>
    <t>病院事業(リハビリテーション・精神医療センター)</t>
    <rPh sb="0" eb="2">
      <t>ビョウイン</t>
    </rPh>
    <rPh sb="2" eb="4">
      <t>ジギョウ</t>
    </rPh>
    <rPh sb="15" eb="17">
      <t>セイシン</t>
    </rPh>
    <rPh sb="17" eb="19">
      <t>イリョウ</t>
    </rPh>
    <phoneticPr fontId="26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</si>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</sst>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7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2"/>
      <name val="ＭＳ Ｐゴシック"/>
      <family val="1"/>
      <charset val="128"/>
    </font>
    <font>
      <b/>
      <sz val="11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19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Fill="1" applyBorder="1" applyAlignment="1">
      <alignment horizontal="center" vertical="center"/>
    </xf>
    <xf numFmtId="41" fontId="25" fillId="0" borderId="5" xfId="0" applyNumberFormat="1" applyFont="1" applyBorder="1" applyAlignment="1">
      <alignment horizontal="distributed" vertical="center" justifyLastLine="1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41" fontId="1" fillId="0" borderId="0" xfId="0" applyNumberFormat="1" applyFont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view="pageBreakPreview" zoomScaleNormal="100" zoomScaleSheetLayoutView="100" workbookViewId="0">
      <pane xSplit="5" ySplit="8" topLeftCell="F36" activePane="bottomRight" state="frozen"/>
      <selection pane="topRight" activeCell="F1" sqref="F1"/>
      <selection pane="bottomLeft" activeCell="A9" sqref="A9"/>
      <selection pane="bottomRight" activeCell="K15" sqref="K14:K15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89" t="s">
        <v>262</v>
      </c>
      <c r="F1" s="1"/>
    </row>
    <row r="3" spans="1:11" ht="14.25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5"/>
      <c r="F7" s="45" t="s">
        <v>242</v>
      </c>
      <c r="G7" s="45"/>
      <c r="H7" s="45" t="s">
        <v>236</v>
      </c>
      <c r="I7" s="46" t="s">
        <v>21</v>
      </c>
    </row>
    <row r="8" spans="1:11" ht="17.100000000000001" customHeight="1">
      <c r="A8" s="18"/>
      <c r="B8" s="19"/>
      <c r="C8" s="19"/>
      <c r="D8" s="19"/>
      <c r="E8" s="56"/>
      <c r="F8" s="48" t="s">
        <v>90</v>
      </c>
      <c r="G8" s="48" t="s">
        <v>2</v>
      </c>
      <c r="H8" s="48" t="s">
        <v>234</v>
      </c>
      <c r="I8" s="49"/>
    </row>
    <row r="9" spans="1:11" ht="18" customHeight="1">
      <c r="A9" s="95" t="s">
        <v>87</v>
      </c>
      <c r="B9" s="95" t="s">
        <v>89</v>
      </c>
      <c r="C9" s="57" t="s">
        <v>3</v>
      </c>
      <c r="D9" s="50"/>
      <c r="E9" s="50"/>
      <c r="F9" s="51">
        <v>124634</v>
      </c>
      <c r="G9" s="52">
        <f>F9/$F$27*100</f>
        <v>21.834738948083938</v>
      </c>
      <c r="H9" s="51">
        <v>129262</v>
      </c>
      <c r="I9" s="52">
        <f>(F9/H9-1)*100</f>
        <v>-3.58032523092634</v>
      </c>
      <c r="K9" s="23"/>
    </row>
    <row r="10" spans="1:11" ht="18" customHeight="1">
      <c r="A10" s="95"/>
      <c r="B10" s="95"/>
      <c r="C10" s="59"/>
      <c r="D10" s="61" t="s">
        <v>22</v>
      </c>
      <c r="E10" s="50"/>
      <c r="F10" s="51">
        <v>27001</v>
      </c>
      <c r="G10" s="52">
        <f t="shared" ref="G10:I26" si="0">F10/$F$27*100</f>
        <v>4.7303286931111446</v>
      </c>
      <c r="H10" s="51">
        <v>28914</v>
      </c>
      <c r="I10" s="52">
        <f t="shared" ref="I10:I27" si="1">(F10/H10-1)*100</f>
        <v>-6.6161720965622228</v>
      </c>
    </row>
    <row r="11" spans="1:11" ht="18" customHeight="1">
      <c r="A11" s="95"/>
      <c r="B11" s="95"/>
      <c r="C11" s="59"/>
      <c r="D11" s="59"/>
      <c r="E11" s="44" t="s">
        <v>23</v>
      </c>
      <c r="F11" s="51">
        <v>25637</v>
      </c>
      <c r="G11" s="52">
        <f t="shared" si="0"/>
        <v>4.4913683458127629</v>
      </c>
      <c r="H11" s="51">
        <v>25649</v>
      </c>
      <c r="I11" s="52">
        <f t="shared" si="1"/>
        <v>-4.678544972513965E-2</v>
      </c>
    </row>
    <row r="12" spans="1:11" ht="18" customHeight="1">
      <c r="A12" s="95"/>
      <c r="B12" s="95"/>
      <c r="C12" s="59"/>
      <c r="D12" s="59"/>
      <c r="E12" s="44" t="s">
        <v>24</v>
      </c>
      <c r="F12" s="51">
        <v>2226</v>
      </c>
      <c r="G12" s="52">
        <f t="shared" si="0"/>
        <v>0.38997487762917699</v>
      </c>
      <c r="H12" s="51">
        <v>2406</v>
      </c>
      <c r="I12" s="52">
        <f t="shared" si="1"/>
        <v>-7.4812967581047385</v>
      </c>
    </row>
    <row r="13" spans="1:11" ht="18" customHeight="1">
      <c r="A13" s="95"/>
      <c r="B13" s="95"/>
      <c r="C13" s="59"/>
      <c r="D13" s="60"/>
      <c r="E13" s="44" t="s">
        <v>25</v>
      </c>
      <c r="F13" s="51">
        <v>43</v>
      </c>
      <c r="G13" s="52">
        <f t="shared" si="0"/>
        <v>7.5332074294944349E-3</v>
      </c>
      <c r="H13" s="51">
        <v>51</v>
      </c>
      <c r="I13" s="52">
        <f t="shared" si="1"/>
        <v>-15.686274509803921</v>
      </c>
    </row>
    <row r="14" spans="1:11" ht="18" customHeight="1">
      <c r="A14" s="95"/>
      <c r="B14" s="95"/>
      <c r="C14" s="59"/>
      <c r="D14" s="57" t="s">
        <v>26</v>
      </c>
      <c r="E14" s="50"/>
      <c r="F14" s="51">
        <v>23530</v>
      </c>
      <c r="G14" s="52">
        <f t="shared" si="0"/>
        <v>4.122241181767536</v>
      </c>
      <c r="H14" s="51">
        <v>23441</v>
      </c>
      <c r="I14" s="52">
        <f t="shared" si="1"/>
        <v>0.37967663495583892</v>
      </c>
    </row>
    <row r="15" spans="1:11" ht="18" customHeight="1">
      <c r="A15" s="95"/>
      <c r="B15" s="95"/>
      <c r="C15" s="59"/>
      <c r="D15" s="59"/>
      <c r="E15" s="44" t="s">
        <v>27</v>
      </c>
      <c r="F15" s="51">
        <v>939</v>
      </c>
      <c r="G15" s="52">
        <f t="shared" si="0"/>
        <v>0.16450422735570402</v>
      </c>
      <c r="H15" s="51">
        <v>862</v>
      </c>
      <c r="I15" s="52">
        <f t="shared" si="1"/>
        <v>8.9327146171693794</v>
      </c>
    </row>
    <row r="16" spans="1:11" ht="18" customHeight="1">
      <c r="A16" s="95"/>
      <c r="B16" s="95"/>
      <c r="C16" s="59"/>
      <c r="D16" s="60"/>
      <c r="E16" s="44" t="s">
        <v>28</v>
      </c>
      <c r="F16" s="51">
        <v>22591</v>
      </c>
      <c r="G16" s="52">
        <f t="shared" si="0"/>
        <v>3.9577369544118315</v>
      </c>
      <c r="H16" s="51">
        <v>22579</v>
      </c>
      <c r="I16" s="52">
        <f t="shared" si="1"/>
        <v>5.314672926171049E-2</v>
      </c>
      <c r="K16" s="24"/>
    </row>
    <row r="17" spans="1:26" ht="18" customHeight="1">
      <c r="A17" s="95"/>
      <c r="B17" s="95"/>
      <c r="C17" s="59"/>
      <c r="D17" s="96" t="s">
        <v>29</v>
      </c>
      <c r="E17" s="97"/>
      <c r="F17" s="51">
        <v>19418</v>
      </c>
      <c r="G17" s="52">
        <f t="shared" si="0"/>
        <v>3.4018563224633236</v>
      </c>
      <c r="H17" s="51">
        <v>21613</v>
      </c>
      <c r="I17" s="52">
        <f t="shared" si="1"/>
        <v>-10.155924674964146</v>
      </c>
    </row>
    <row r="18" spans="1:26" ht="18" customHeight="1">
      <c r="A18" s="95"/>
      <c r="B18" s="95"/>
      <c r="C18" s="59"/>
      <c r="D18" s="96" t="s">
        <v>93</v>
      </c>
      <c r="E18" s="98"/>
      <c r="F18" s="51">
        <v>1506</v>
      </c>
      <c r="G18" s="52">
        <f t="shared" si="0"/>
        <v>0.26383745090275856</v>
      </c>
      <c r="H18" s="51">
        <v>1538</v>
      </c>
      <c r="I18" s="52">
        <f t="shared" si="1"/>
        <v>-2.0806241872561748</v>
      </c>
    </row>
    <row r="19" spans="1:26" ht="18" customHeight="1">
      <c r="A19" s="95"/>
      <c r="B19" s="95"/>
      <c r="C19" s="58"/>
      <c r="D19" s="96" t="s">
        <v>94</v>
      </c>
      <c r="E19" s="98"/>
      <c r="F19" s="90">
        <v>0</v>
      </c>
      <c r="G19" s="52">
        <f t="shared" si="0"/>
        <v>0</v>
      </c>
      <c r="H19" s="51">
        <v>0</v>
      </c>
      <c r="I19" s="52">
        <f t="shared" si="0"/>
        <v>0</v>
      </c>
      <c r="Z19" s="2" t="s">
        <v>95</v>
      </c>
    </row>
    <row r="20" spans="1:26" ht="18" customHeight="1">
      <c r="A20" s="95"/>
      <c r="B20" s="95"/>
      <c r="C20" s="50" t="s">
        <v>4</v>
      </c>
      <c r="D20" s="50"/>
      <c r="E20" s="50"/>
      <c r="F20" s="51">
        <v>19784</v>
      </c>
      <c r="G20" s="52">
        <f t="shared" si="0"/>
        <v>3.4659761810492533</v>
      </c>
      <c r="H20" s="51">
        <v>19479</v>
      </c>
      <c r="I20" s="52">
        <f t="shared" si="1"/>
        <v>1.5657887981929353</v>
      </c>
    </row>
    <row r="21" spans="1:26" ht="18" customHeight="1">
      <c r="A21" s="95"/>
      <c r="B21" s="95"/>
      <c r="C21" s="50" t="s">
        <v>5</v>
      </c>
      <c r="D21" s="50"/>
      <c r="E21" s="50"/>
      <c r="F21" s="51">
        <v>195406</v>
      </c>
      <c r="G21" s="52">
        <f t="shared" si="0"/>
        <v>34.233347231809056</v>
      </c>
      <c r="H21" s="51">
        <v>192510</v>
      </c>
      <c r="I21" s="52">
        <f t="shared" si="1"/>
        <v>1.5043374370162566</v>
      </c>
    </row>
    <row r="22" spans="1:26" ht="18" customHeight="1">
      <c r="A22" s="95"/>
      <c r="B22" s="95"/>
      <c r="C22" s="50" t="s">
        <v>30</v>
      </c>
      <c r="D22" s="50"/>
      <c r="E22" s="50"/>
      <c r="F22" s="51">
        <v>6507</v>
      </c>
      <c r="G22" s="52">
        <f t="shared" si="0"/>
        <v>1.1399669940400066</v>
      </c>
      <c r="H22" s="51">
        <v>6578</v>
      </c>
      <c r="I22" s="52">
        <f t="shared" si="1"/>
        <v>-1.0793554271815164</v>
      </c>
    </row>
    <row r="23" spans="1:26" ht="18" customHeight="1">
      <c r="A23" s="95"/>
      <c r="B23" s="95"/>
      <c r="C23" s="50" t="s">
        <v>6</v>
      </c>
      <c r="D23" s="50"/>
      <c r="E23" s="50"/>
      <c r="F23" s="51">
        <v>78310</v>
      </c>
      <c r="G23" s="52">
        <f t="shared" si="0"/>
        <v>13.719197065202538</v>
      </c>
      <c r="H23" s="51">
        <v>89614</v>
      </c>
      <c r="I23" s="52">
        <f t="shared" si="1"/>
        <v>-12.614100475372148</v>
      </c>
    </row>
    <row r="24" spans="1:26" ht="18" customHeight="1">
      <c r="A24" s="95"/>
      <c r="B24" s="95"/>
      <c r="C24" s="50" t="s">
        <v>31</v>
      </c>
      <c r="D24" s="50"/>
      <c r="E24" s="50"/>
      <c r="F24" s="51">
        <v>815</v>
      </c>
      <c r="G24" s="52">
        <f t="shared" si="0"/>
        <v>0.14278055941948753</v>
      </c>
      <c r="H24" s="51">
        <v>780</v>
      </c>
      <c r="I24" s="52">
        <f t="shared" si="1"/>
        <v>4.4871794871794934</v>
      </c>
    </row>
    <row r="25" spans="1:26" ht="18" customHeight="1">
      <c r="A25" s="95"/>
      <c r="B25" s="95"/>
      <c r="C25" s="50" t="s">
        <v>7</v>
      </c>
      <c r="D25" s="50"/>
      <c r="E25" s="50"/>
      <c r="F25" s="51">
        <v>57354</v>
      </c>
      <c r="G25" s="52">
        <f t="shared" si="0"/>
        <v>10.047897183981949</v>
      </c>
      <c r="H25" s="51">
        <v>59736</v>
      </c>
      <c r="I25" s="52">
        <f t="shared" si="1"/>
        <v>-3.9875451988750532</v>
      </c>
    </row>
    <row r="26" spans="1:26" ht="18" customHeight="1">
      <c r="A26" s="95"/>
      <c r="B26" s="95"/>
      <c r="C26" s="50" t="s">
        <v>8</v>
      </c>
      <c r="D26" s="50"/>
      <c r="E26" s="50"/>
      <c r="F26" s="51">
        <v>87996</v>
      </c>
      <c r="G26" s="52">
        <f t="shared" si="0"/>
        <v>15.416095836413774</v>
      </c>
      <c r="H26" s="51">
        <v>68635</v>
      </c>
      <c r="I26" s="52">
        <f t="shared" si="1"/>
        <v>28.208639906753106</v>
      </c>
    </row>
    <row r="27" spans="1:26" ht="18" customHeight="1">
      <c r="A27" s="95"/>
      <c r="B27" s="95"/>
      <c r="C27" s="50" t="s">
        <v>9</v>
      </c>
      <c r="D27" s="50"/>
      <c r="E27" s="50"/>
      <c r="F27" s="51">
        <f>SUM(F9,F20:F26)</f>
        <v>570806</v>
      </c>
      <c r="G27" s="52">
        <f>F27/$F$27*100</f>
        <v>100</v>
      </c>
      <c r="H27" s="51">
        <v>598713</v>
      </c>
      <c r="I27" s="52">
        <f t="shared" si="1"/>
        <v>-4.6611648653027355</v>
      </c>
    </row>
    <row r="28" spans="1:26" ht="18" customHeight="1">
      <c r="A28" s="95"/>
      <c r="B28" s="95" t="s">
        <v>88</v>
      </c>
      <c r="C28" s="57" t="s">
        <v>10</v>
      </c>
      <c r="D28" s="50"/>
      <c r="E28" s="50"/>
      <c r="F28" s="51">
        <v>241038</v>
      </c>
      <c r="G28" s="52">
        <f>F28/$F$45*100</f>
        <v>42.22765703233673</v>
      </c>
      <c r="H28" s="51">
        <v>229478</v>
      </c>
      <c r="I28" s="52">
        <f>(F28/H28-1)*100</f>
        <v>5.0375199365516599</v>
      </c>
    </row>
    <row r="29" spans="1:26" ht="18" customHeight="1">
      <c r="A29" s="95"/>
      <c r="B29" s="95"/>
      <c r="C29" s="59"/>
      <c r="D29" s="50" t="s">
        <v>11</v>
      </c>
      <c r="E29" s="50"/>
      <c r="F29" s="51">
        <v>136014</v>
      </c>
      <c r="G29" s="52">
        <f t="shared" ref="F29:I44" si="2">F29/$F$45*100</f>
        <v>23.828411053843162</v>
      </c>
      <c r="H29" s="51">
        <v>128641</v>
      </c>
      <c r="I29" s="52">
        <f t="shared" ref="I29:I45" si="3">(F29/H29-1)*100</f>
        <v>5.7314542020040271</v>
      </c>
    </row>
    <row r="30" spans="1:26" ht="18" customHeight="1">
      <c r="A30" s="95"/>
      <c r="B30" s="95"/>
      <c r="C30" s="59"/>
      <c r="D30" s="50" t="s">
        <v>32</v>
      </c>
      <c r="E30" s="50"/>
      <c r="F30" s="51">
        <v>10083</v>
      </c>
      <c r="G30" s="52">
        <f t="shared" si="2"/>
        <v>1.766449546781218</v>
      </c>
      <c r="H30" s="51">
        <v>11833</v>
      </c>
      <c r="I30" s="52">
        <f t="shared" si="3"/>
        <v>-14.7891489901124</v>
      </c>
    </row>
    <row r="31" spans="1:26" ht="18" customHeight="1">
      <c r="A31" s="95"/>
      <c r="B31" s="95"/>
      <c r="C31" s="58"/>
      <c r="D31" s="50" t="s">
        <v>12</v>
      </c>
      <c r="E31" s="50"/>
      <c r="F31" s="51">
        <v>94941</v>
      </c>
      <c r="G31" s="52">
        <f t="shared" si="2"/>
        <v>16.63279643171235</v>
      </c>
      <c r="H31" s="51">
        <v>89005</v>
      </c>
      <c r="I31" s="52">
        <f t="shared" si="3"/>
        <v>6.6692882422335842</v>
      </c>
    </row>
    <row r="32" spans="1:26" ht="18" customHeight="1">
      <c r="A32" s="95"/>
      <c r="B32" s="95"/>
      <c r="C32" s="57" t="s">
        <v>13</v>
      </c>
      <c r="D32" s="50"/>
      <c r="E32" s="50"/>
      <c r="F32" s="51">
        <v>217158</v>
      </c>
      <c r="G32" s="52">
        <f t="shared" si="2"/>
        <v>38.044099045910521</v>
      </c>
      <c r="H32" s="51">
        <v>227884</v>
      </c>
      <c r="I32" s="52">
        <f t="shared" si="3"/>
        <v>-4.7067806427831709</v>
      </c>
    </row>
    <row r="33" spans="1:9" ht="18" customHeight="1">
      <c r="A33" s="95"/>
      <c r="B33" s="95"/>
      <c r="C33" s="59"/>
      <c r="D33" s="50" t="s">
        <v>14</v>
      </c>
      <c r="E33" s="50"/>
      <c r="F33" s="51">
        <v>25846</v>
      </c>
      <c r="G33" s="52">
        <f t="shared" si="2"/>
        <v>4.5279832377375149</v>
      </c>
      <c r="H33" s="51">
        <v>29202</v>
      </c>
      <c r="I33" s="52">
        <f t="shared" si="3"/>
        <v>-11.492363536744055</v>
      </c>
    </row>
    <row r="34" spans="1:9" ht="18" customHeight="1">
      <c r="A34" s="95"/>
      <c r="B34" s="95"/>
      <c r="C34" s="59"/>
      <c r="D34" s="50" t="s">
        <v>33</v>
      </c>
      <c r="E34" s="50"/>
      <c r="F34" s="51">
        <v>10064</v>
      </c>
      <c r="G34" s="52">
        <f t="shared" si="2"/>
        <v>1.7631209202426044</v>
      </c>
      <c r="H34" s="51">
        <v>10094</v>
      </c>
      <c r="I34" s="52">
        <f t="shared" si="3"/>
        <v>-0.29720626114523307</v>
      </c>
    </row>
    <row r="35" spans="1:9" ht="18" customHeight="1">
      <c r="A35" s="95"/>
      <c r="B35" s="95"/>
      <c r="C35" s="59"/>
      <c r="D35" s="50" t="s">
        <v>34</v>
      </c>
      <c r="E35" s="50"/>
      <c r="F35" s="51">
        <v>131541</v>
      </c>
      <c r="G35" s="52">
        <f t="shared" si="2"/>
        <v>23.044782290305289</v>
      </c>
      <c r="H35" s="51">
        <v>142349</v>
      </c>
      <c r="I35" s="52">
        <f t="shared" si="3"/>
        <v>-7.5926069027530962</v>
      </c>
    </row>
    <row r="36" spans="1:9" ht="18" customHeight="1">
      <c r="A36" s="95"/>
      <c r="B36" s="95"/>
      <c r="C36" s="59"/>
      <c r="D36" s="50" t="s">
        <v>35</v>
      </c>
      <c r="E36" s="50"/>
      <c r="F36" s="51">
        <v>7572</v>
      </c>
      <c r="G36" s="52">
        <f t="shared" si="2"/>
        <v>1.3265452710728338</v>
      </c>
      <c r="H36" s="51">
        <v>6562</v>
      </c>
      <c r="I36" s="52">
        <f t="shared" si="3"/>
        <v>15.391648887534281</v>
      </c>
    </row>
    <row r="37" spans="1:9" ht="18" customHeight="1">
      <c r="A37" s="95"/>
      <c r="B37" s="95"/>
      <c r="C37" s="59"/>
      <c r="D37" s="50" t="s">
        <v>15</v>
      </c>
      <c r="E37" s="50"/>
      <c r="F37" s="51">
        <v>12441</v>
      </c>
      <c r="G37" s="52">
        <f t="shared" si="2"/>
        <v>2.1795496193102384</v>
      </c>
      <c r="H37" s="51">
        <v>12885</v>
      </c>
      <c r="I37" s="52">
        <f t="shared" si="3"/>
        <v>-3.445867287543658</v>
      </c>
    </row>
    <row r="38" spans="1:9" ht="18" customHeight="1">
      <c r="A38" s="95"/>
      <c r="B38" s="95"/>
      <c r="C38" s="58"/>
      <c r="D38" s="50" t="s">
        <v>36</v>
      </c>
      <c r="E38" s="50"/>
      <c r="F38" s="51">
        <v>29081</v>
      </c>
      <c r="G38" s="52">
        <f t="shared" si="2"/>
        <v>5.0947257036541318</v>
      </c>
      <c r="H38" s="51">
        <v>26223</v>
      </c>
      <c r="I38" s="52">
        <f t="shared" si="3"/>
        <v>10.89882927201311</v>
      </c>
    </row>
    <row r="39" spans="1:9" ht="18" customHeight="1">
      <c r="A39" s="95"/>
      <c r="B39" s="95"/>
      <c r="C39" s="57" t="s">
        <v>16</v>
      </c>
      <c r="D39" s="50"/>
      <c r="E39" s="50"/>
      <c r="F39" s="51">
        <v>112610</v>
      </c>
      <c r="G39" s="52">
        <f t="shared" si="2"/>
        <v>19.72824392175275</v>
      </c>
      <c r="H39" s="51">
        <v>109232</v>
      </c>
      <c r="I39" s="52">
        <f t="shared" si="3"/>
        <v>3.0925003661930628</v>
      </c>
    </row>
    <row r="40" spans="1:9" ht="18" customHeight="1">
      <c r="A40" s="95"/>
      <c r="B40" s="95"/>
      <c r="C40" s="59"/>
      <c r="D40" s="57" t="s">
        <v>17</v>
      </c>
      <c r="E40" s="50"/>
      <c r="F40" s="51">
        <v>95907</v>
      </c>
      <c r="G40" s="52">
        <f t="shared" si="2"/>
        <v>16.802030812570294</v>
      </c>
      <c r="H40" s="51">
        <v>98527</v>
      </c>
      <c r="I40" s="52">
        <f t="shared" si="3"/>
        <v>-2.6591695677326999</v>
      </c>
    </row>
    <row r="41" spans="1:9" ht="18" customHeight="1">
      <c r="A41" s="95"/>
      <c r="B41" s="95"/>
      <c r="C41" s="59"/>
      <c r="D41" s="59"/>
      <c r="E41" s="53" t="s">
        <v>91</v>
      </c>
      <c r="F41" s="51">
        <v>64545</v>
      </c>
      <c r="G41" s="52">
        <f t="shared" si="2"/>
        <v>11.307694733412053</v>
      </c>
      <c r="H41" s="51">
        <v>66518</v>
      </c>
      <c r="I41" s="54">
        <f t="shared" si="3"/>
        <v>-2.96611443519047</v>
      </c>
    </row>
    <row r="42" spans="1:9" ht="18" customHeight="1">
      <c r="A42" s="95"/>
      <c r="B42" s="95"/>
      <c r="C42" s="59"/>
      <c r="D42" s="58"/>
      <c r="E42" s="44" t="s">
        <v>37</v>
      </c>
      <c r="F42" s="51">
        <v>31362</v>
      </c>
      <c r="G42" s="52">
        <f t="shared" si="2"/>
        <v>5.4943360791582432</v>
      </c>
      <c r="H42" s="51">
        <v>32008</v>
      </c>
      <c r="I42" s="54">
        <f t="shared" si="3"/>
        <v>-2.0182454386403426</v>
      </c>
    </row>
    <row r="43" spans="1:9" ht="18" customHeight="1">
      <c r="A43" s="95"/>
      <c r="B43" s="95"/>
      <c r="C43" s="59"/>
      <c r="D43" s="50" t="s">
        <v>38</v>
      </c>
      <c r="E43" s="50"/>
      <c r="F43" s="51">
        <v>16703</v>
      </c>
      <c r="G43" s="52">
        <f t="shared" si="2"/>
        <v>2.9262131091824539</v>
      </c>
      <c r="H43" s="51">
        <v>10705</v>
      </c>
      <c r="I43" s="54">
        <f t="shared" si="3"/>
        <v>56.029892573563743</v>
      </c>
    </row>
    <row r="44" spans="1:9" ht="18" customHeight="1">
      <c r="A44" s="95"/>
      <c r="B44" s="95"/>
      <c r="C44" s="58"/>
      <c r="D44" s="50" t="s">
        <v>39</v>
      </c>
      <c r="E44" s="50"/>
      <c r="F44" s="52">
        <f t="shared" si="2"/>
        <v>0</v>
      </c>
      <c r="G44" s="52">
        <f t="shared" si="2"/>
        <v>0</v>
      </c>
      <c r="H44" s="51">
        <v>0</v>
      </c>
      <c r="I44" s="52">
        <f t="shared" si="2"/>
        <v>0</v>
      </c>
    </row>
    <row r="45" spans="1:9" ht="18" customHeight="1">
      <c r="A45" s="95"/>
      <c r="B45" s="95"/>
      <c r="C45" s="44" t="s">
        <v>18</v>
      </c>
      <c r="D45" s="44"/>
      <c r="E45" s="44"/>
      <c r="F45" s="51">
        <f>SUM(F28,F32,F39)</f>
        <v>570806</v>
      </c>
      <c r="G45" s="52">
        <f>F45/$F$45*100</f>
        <v>100</v>
      </c>
      <c r="H45" s="51">
        <f>SUM(H28,H32,H39)</f>
        <v>566594</v>
      </c>
      <c r="I45" s="52">
        <f t="shared" si="3"/>
        <v>0.74338944641136884</v>
      </c>
    </row>
    <row r="46" spans="1:9">
      <c r="A46" s="21" t="s">
        <v>19</v>
      </c>
    </row>
    <row r="47" spans="1:9">
      <c r="A47" s="22" t="s">
        <v>20</v>
      </c>
    </row>
    <row r="48" spans="1:9">
      <c r="A48" s="22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tabSelected="1" view="pageBreakPreview" zoomScaleNormal="100" zoomScaleSheetLayoutView="10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L48" sqref="L48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89" t="s">
        <v>262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5" customHeight="1">
      <c r="A6" s="101" t="s">
        <v>48</v>
      </c>
      <c r="B6" s="102"/>
      <c r="C6" s="102"/>
      <c r="D6" s="102"/>
      <c r="E6" s="102"/>
      <c r="F6" s="106" t="s">
        <v>251</v>
      </c>
      <c r="G6" s="106"/>
      <c r="H6" s="106" t="s">
        <v>252</v>
      </c>
      <c r="I6" s="106"/>
      <c r="J6" s="106" t="s">
        <v>253</v>
      </c>
      <c r="K6" s="106"/>
      <c r="L6" s="106"/>
      <c r="M6" s="106"/>
      <c r="N6" s="106"/>
      <c r="O6" s="106"/>
    </row>
    <row r="7" spans="1:25" ht="15.95" customHeight="1">
      <c r="A7" s="102"/>
      <c r="B7" s="102"/>
      <c r="C7" s="102"/>
      <c r="D7" s="102"/>
      <c r="E7" s="102"/>
      <c r="F7" s="48" t="s">
        <v>244</v>
      </c>
      <c r="G7" s="48" t="s">
        <v>236</v>
      </c>
      <c r="H7" s="48" t="s">
        <v>241</v>
      </c>
      <c r="I7" s="48" t="s">
        <v>236</v>
      </c>
      <c r="J7" s="48" t="s">
        <v>241</v>
      </c>
      <c r="K7" s="48" t="s">
        <v>236</v>
      </c>
      <c r="L7" s="48" t="s">
        <v>241</v>
      </c>
      <c r="M7" s="48" t="s">
        <v>236</v>
      </c>
      <c r="N7" s="48" t="s">
        <v>241</v>
      </c>
      <c r="O7" s="48" t="s">
        <v>236</v>
      </c>
    </row>
    <row r="8" spans="1:25" ht="15.95" customHeight="1">
      <c r="A8" s="99" t="s">
        <v>82</v>
      </c>
      <c r="B8" s="57" t="s">
        <v>49</v>
      </c>
      <c r="C8" s="50"/>
      <c r="D8" s="50"/>
      <c r="E8" s="62" t="s">
        <v>40</v>
      </c>
      <c r="F8" s="51">
        <v>1056</v>
      </c>
      <c r="G8" s="51">
        <v>1077</v>
      </c>
      <c r="H8" s="51">
        <v>9174</v>
      </c>
      <c r="I8" s="84">
        <v>8595</v>
      </c>
      <c r="J8" s="51">
        <v>8159</v>
      </c>
      <c r="K8" s="84">
        <v>8378</v>
      </c>
      <c r="L8" s="51"/>
      <c r="M8" s="51"/>
      <c r="N8" s="51"/>
      <c r="O8" s="51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5.95" customHeight="1">
      <c r="A9" s="99"/>
      <c r="B9" s="59"/>
      <c r="C9" s="50" t="s">
        <v>50</v>
      </c>
      <c r="D9" s="50"/>
      <c r="E9" s="62" t="s">
        <v>41</v>
      </c>
      <c r="F9" s="51">
        <v>966</v>
      </c>
      <c r="G9" s="51">
        <v>1077</v>
      </c>
      <c r="H9" s="51">
        <v>9174</v>
      </c>
      <c r="I9" s="84">
        <v>8595</v>
      </c>
      <c r="J9" s="51">
        <v>8159</v>
      </c>
      <c r="K9" s="84">
        <v>8378</v>
      </c>
      <c r="L9" s="51"/>
      <c r="M9" s="51"/>
      <c r="N9" s="51"/>
      <c r="O9" s="51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5.95" customHeight="1">
      <c r="A10" s="99"/>
      <c r="B10" s="58"/>
      <c r="C10" s="50" t="s">
        <v>51</v>
      </c>
      <c r="D10" s="50"/>
      <c r="E10" s="62" t="s">
        <v>42</v>
      </c>
      <c r="F10" s="51">
        <v>90</v>
      </c>
      <c r="G10" s="51">
        <v>0</v>
      </c>
      <c r="H10" s="90">
        <v>0</v>
      </c>
      <c r="I10" s="84">
        <v>0</v>
      </c>
      <c r="J10" s="63">
        <v>0</v>
      </c>
      <c r="K10" s="63">
        <v>0</v>
      </c>
      <c r="L10" s="51"/>
      <c r="M10" s="51"/>
      <c r="N10" s="51"/>
      <c r="O10" s="51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.95" customHeight="1">
      <c r="A11" s="99"/>
      <c r="B11" s="57" t="s">
        <v>52</v>
      </c>
      <c r="C11" s="50"/>
      <c r="D11" s="50"/>
      <c r="E11" s="62" t="s">
        <v>43</v>
      </c>
      <c r="F11" s="51">
        <v>1025</v>
      </c>
      <c r="G11" s="51">
        <v>1116</v>
      </c>
      <c r="H11" s="51">
        <v>4547</v>
      </c>
      <c r="I11" s="84">
        <v>4548</v>
      </c>
      <c r="J11" s="51">
        <v>8045</v>
      </c>
      <c r="K11" s="84">
        <v>8261</v>
      </c>
      <c r="L11" s="51"/>
      <c r="M11" s="51"/>
      <c r="N11" s="51"/>
      <c r="O11" s="51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.95" customHeight="1">
      <c r="A12" s="99"/>
      <c r="B12" s="59"/>
      <c r="C12" s="50" t="s">
        <v>53</v>
      </c>
      <c r="D12" s="50"/>
      <c r="E12" s="62" t="s">
        <v>44</v>
      </c>
      <c r="F12" s="51">
        <v>1025</v>
      </c>
      <c r="G12" s="51">
        <v>1062</v>
      </c>
      <c r="H12" s="51">
        <v>4547</v>
      </c>
      <c r="I12" s="84">
        <v>4548</v>
      </c>
      <c r="J12" s="51">
        <v>8036</v>
      </c>
      <c r="K12" s="84">
        <v>8261</v>
      </c>
      <c r="L12" s="51"/>
      <c r="M12" s="51"/>
      <c r="N12" s="51"/>
      <c r="O12" s="51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.95" customHeight="1">
      <c r="A13" s="99"/>
      <c r="B13" s="58"/>
      <c r="C13" s="50" t="s">
        <v>54</v>
      </c>
      <c r="D13" s="50"/>
      <c r="E13" s="62" t="s">
        <v>45</v>
      </c>
      <c r="F13" s="90">
        <v>0</v>
      </c>
      <c r="G13" s="51">
        <v>55</v>
      </c>
      <c r="H13" s="63">
        <v>0</v>
      </c>
      <c r="I13" s="63">
        <v>0</v>
      </c>
      <c r="J13" s="63">
        <v>9</v>
      </c>
      <c r="K13" s="63">
        <v>0</v>
      </c>
      <c r="L13" s="51"/>
      <c r="M13" s="51"/>
      <c r="N13" s="51"/>
      <c r="O13" s="51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.95" customHeight="1">
      <c r="A14" s="99"/>
      <c r="B14" s="50" t="s">
        <v>55</v>
      </c>
      <c r="C14" s="50"/>
      <c r="D14" s="50"/>
      <c r="E14" s="62" t="s">
        <v>96</v>
      </c>
      <c r="F14" s="51">
        <f t="shared" ref="F14:O15" si="0">F9-F12</f>
        <v>-59</v>
      </c>
      <c r="G14" s="51">
        <f t="shared" si="0"/>
        <v>15</v>
      </c>
      <c r="H14" s="51">
        <f t="shared" si="0"/>
        <v>4627</v>
      </c>
      <c r="I14" s="84">
        <f t="shared" si="0"/>
        <v>4047</v>
      </c>
      <c r="J14" s="51">
        <f t="shared" si="0"/>
        <v>123</v>
      </c>
      <c r="K14" s="84">
        <f t="shared" si="0"/>
        <v>117</v>
      </c>
      <c r="L14" s="51">
        <f t="shared" si="0"/>
        <v>0</v>
      </c>
      <c r="M14" s="51">
        <f t="shared" si="0"/>
        <v>0</v>
      </c>
      <c r="N14" s="51">
        <f t="shared" si="0"/>
        <v>0</v>
      </c>
      <c r="O14" s="51">
        <f t="shared" si="0"/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.95" customHeight="1">
      <c r="A15" s="99"/>
      <c r="B15" s="50" t="s">
        <v>56</v>
      </c>
      <c r="C15" s="50"/>
      <c r="D15" s="50"/>
      <c r="E15" s="62" t="s">
        <v>97</v>
      </c>
      <c r="F15" s="51">
        <f t="shared" ref="F15:O15" si="1">F10-F13</f>
        <v>90</v>
      </c>
      <c r="G15" s="51">
        <f t="shared" si="1"/>
        <v>-55</v>
      </c>
      <c r="H15" s="51">
        <f t="shared" si="1"/>
        <v>0</v>
      </c>
      <c r="I15" s="84">
        <f t="shared" si="0"/>
        <v>0</v>
      </c>
      <c r="J15" s="51">
        <f t="shared" si="1"/>
        <v>-9</v>
      </c>
      <c r="K15" s="84">
        <f t="shared" si="0"/>
        <v>0</v>
      </c>
      <c r="L15" s="51">
        <f t="shared" si="1"/>
        <v>0</v>
      </c>
      <c r="M15" s="51">
        <f t="shared" si="1"/>
        <v>0</v>
      </c>
      <c r="N15" s="51">
        <f t="shared" si="1"/>
        <v>0</v>
      </c>
      <c r="O15" s="51">
        <f t="shared" si="1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.95" customHeight="1">
      <c r="A16" s="99"/>
      <c r="B16" s="50" t="s">
        <v>57</v>
      </c>
      <c r="C16" s="50"/>
      <c r="D16" s="50"/>
      <c r="E16" s="62" t="s">
        <v>98</v>
      </c>
      <c r="F16" s="51">
        <f t="shared" ref="F16:O16" si="2">F8-F11</f>
        <v>31</v>
      </c>
      <c r="G16" s="51">
        <f t="shared" si="2"/>
        <v>-39</v>
      </c>
      <c r="H16" s="51">
        <f t="shared" si="2"/>
        <v>4627</v>
      </c>
      <c r="I16" s="84">
        <f t="shared" si="2"/>
        <v>4047</v>
      </c>
      <c r="J16" s="51">
        <f t="shared" si="2"/>
        <v>114</v>
      </c>
      <c r="K16" s="84">
        <f t="shared" si="2"/>
        <v>117</v>
      </c>
      <c r="L16" s="51">
        <f t="shared" si="2"/>
        <v>0</v>
      </c>
      <c r="M16" s="51">
        <f t="shared" si="2"/>
        <v>0</v>
      </c>
      <c r="N16" s="51">
        <f t="shared" si="2"/>
        <v>0</v>
      </c>
      <c r="O16" s="51">
        <f t="shared" si="2"/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.95" customHeight="1">
      <c r="A17" s="99"/>
      <c r="B17" s="50" t="s">
        <v>58</v>
      </c>
      <c r="C17" s="50"/>
      <c r="D17" s="50"/>
      <c r="E17" s="48"/>
      <c r="F17" s="90">
        <v>0</v>
      </c>
      <c r="G17" s="51">
        <v>0</v>
      </c>
      <c r="H17" s="63">
        <v>0</v>
      </c>
      <c r="I17" s="63">
        <v>0</v>
      </c>
      <c r="J17" s="90">
        <v>0</v>
      </c>
      <c r="K17" s="84">
        <v>0</v>
      </c>
      <c r="L17" s="51"/>
      <c r="M17" s="51"/>
      <c r="N17" s="63"/>
      <c r="O17" s="64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.95" customHeight="1">
      <c r="A18" s="99"/>
      <c r="B18" s="50" t="s">
        <v>59</v>
      </c>
      <c r="C18" s="50"/>
      <c r="D18" s="50"/>
      <c r="E18" s="48"/>
      <c r="F18" s="64">
        <v>0</v>
      </c>
      <c r="G18" s="64">
        <v>0</v>
      </c>
      <c r="H18" s="63">
        <v>0</v>
      </c>
      <c r="I18" s="64">
        <v>0</v>
      </c>
      <c r="J18" s="90">
        <v>0</v>
      </c>
      <c r="K18" s="64">
        <v>0</v>
      </c>
      <c r="L18" s="64"/>
      <c r="M18" s="64"/>
      <c r="N18" s="64"/>
      <c r="O18" s="64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.95" customHeight="1">
      <c r="A19" s="99" t="s">
        <v>83</v>
      </c>
      <c r="B19" s="57" t="s">
        <v>60</v>
      </c>
      <c r="C19" s="50"/>
      <c r="D19" s="50"/>
      <c r="E19" s="62"/>
      <c r="F19" s="90">
        <v>0</v>
      </c>
      <c r="G19" s="51">
        <v>0</v>
      </c>
      <c r="H19" s="51">
        <v>40</v>
      </c>
      <c r="I19" s="84">
        <v>40</v>
      </c>
      <c r="J19" s="51">
        <v>3845</v>
      </c>
      <c r="K19" s="84">
        <v>2717</v>
      </c>
      <c r="L19" s="51"/>
      <c r="M19" s="51"/>
      <c r="N19" s="51"/>
      <c r="O19" s="51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.95" customHeight="1">
      <c r="A20" s="99"/>
      <c r="B20" s="58"/>
      <c r="C20" s="50" t="s">
        <v>61</v>
      </c>
      <c r="D20" s="50"/>
      <c r="E20" s="62"/>
      <c r="F20" s="90">
        <v>0</v>
      </c>
      <c r="G20" s="51">
        <v>0</v>
      </c>
      <c r="H20" s="90">
        <v>0</v>
      </c>
      <c r="I20" s="84">
        <v>0</v>
      </c>
      <c r="J20" s="51">
        <v>777</v>
      </c>
      <c r="K20" s="84">
        <v>682</v>
      </c>
      <c r="L20" s="51"/>
      <c r="M20" s="51"/>
      <c r="N20" s="51"/>
      <c r="O20" s="51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.95" customHeight="1">
      <c r="A21" s="99"/>
      <c r="B21" s="50" t="s">
        <v>62</v>
      </c>
      <c r="C21" s="50"/>
      <c r="D21" s="50"/>
      <c r="E21" s="62" t="s">
        <v>99</v>
      </c>
      <c r="F21" s="90">
        <v>0</v>
      </c>
      <c r="G21" s="51">
        <v>0</v>
      </c>
      <c r="H21" s="90">
        <v>40</v>
      </c>
      <c r="I21" s="84">
        <v>40</v>
      </c>
      <c r="J21" s="51">
        <v>3845</v>
      </c>
      <c r="K21" s="84">
        <v>2717</v>
      </c>
      <c r="L21" s="51"/>
      <c r="M21" s="51"/>
      <c r="N21" s="51"/>
      <c r="O21" s="51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.95" customHeight="1">
      <c r="A22" s="99"/>
      <c r="B22" s="57" t="s">
        <v>63</v>
      </c>
      <c r="C22" s="50"/>
      <c r="D22" s="50"/>
      <c r="E22" s="62" t="s">
        <v>100</v>
      </c>
      <c r="F22" s="51">
        <v>400</v>
      </c>
      <c r="G22" s="51">
        <v>302</v>
      </c>
      <c r="H22" s="51">
        <v>4206</v>
      </c>
      <c r="I22" s="84">
        <v>3257</v>
      </c>
      <c r="J22" s="51">
        <v>4756</v>
      </c>
      <c r="K22" s="84">
        <v>3691</v>
      </c>
      <c r="L22" s="51"/>
      <c r="M22" s="51"/>
      <c r="N22" s="51"/>
      <c r="O22" s="51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.95" customHeight="1">
      <c r="A23" s="99"/>
      <c r="B23" s="58" t="s">
        <v>64</v>
      </c>
      <c r="C23" s="50" t="s">
        <v>65</v>
      </c>
      <c r="D23" s="50"/>
      <c r="E23" s="62"/>
      <c r="F23" s="51">
        <v>175</v>
      </c>
      <c r="G23" s="51">
        <v>172</v>
      </c>
      <c r="H23" s="51">
        <v>47</v>
      </c>
      <c r="I23" s="84">
        <v>61</v>
      </c>
      <c r="J23" s="51">
        <v>989</v>
      </c>
      <c r="K23" s="84">
        <v>1103</v>
      </c>
      <c r="L23" s="51"/>
      <c r="M23" s="51"/>
      <c r="N23" s="51"/>
      <c r="O23" s="51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.95" customHeight="1">
      <c r="A24" s="99"/>
      <c r="B24" s="50" t="s">
        <v>101</v>
      </c>
      <c r="C24" s="50"/>
      <c r="D24" s="50"/>
      <c r="E24" s="62" t="s">
        <v>102</v>
      </c>
      <c r="F24" s="51">
        <f t="shared" ref="F24:O24" si="3">F21-F22</f>
        <v>-400</v>
      </c>
      <c r="G24" s="51">
        <f t="shared" si="3"/>
        <v>-302</v>
      </c>
      <c r="H24" s="51">
        <f t="shared" si="3"/>
        <v>-4166</v>
      </c>
      <c r="I24" s="84">
        <f t="shared" si="3"/>
        <v>-3217</v>
      </c>
      <c r="J24" s="51">
        <f t="shared" si="3"/>
        <v>-911</v>
      </c>
      <c r="K24" s="84">
        <f t="shared" si="3"/>
        <v>-974</v>
      </c>
      <c r="L24" s="51">
        <f t="shared" si="3"/>
        <v>0</v>
      </c>
      <c r="M24" s="51">
        <f t="shared" si="3"/>
        <v>0</v>
      </c>
      <c r="N24" s="51">
        <f t="shared" si="3"/>
        <v>0</v>
      </c>
      <c r="O24" s="51">
        <f t="shared" si="3"/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.95" customHeight="1">
      <c r="A25" s="99"/>
      <c r="B25" s="57" t="s">
        <v>66</v>
      </c>
      <c r="C25" s="57"/>
      <c r="D25" s="57"/>
      <c r="E25" s="103" t="s">
        <v>103</v>
      </c>
      <c r="F25" s="107">
        <v>400</v>
      </c>
      <c r="G25" s="107">
        <v>302</v>
      </c>
      <c r="H25" s="107">
        <v>4166</v>
      </c>
      <c r="I25" s="107">
        <v>3217</v>
      </c>
      <c r="J25" s="107">
        <v>911</v>
      </c>
      <c r="K25" s="107">
        <v>974</v>
      </c>
      <c r="L25" s="107"/>
      <c r="M25" s="107"/>
      <c r="N25" s="107"/>
      <c r="O25" s="107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.95" customHeight="1">
      <c r="A26" s="99"/>
      <c r="B26" s="75" t="s">
        <v>67</v>
      </c>
      <c r="C26" s="75"/>
      <c r="D26" s="75"/>
      <c r="E26" s="104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.95" customHeight="1">
      <c r="A27" s="99"/>
      <c r="B27" s="50" t="s">
        <v>104</v>
      </c>
      <c r="C27" s="50"/>
      <c r="D27" s="50"/>
      <c r="E27" s="62" t="s">
        <v>105</v>
      </c>
      <c r="F27" s="51">
        <f>F24+F25</f>
        <v>0</v>
      </c>
      <c r="G27" s="51">
        <f t="shared" ref="G27:O27" si="4">G24+G25</f>
        <v>0</v>
      </c>
      <c r="H27" s="51">
        <f t="shared" si="4"/>
        <v>0</v>
      </c>
      <c r="I27" s="51">
        <f t="shared" si="4"/>
        <v>0</v>
      </c>
      <c r="J27" s="51">
        <f t="shared" si="4"/>
        <v>0</v>
      </c>
      <c r="K27" s="84">
        <f t="shared" si="4"/>
        <v>0</v>
      </c>
      <c r="L27" s="51">
        <f t="shared" si="4"/>
        <v>0</v>
      </c>
      <c r="M27" s="51">
        <f t="shared" si="4"/>
        <v>0</v>
      </c>
      <c r="N27" s="51">
        <f t="shared" si="4"/>
        <v>0</v>
      </c>
      <c r="O27" s="51">
        <f t="shared" si="4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.95" customHeight="1">
      <c r="A28" s="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.95" customHeight="1">
      <c r="A29" s="12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106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5.95" customHeight="1">
      <c r="A30" s="102" t="s">
        <v>68</v>
      </c>
      <c r="B30" s="102"/>
      <c r="C30" s="102"/>
      <c r="D30" s="102"/>
      <c r="E30" s="102"/>
      <c r="F30" s="109" t="s">
        <v>254</v>
      </c>
      <c r="G30" s="109"/>
      <c r="H30" s="109" t="s">
        <v>255</v>
      </c>
      <c r="I30" s="109"/>
      <c r="J30" s="109" t="s">
        <v>256</v>
      </c>
      <c r="K30" s="109"/>
      <c r="L30" s="109"/>
      <c r="M30" s="109"/>
      <c r="N30" s="109"/>
      <c r="O30" s="109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5.95" customHeight="1">
      <c r="A31" s="102"/>
      <c r="B31" s="102"/>
      <c r="C31" s="102"/>
      <c r="D31" s="102"/>
      <c r="E31" s="102"/>
      <c r="F31" s="48" t="s">
        <v>241</v>
      </c>
      <c r="G31" s="48" t="s">
        <v>236</v>
      </c>
      <c r="H31" s="48" t="s">
        <v>241</v>
      </c>
      <c r="I31" s="48" t="s">
        <v>236</v>
      </c>
      <c r="J31" s="48" t="s">
        <v>241</v>
      </c>
      <c r="K31" s="48" t="s">
        <v>236</v>
      </c>
      <c r="L31" s="48" t="s">
        <v>241</v>
      </c>
      <c r="M31" s="48" t="s">
        <v>236</v>
      </c>
      <c r="N31" s="48" t="s">
        <v>241</v>
      </c>
      <c r="O31" s="48" t="s">
        <v>236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.95" customHeight="1">
      <c r="A32" s="99" t="s">
        <v>84</v>
      </c>
      <c r="B32" s="57" t="s">
        <v>49</v>
      </c>
      <c r="C32" s="50"/>
      <c r="D32" s="50"/>
      <c r="E32" s="62" t="s">
        <v>40</v>
      </c>
      <c r="F32" s="51">
        <v>861</v>
      </c>
      <c r="G32" s="51">
        <v>814</v>
      </c>
      <c r="H32" s="51">
        <v>4</v>
      </c>
      <c r="I32" s="51">
        <v>147</v>
      </c>
      <c r="J32" s="51">
        <v>201</v>
      </c>
      <c r="K32" s="51">
        <v>372</v>
      </c>
      <c r="L32" s="51"/>
      <c r="M32" s="51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5.95" customHeight="1">
      <c r="A33" s="105"/>
      <c r="B33" s="59"/>
      <c r="C33" s="57" t="s">
        <v>69</v>
      </c>
      <c r="D33" s="50"/>
      <c r="E33" s="62"/>
      <c r="F33" s="51">
        <v>514</v>
      </c>
      <c r="G33" s="51">
        <v>490</v>
      </c>
      <c r="H33" s="51">
        <v>0</v>
      </c>
      <c r="I33" s="51">
        <v>143</v>
      </c>
      <c r="J33" s="51">
        <v>166</v>
      </c>
      <c r="K33" s="51">
        <v>71</v>
      </c>
      <c r="L33" s="51"/>
      <c r="M33" s="51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5.95" customHeight="1">
      <c r="A34" s="105"/>
      <c r="B34" s="59"/>
      <c r="C34" s="58"/>
      <c r="D34" s="50" t="s">
        <v>70</v>
      </c>
      <c r="E34" s="62"/>
      <c r="F34" s="51">
        <v>514</v>
      </c>
      <c r="G34" s="51">
        <v>490</v>
      </c>
      <c r="H34" s="51">
        <v>0</v>
      </c>
      <c r="I34" s="51">
        <v>143</v>
      </c>
      <c r="J34" s="51">
        <v>166</v>
      </c>
      <c r="K34" s="51">
        <v>71</v>
      </c>
      <c r="L34" s="51"/>
      <c r="M34" s="51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5.95" customHeight="1">
      <c r="A35" s="105"/>
      <c r="B35" s="58"/>
      <c r="C35" s="50" t="s">
        <v>71</v>
      </c>
      <c r="D35" s="50"/>
      <c r="E35" s="62"/>
      <c r="F35" s="51">
        <v>347</v>
      </c>
      <c r="G35" s="51">
        <v>324</v>
      </c>
      <c r="H35" s="51">
        <v>4</v>
      </c>
      <c r="I35" s="51">
        <v>4</v>
      </c>
      <c r="J35" s="64">
        <v>35</v>
      </c>
      <c r="K35" s="64">
        <v>33</v>
      </c>
      <c r="L35" s="51"/>
      <c r="M35" s="51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5.95" customHeight="1">
      <c r="A36" s="105"/>
      <c r="B36" s="57" t="s">
        <v>52</v>
      </c>
      <c r="C36" s="50"/>
      <c r="D36" s="50"/>
      <c r="E36" s="62" t="s">
        <v>41</v>
      </c>
      <c r="F36" s="51">
        <v>528</v>
      </c>
      <c r="G36" s="51">
        <v>461</v>
      </c>
      <c r="H36" s="51">
        <v>4</v>
      </c>
      <c r="I36" s="51">
        <v>147</v>
      </c>
      <c r="J36" s="51">
        <v>201</v>
      </c>
      <c r="K36" s="51">
        <v>372</v>
      </c>
      <c r="L36" s="51"/>
      <c r="M36" s="51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5.95" customHeight="1">
      <c r="A37" s="105"/>
      <c r="B37" s="59"/>
      <c r="C37" s="50" t="s">
        <v>72</v>
      </c>
      <c r="D37" s="50"/>
      <c r="E37" s="62"/>
      <c r="F37" s="51">
        <v>400</v>
      </c>
      <c r="G37" s="51">
        <v>372</v>
      </c>
      <c r="H37" s="51">
        <v>1</v>
      </c>
      <c r="I37" s="51">
        <v>144</v>
      </c>
      <c r="J37" s="51">
        <v>201</v>
      </c>
      <c r="K37" s="51">
        <v>371</v>
      </c>
      <c r="L37" s="51"/>
      <c r="M37" s="51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5.95" customHeight="1">
      <c r="A38" s="105"/>
      <c r="B38" s="58"/>
      <c r="C38" s="50" t="s">
        <v>73</v>
      </c>
      <c r="D38" s="50"/>
      <c r="E38" s="62"/>
      <c r="F38" s="51">
        <v>128</v>
      </c>
      <c r="G38" s="51">
        <v>89</v>
      </c>
      <c r="H38" s="51">
        <v>3</v>
      </c>
      <c r="I38" s="51">
        <v>3</v>
      </c>
      <c r="J38" s="51">
        <v>0</v>
      </c>
      <c r="K38" s="64">
        <v>1</v>
      </c>
      <c r="L38" s="51"/>
      <c r="M38" s="51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5.95" customHeight="1">
      <c r="A39" s="105"/>
      <c r="B39" s="44" t="s">
        <v>74</v>
      </c>
      <c r="C39" s="44"/>
      <c r="D39" s="44"/>
      <c r="E39" s="62" t="s">
        <v>107</v>
      </c>
      <c r="F39" s="51">
        <f>F32-F36</f>
        <v>333</v>
      </c>
      <c r="G39" s="51">
        <v>353</v>
      </c>
      <c r="H39" s="51">
        <f t="shared" ref="H39:O39" si="5">H32-H36</f>
        <v>0</v>
      </c>
      <c r="I39" s="51">
        <v>0</v>
      </c>
      <c r="J39" s="51">
        <f t="shared" si="5"/>
        <v>0</v>
      </c>
      <c r="K39" s="51">
        <v>0</v>
      </c>
      <c r="L39" s="51">
        <f t="shared" si="5"/>
        <v>0</v>
      </c>
      <c r="M39" s="51">
        <f t="shared" si="5"/>
        <v>0</v>
      </c>
      <c r="N39" s="51">
        <f t="shared" si="5"/>
        <v>0</v>
      </c>
      <c r="O39" s="51">
        <f t="shared" si="5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5.95" customHeight="1">
      <c r="A40" s="99" t="s">
        <v>85</v>
      </c>
      <c r="B40" s="57" t="s">
        <v>75</v>
      </c>
      <c r="C40" s="50"/>
      <c r="D40" s="50"/>
      <c r="E40" s="62" t="s">
        <v>43</v>
      </c>
      <c r="F40" s="51">
        <v>2198</v>
      </c>
      <c r="G40" s="51">
        <v>4439</v>
      </c>
      <c r="H40" s="51">
        <v>128</v>
      </c>
      <c r="I40" s="51">
        <v>41</v>
      </c>
      <c r="J40" s="51">
        <v>369</v>
      </c>
      <c r="K40" s="51">
        <v>426</v>
      </c>
      <c r="L40" s="51"/>
      <c r="M40" s="51"/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5.95" customHeight="1">
      <c r="A41" s="100"/>
      <c r="B41" s="58"/>
      <c r="C41" s="50" t="s">
        <v>76</v>
      </c>
      <c r="D41" s="50"/>
      <c r="E41" s="62"/>
      <c r="F41" s="64">
        <v>1718</v>
      </c>
      <c r="G41" s="64">
        <v>4143</v>
      </c>
      <c r="H41" s="64">
        <v>0</v>
      </c>
      <c r="I41" s="64" t="s">
        <v>267</v>
      </c>
      <c r="J41" s="51">
        <v>0</v>
      </c>
      <c r="K41" s="51"/>
      <c r="L41" s="51"/>
      <c r="M41" s="51"/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5.95" customHeight="1">
      <c r="A42" s="100"/>
      <c r="B42" s="57" t="s">
        <v>63</v>
      </c>
      <c r="C42" s="50"/>
      <c r="D42" s="50"/>
      <c r="E42" s="62" t="s">
        <v>44</v>
      </c>
      <c r="F42" s="51">
        <v>2531</v>
      </c>
      <c r="G42" s="51">
        <v>4880</v>
      </c>
      <c r="H42" s="51">
        <v>128</v>
      </c>
      <c r="I42" s="51">
        <v>41</v>
      </c>
      <c r="J42" s="51">
        <v>369</v>
      </c>
      <c r="K42" s="51">
        <v>426</v>
      </c>
      <c r="L42" s="51"/>
      <c r="M42" s="51"/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5.95" customHeight="1">
      <c r="A43" s="100"/>
      <c r="B43" s="58"/>
      <c r="C43" s="50" t="s">
        <v>77</v>
      </c>
      <c r="D43" s="50"/>
      <c r="E43" s="62"/>
      <c r="F43" s="51">
        <v>1449</v>
      </c>
      <c r="G43" s="51">
        <v>737</v>
      </c>
      <c r="H43" s="51">
        <v>16</v>
      </c>
      <c r="I43" s="51">
        <v>16</v>
      </c>
      <c r="J43" s="64">
        <v>0</v>
      </c>
      <c r="K43" s="64">
        <v>426</v>
      </c>
      <c r="L43" s="51"/>
      <c r="M43" s="51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5.95" customHeight="1">
      <c r="A44" s="100"/>
      <c r="B44" s="50" t="s">
        <v>74</v>
      </c>
      <c r="C44" s="50"/>
      <c r="D44" s="50"/>
      <c r="E44" s="62" t="s">
        <v>108</v>
      </c>
      <c r="F44" s="64">
        <f>F40-F42</f>
        <v>-333</v>
      </c>
      <c r="G44" s="64">
        <v>-441</v>
      </c>
      <c r="H44" s="64">
        <f t="shared" ref="H44:O44" si="6">H40-H42</f>
        <v>0</v>
      </c>
      <c r="I44" s="64">
        <f t="shared" si="6"/>
        <v>0</v>
      </c>
      <c r="J44" s="64">
        <f t="shared" si="6"/>
        <v>0</v>
      </c>
      <c r="K44" s="64">
        <f t="shared" si="6"/>
        <v>0</v>
      </c>
      <c r="L44" s="64">
        <f t="shared" si="6"/>
        <v>0</v>
      </c>
      <c r="M44" s="64">
        <f t="shared" si="6"/>
        <v>0</v>
      </c>
      <c r="N44" s="64">
        <f t="shared" si="6"/>
        <v>0</v>
      </c>
      <c r="O44" s="64">
        <f t="shared" si="6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5.95" customHeight="1">
      <c r="A45" s="99" t="s">
        <v>86</v>
      </c>
      <c r="B45" s="44" t="s">
        <v>78</v>
      </c>
      <c r="C45" s="44"/>
      <c r="D45" s="44"/>
      <c r="E45" s="62" t="s">
        <v>109</v>
      </c>
      <c r="F45" s="51">
        <f>F39+F44</f>
        <v>0</v>
      </c>
      <c r="G45" s="93">
        <f t="shared" ref="G45:K45" si="7">G39+G44</f>
        <v>-88</v>
      </c>
      <c r="H45" s="93">
        <f t="shared" si="7"/>
        <v>0</v>
      </c>
      <c r="I45" s="93">
        <f t="shared" si="7"/>
        <v>0</v>
      </c>
      <c r="J45" s="93">
        <f t="shared" si="7"/>
        <v>0</v>
      </c>
      <c r="K45" s="93">
        <f t="shared" si="7"/>
        <v>0</v>
      </c>
      <c r="L45" s="51">
        <f t="shared" ref="H45:O45" si="8">L39+L44</f>
        <v>0</v>
      </c>
      <c r="M45" s="51">
        <f t="shared" si="8"/>
        <v>0</v>
      </c>
      <c r="N45" s="51">
        <f t="shared" si="8"/>
        <v>0</v>
      </c>
      <c r="O45" s="51">
        <f t="shared" si="8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95" customHeight="1">
      <c r="A46" s="100"/>
      <c r="B46" s="50" t="s">
        <v>79</v>
      </c>
      <c r="C46" s="50"/>
      <c r="D46" s="50"/>
      <c r="E46" s="50"/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51"/>
      <c r="M46" s="51"/>
      <c r="N46" s="64"/>
      <c r="O46" s="64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.95" customHeight="1">
      <c r="A47" s="100"/>
      <c r="B47" s="50" t="s">
        <v>80</v>
      </c>
      <c r="C47" s="50"/>
      <c r="D47" s="50"/>
      <c r="E47" s="50"/>
      <c r="F47" s="51">
        <v>0</v>
      </c>
      <c r="G47" s="93">
        <v>0</v>
      </c>
      <c r="H47" s="93">
        <v>0</v>
      </c>
      <c r="I47" s="93">
        <v>0</v>
      </c>
      <c r="J47" s="93">
        <v>0</v>
      </c>
      <c r="K47" s="93">
        <v>0</v>
      </c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5.95" customHeight="1">
      <c r="A48" s="100"/>
      <c r="B48" s="50" t="s">
        <v>81</v>
      </c>
      <c r="C48" s="50"/>
      <c r="D48" s="50"/>
      <c r="E48" s="50"/>
      <c r="F48" s="51">
        <v>0</v>
      </c>
      <c r="G48" s="93">
        <v>0</v>
      </c>
      <c r="H48" s="93">
        <v>0</v>
      </c>
      <c r="I48" s="93">
        <v>0</v>
      </c>
      <c r="J48" s="93">
        <v>0</v>
      </c>
      <c r="K48" s="93">
        <v>0</v>
      </c>
      <c r="L48" s="51"/>
      <c r="M48" s="51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13" activePane="bottomRight" state="frozen"/>
      <selection activeCell="L8" sqref="L8"/>
      <selection pane="topRight" activeCell="L8" sqref="L8"/>
      <selection pane="bottomLeft" activeCell="L8" sqref="L8"/>
      <selection pane="bottomRight" activeCell="H3" sqref="H3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89" t="s">
        <v>262</v>
      </c>
      <c r="F1" s="1"/>
    </row>
    <row r="3" spans="1:9" ht="14.25">
      <c r="A3" s="10" t="s">
        <v>111</v>
      </c>
      <c r="H3" s="94"/>
    </row>
    <row r="5" spans="1:9">
      <c r="A5" s="17" t="s">
        <v>245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5"/>
      <c r="F7" s="45" t="s">
        <v>238</v>
      </c>
      <c r="G7" s="45"/>
      <c r="H7" s="45" t="s">
        <v>246</v>
      </c>
      <c r="I7" s="65" t="s">
        <v>21</v>
      </c>
    </row>
    <row r="8" spans="1:9" ht="17.100000000000001" customHeight="1">
      <c r="A8" s="18"/>
      <c r="B8" s="19"/>
      <c r="C8" s="19"/>
      <c r="D8" s="19"/>
      <c r="E8" s="56"/>
      <c r="F8" s="48" t="s">
        <v>235</v>
      </c>
      <c r="G8" s="48" t="s">
        <v>2</v>
      </c>
      <c r="H8" s="48" t="s">
        <v>235</v>
      </c>
      <c r="I8" s="49"/>
    </row>
    <row r="9" spans="1:9" ht="18" customHeight="1">
      <c r="A9" s="95" t="s">
        <v>87</v>
      </c>
      <c r="B9" s="95" t="s">
        <v>89</v>
      </c>
      <c r="C9" s="57" t="s">
        <v>3</v>
      </c>
      <c r="D9" s="50"/>
      <c r="E9" s="50"/>
      <c r="F9" s="80">
        <v>128793</v>
      </c>
      <c r="G9" s="52">
        <f>F9/$F$27*100</f>
        <v>19.55067436794608</v>
      </c>
      <c r="H9" s="84">
        <v>127569</v>
      </c>
      <c r="I9" s="52">
        <f t="shared" ref="I9:I45" si="0">(F9/H9-1)*100</f>
        <v>0.95948075159324464</v>
      </c>
    </row>
    <row r="10" spans="1:9" ht="18" customHeight="1">
      <c r="A10" s="95"/>
      <c r="B10" s="95"/>
      <c r="C10" s="59"/>
      <c r="D10" s="57" t="s">
        <v>22</v>
      </c>
      <c r="E10" s="50"/>
      <c r="F10" s="84">
        <v>29048</v>
      </c>
      <c r="G10" s="52">
        <f t="shared" ref="G10:G27" si="1">F10/$F$27*100</f>
        <v>4.4094631621291356</v>
      </c>
      <c r="H10" s="84">
        <v>29392</v>
      </c>
      <c r="I10" s="52">
        <f t="shared" si="0"/>
        <v>-1.1703864997278157</v>
      </c>
    </row>
    <row r="11" spans="1:9" ht="18" customHeight="1">
      <c r="A11" s="95"/>
      <c r="B11" s="95"/>
      <c r="C11" s="59"/>
      <c r="D11" s="59"/>
      <c r="E11" s="44" t="s">
        <v>23</v>
      </c>
      <c r="F11" s="84">
        <v>24783</v>
      </c>
      <c r="G11" s="52">
        <f t="shared" si="1"/>
        <v>3.7620395740514447</v>
      </c>
      <c r="H11" s="84">
        <v>24599</v>
      </c>
      <c r="I11" s="52">
        <f t="shared" si="0"/>
        <v>0.7479978860929215</v>
      </c>
    </row>
    <row r="12" spans="1:9" ht="18" customHeight="1">
      <c r="A12" s="95"/>
      <c r="B12" s="95"/>
      <c r="C12" s="59"/>
      <c r="D12" s="59"/>
      <c r="E12" s="44" t="s">
        <v>24</v>
      </c>
      <c r="F12" s="84">
        <v>1179</v>
      </c>
      <c r="G12" s="52">
        <f t="shared" si="1"/>
        <v>0.17897125682147655</v>
      </c>
      <c r="H12" s="84">
        <v>1195</v>
      </c>
      <c r="I12" s="52">
        <f t="shared" si="0"/>
        <v>-1.3389121338912124</v>
      </c>
    </row>
    <row r="13" spans="1:9" ht="18" customHeight="1">
      <c r="A13" s="95"/>
      <c r="B13" s="95"/>
      <c r="C13" s="59"/>
      <c r="D13" s="58"/>
      <c r="E13" s="44" t="s">
        <v>25</v>
      </c>
      <c r="F13" s="84">
        <v>50</v>
      </c>
      <c r="G13" s="52">
        <f t="shared" si="1"/>
        <v>7.5899600009107946E-3</v>
      </c>
      <c r="H13" s="84">
        <v>102</v>
      </c>
      <c r="I13" s="52">
        <f t="shared" si="0"/>
        <v>-50.980392156862742</v>
      </c>
    </row>
    <row r="14" spans="1:9" ht="18" customHeight="1">
      <c r="A14" s="95"/>
      <c r="B14" s="95"/>
      <c r="C14" s="59"/>
      <c r="D14" s="57" t="s">
        <v>26</v>
      </c>
      <c r="E14" s="50"/>
      <c r="F14" s="84">
        <v>23310</v>
      </c>
      <c r="G14" s="52">
        <f t="shared" si="1"/>
        <v>3.5384393524246125</v>
      </c>
      <c r="H14" s="84">
        <v>22105</v>
      </c>
      <c r="I14" s="52">
        <f t="shared" si="0"/>
        <v>5.451255372087771</v>
      </c>
    </row>
    <row r="15" spans="1:9" ht="18" customHeight="1">
      <c r="A15" s="95"/>
      <c r="B15" s="95"/>
      <c r="C15" s="59"/>
      <c r="D15" s="59"/>
      <c r="E15" s="44" t="s">
        <v>27</v>
      </c>
      <c r="F15" s="84">
        <v>863</v>
      </c>
      <c r="G15" s="52">
        <f t="shared" si="1"/>
        <v>0.13100270961572033</v>
      </c>
      <c r="H15" s="84">
        <v>859</v>
      </c>
      <c r="I15" s="52">
        <f t="shared" si="0"/>
        <v>0.46565774155995499</v>
      </c>
    </row>
    <row r="16" spans="1:9" ht="18" customHeight="1">
      <c r="A16" s="95"/>
      <c r="B16" s="95"/>
      <c r="C16" s="59"/>
      <c r="D16" s="58"/>
      <c r="E16" s="44" t="s">
        <v>28</v>
      </c>
      <c r="F16" s="84">
        <v>22447</v>
      </c>
      <c r="G16" s="52">
        <f t="shared" si="1"/>
        <v>3.4074366428088929</v>
      </c>
      <c r="H16" s="84">
        <v>21246</v>
      </c>
      <c r="I16" s="52">
        <f t="shared" si="0"/>
        <v>5.6528287677680478</v>
      </c>
    </row>
    <row r="17" spans="1:9" ht="18" customHeight="1">
      <c r="A17" s="95"/>
      <c r="B17" s="95"/>
      <c r="C17" s="59"/>
      <c r="D17" s="96" t="s">
        <v>29</v>
      </c>
      <c r="E17" s="97"/>
      <c r="F17" s="84">
        <v>50163</v>
      </c>
      <c r="G17" s="52">
        <f t="shared" si="1"/>
        <v>7.6147032705137647</v>
      </c>
      <c r="H17" s="84">
        <v>49782</v>
      </c>
      <c r="I17" s="52">
        <f t="shared" si="0"/>
        <v>0.76533686874773466</v>
      </c>
    </row>
    <row r="18" spans="1:9" ht="18" customHeight="1">
      <c r="A18" s="95"/>
      <c r="B18" s="95"/>
      <c r="C18" s="59"/>
      <c r="D18" s="96" t="s">
        <v>93</v>
      </c>
      <c r="E18" s="98"/>
      <c r="F18" s="84">
        <v>1561</v>
      </c>
      <c r="G18" s="52">
        <f t="shared" si="1"/>
        <v>0.23695855122843504</v>
      </c>
      <c r="H18" s="84">
        <v>1580</v>
      </c>
      <c r="I18" s="52">
        <f t="shared" si="0"/>
        <v>-1.2025316455696156</v>
      </c>
    </row>
    <row r="19" spans="1:9" ht="18" customHeight="1">
      <c r="A19" s="95"/>
      <c r="B19" s="95"/>
      <c r="C19" s="58"/>
      <c r="D19" s="96" t="s">
        <v>94</v>
      </c>
      <c r="E19" s="98"/>
      <c r="F19" s="84">
        <v>0</v>
      </c>
      <c r="G19" s="52">
        <f t="shared" si="1"/>
        <v>0</v>
      </c>
      <c r="H19" s="84">
        <v>0</v>
      </c>
      <c r="I19" s="90">
        <v>0</v>
      </c>
    </row>
    <row r="20" spans="1:9" ht="18" customHeight="1">
      <c r="A20" s="95"/>
      <c r="B20" s="95"/>
      <c r="C20" s="50" t="s">
        <v>4</v>
      </c>
      <c r="D20" s="50"/>
      <c r="E20" s="50"/>
      <c r="F20" s="84">
        <v>20799</v>
      </c>
      <c r="G20" s="52">
        <f t="shared" si="1"/>
        <v>3.1572715611788724</v>
      </c>
      <c r="H20" s="84">
        <v>18781</v>
      </c>
      <c r="I20" s="52">
        <f t="shared" si="0"/>
        <v>10.744901762419467</v>
      </c>
    </row>
    <row r="21" spans="1:9" ht="18" customHeight="1">
      <c r="A21" s="95"/>
      <c r="B21" s="95"/>
      <c r="C21" s="50" t="s">
        <v>5</v>
      </c>
      <c r="D21" s="50"/>
      <c r="E21" s="50"/>
      <c r="F21" s="84">
        <v>206624</v>
      </c>
      <c r="G21" s="52">
        <f t="shared" si="1"/>
        <v>31.365357904563844</v>
      </c>
      <c r="H21" s="84">
        <v>215297</v>
      </c>
      <c r="I21" s="52">
        <f t="shared" si="0"/>
        <v>-4.0283886909710738</v>
      </c>
    </row>
    <row r="22" spans="1:9" ht="18" customHeight="1">
      <c r="A22" s="95"/>
      <c r="B22" s="95"/>
      <c r="C22" s="50" t="s">
        <v>30</v>
      </c>
      <c r="D22" s="50"/>
      <c r="E22" s="50"/>
      <c r="F22" s="84">
        <v>6885</v>
      </c>
      <c r="G22" s="52">
        <f t="shared" si="1"/>
        <v>1.0451374921254164</v>
      </c>
      <c r="H22" s="84">
        <v>6831</v>
      </c>
      <c r="I22" s="52">
        <f t="shared" si="0"/>
        <v>0.7905138339920903</v>
      </c>
    </row>
    <row r="23" spans="1:9" ht="18" customHeight="1">
      <c r="A23" s="95"/>
      <c r="B23" s="95"/>
      <c r="C23" s="50" t="s">
        <v>6</v>
      </c>
      <c r="D23" s="50"/>
      <c r="E23" s="50"/>
      <c r="F23" s="84">
        <v>129071</v>
      </c>
      <c r="G23" s="52">
        <f t="shared" si="1"/>
        <v>19.592874545551144</v>
      </c>
      <c r="H23" s="84">
        <v>126447</v>
      </c>
      <c r="I23" s="52">
        <f t="shared" si="0"/>
        <v>2.0751777424533602</v>
      </c>
    </row>
    <row r="24" spans="1:9" ht="18" customHeight="1">
      <c r="A24" s="95"/>
      <c r="B24" s="95"/>
      <c r="C24" s="50" t="s">
        <v>31</v>
      </c>
      <c r="D24" s="50"/>
      <c r="E24" s="50"/>
      <c r="F24" s="84">
        <v>1050</v>
      </c>
      <c r="G24" s="52">
        <f t="shared" si="1"/>
        <v>0.1593891600191267</v>
      </c>
      <c r="H24" s="84">
        <v>1091</v>
      </c>
      <c r="I24" s="52">
        <f t="shared" si="0"/>
        <v>-3.7580201649862532</v>
      </c>
    </row>
    <row r="25" spans="1:9" ht="18" customHeight="1">
      <c r="A25" s="95"/>
      <c r="B25" s="95"/>
      <c r="C25" s="50" t="s">
        <v>7</v>
      </c>
      <c r="D25" s="50"/>
      <c r="E25" s="50"/>
      <c r="F25" s="84">
        <v>72960</v>
      </c>
      <c r="G25" s="52">
        <f t="shared" si="1"/>
        <v>11.075269633329032</v>
      </c>
      <c r="H25" s="84">
        <v>96381</v>
      </c>
      <c r="I25" s="52">
        <f t="shared" si="0"/>
        <v>-24.300432657889004</v>
      </c>
    </row>
    <row r="26" spans="1:9" ht="18" customHeight="1">
      <c r="A26" s="95"/>
      <c r="B26" s="95"/>
      <c r="C26" s="50" t="s">
        <v>8</v>
      </c>
      <c r="D26" s="50"/>
      <c r="E26" s="50"/>
      <c r="F26" s="84">
        <v>92583</v>
      </c>
      <c r="G26" s="52">
        <f t="shared" si="1"/>
        <v>14.054025335286482</v>
      </c>
      <c r="H26" s="84">
        <v>89375</v>
      </c>
      <c r="I26" s="52">
        <f t="shared" si="0"/>
        <v>3.5893706293706362</v>
      </c>
    </row>
    <row r="27" spans="1:9" ht="18" customHeight="1">
      <c r="A27" s="95"/>
      <c r="B27" s="95"/>
      <c r="C27" s="50" t="s">
        <v>9</v>
      </c>
      <c r="D27" s="50"/>
      <c r="E27" s="50"/>
      <c r="F27" s="84">
        <f>SUM(F9,F20:F26)</f>
        <v>658765</v>
      </c>
      <c r="G27" s="52">
        <f t="shared" si="1"/>
        <v>100</v>
      </c>
      <c r="H27" s="84">
        <f>SUM(H9,H20:H26)</f>
        <v>681772</v>
      </c>
      <c r="I27" s="52">
        <f t="shared" si="0"/>
        <v>-3.3745885721326196</v>
      </c>
    </row>
    <row r="28" spans="1:9" ht="18" customHeight="1">
      <c r="A28" s="95"/>
      <c r="B28" s="95" t="s">
        <v>88</v>
      </c>
      <c r="C28" s="57" t="s">
        <v>10</v>
      </c>
      <c r="D28" s="50"/>
      <c r="E28" s="50"/>
      <c r="F28" s="84">
        <v>241955</v>
      </c>
      <c r="G28" s="52">
        <f t="shared" ref="G28:I45" si="2">F28/$F$45*100</f>
        <v>37.852488638230305</v>
      </c>
      <c r="H28" s="84">
        <v>243756</v>
      </c>
      <c r="I28" s="52">
        <f t="shared" si="0"/>
        <v>-0.73885360770606923</v>
      </c>
    </row>
    <row r="29" spans="1:9" ht="18" customHeight="1">
      <c r="A29" s="95"/>
      <c r="B29" s="95"/>
      <c r="C29" s="59"/>
      <c r="D29" s="50" t="s">
        <v>11</v>
      </c>
      <c r="E29" s="50"/>
      <c r="F29" s="84">
        <v>134739</v>
      </c>
      <c r="G29" s="52">
        <f t="shared" si="2"/>
        <v>21.079153010380082</v>
      </c>
      <c r="H29" s="84">
        <v>133571</v>
      </c>
      <c r="I29" s="52">
        <f t="shared" si="0"/>
        <v>0.87444130836782374</v>
      </c>
    </row>
    <row r="30" spans="1:9" ht="18" customHeight="1">
      <c r="A30" s="95"/>
      <c r="B30" s="95"/>
      <c r="C30" s="59"/>
      <c r="D30" s="50" t="s">
        <v>32</v>
      </c>
      <c r="E30" s="50"/>
      <c r="F30" s="84">
        <v>8342</v>
      </c>
      <c r="G30" s="52">
        <f t="shared" si="2"/>
        <v>1.3050586275138649</v>
      </c>
      <c r="H30" s="84">
        <v>7263</v>
      </c>
      <c r="I30" s="52">
        <f t="shared" si="0"/>
        <v>14.856120060581034</v>
      </c>
    </row>
    <row r="31" spans="1:9" ht="18" customHeight="1">
      <c r="A31" s="95"/>
      <c r="B31" s="95"/>
      <c r="C31" s="58"/>
      <c r="D31" s="50" t="s">
        <v>12</v>
      </c>
      <c r="E31" s="50"/>
      <c r="F31" s="84">
        <v>98874</v>
      </c>
      <c r="G31" s="52">
        <f t="shared" si="2"/>
        <v>15.468277000336355</v>
      </c>
      <c r="H31" s="84">
        <v>102922</v>
      </c>
      <c r="I31" s="52">
        <f t="shared" si="0"/>
        <v>-3.9330755329278433</v>
      </c>
    </row>
    <row r="32" spans="1:9" ht="18" customHeight="1">
      <c r="A32" s="95"/>
      <c r="B32" s="95"/>
      <c r="C32" s="57" t="s">
        <v>13</v>
      </c>
      <c r="D32" s="50"/>
      <c r="E32" s="50"/>
      <c r="F32" s="84">
        <v>255319</v>
      </c>
      <c r="G32" s="52">
        <f t="shared" si="2"/>
        <v>39.943210707050163</v>
      </c>
      <c r="H32" s="84">
        <v>259221</v>
      </c>
      <c r="I32" s="52">
        <f t="shared" si="0"/>
        <v>-1.5052792790707592</v>
      </c>
    </row>
    <row r="33" spans="1:9" ht="18" customHeight="1">
      <c r="A33" s="95"/>
      <c r="B33" s="95"/>
      <c r="C33" s="59"/>
      <c r="D33" s="50" t="s">
        <v>14</v>
      </c>
      <c r="E33" s="50"/>
      <c r="F33" s="84">
        <v>34822</v>
      </c>
      <c r="G33" s="52">
        <f t="shared" si="2"/>
        <v>5.4477045705211946</v>
      </c>
      <c r="H33" s="84">
        <v>28424</v>
      </c>
      <c r="I33" s="52">
        <f t="shared" si="0"/>
        <v>22.509147199549684</v>
      </c>
    </row>
    <row r="34" spans="1:9" ht="18" customHeight="1">
      <c r="A34" s="95"/>
      <c r="B34" s="95"/>
      <c r="C34" s="59"/>
      <c r="D34" s="50" t="s">
        <v>33</v>
      </c>
      <c r="E34" s="50"/>
      <c r="F34" s="84">
        <v>11205</v>
      </c>
      <c r="G34" s="52">
        <f t="shared" si="2"/>
        <v>1.7529587534515532</v>
      </c>
      <c r="H34" s="84">
        <v>11986</v>
      </c>
      <c r="I34" s="52">
        <f t="shared" si="0"/>
        <v>-6.5159352578007645</v>
      </c>
    </row>
    <row r="35" spans="1:9" ht="18" customHeight="1">
      <c r="A35" s="95"/>
      <c r="B35" s="95"/>
      <c r="C35" s="59"/>
      <c r="D35" s="50" t="s">
        <v>34</v>
      </c>
      <c r="E35" s="50"/>
      <c r="F35" s="80">
        <v>156838</v>
      </c>
      <c r="G35" s="52">
        <f t="shared" si="2"/>
        <v>24.536416329659499</v>
      </c>
      <c r="H35" s="84">
        <v>147567</v>
      </c>
      <c r="I35" s="52">
        <f t="shared" si="0"/>
        <v>6.2825699512763622</v>
      </c>
    </row>
    <row r="36" spans="1:9" ht="18" customHeight="1">
      <c r="A36" s="95"/>
      <c r="B36" s="95"/>
      <c r="C36" s="59"/>
      <c r="D36" s="50" t="s">
        <v>35</v>
      </c>
      <c r="E36" s="50"/>
      <c r="F36" s="84">
        <v>6229</v>
      </c>
      <c r="G36" s="52">
        <f t="shared" si="2"/>
        <v>0.97449175147253242</v>
      </c>
      <c r="H36" s="84">
        <v>6243</v>
      </c>
      <c r="I36" s="52">
        <f t="shared" si="0"/>
        <v>-0.22425116130065925</v>
      </c>
    </row>
    <row r="37" spans="1:9" ht="18" customHeight="1">
      <c r="A37" s="95"/>
      <c r="B37" s="95"/>
      <c r="C37" s="59"/>
      <c r="D37" s="50" t="s">
        <v>15</v>
      </c>
      <c r="E37" s="50"/>
      <c r="F37" s="84">
        <v>15056</v>
      </c>
      <c r="G37" s="52">
        <f t="shared" si="2"/>
        <v>2.3554258805860404</v>
      </c>
      <c r="H37" s="84">
        <v>30236</v>
      </c>
      <c r="I37" s="52">
        <f t="shared" si="0"/>
        <v>-50.205053578515681</v>
      </c>
    </row>
    <row r="38" spans="1:9" ht="18" customHeight="1">
      <c r="A38" s="95"/>
      <c r="B38" s="95"/>
      <c r="C38" s="58"/>
      <c r="D38" s="50" t="s">
        <v>36</v>
      </c>
      <c r="E38" s="50"/>
      <c r="F38" s="84">
        <v>31169</v>
      </c>
      <c r="G38" s="52">
        <f t="shared" si="2"/>
        <v>4.8762134213593447</v>
      </c>
      <c r="H38" s="84">
        <v>34766</v>
      </c>
      <c r="I38" s="52">
        <f t="shared" si="0"/>
        <v>-10.346315365587067</v>
      </c>
    </row>
    <row r="39" spans="1:9" ht="18" customHeight="1">
      <c r="A39" s="95"/>
      <c r="B39" s="95"/>
      <c r="C39" s="57" t="s">
        <v>16</v>
      </c>
      <c r="D39" s="50"/>
      <c r="E39" s="50"/>
      <c r="F39" s="84">
        <v>141930</v>
      </c>
      <c r="G39" s="52">
        <f t="shared" si="2"/>
        <v>22.204144210386339</v>
      </c>
      <c r="H39" s="84">
        <v>153166</v>
      </c>
      <c r="I39" s="52">
        <f t="shared" si="0"/>
        <v>-7.3358317119987415</v>
      </c>
    </row>
    <row r="40" spans="1:9" ht="18" customHeight="1">
      <c r="A40" s="95"/>
      <c r="B40" s="95"/>
      <c r="C40" s="59"/>
      <c r="D40" s="57" t="s">
        <v>17</v>
      </c>
      <c r="E40" s="50"/>
      <c r="F40" s="84">
        <v>138418</v>
      </c>
      <c r="G40" s="52">
        <f t="shared" si="2"/>
        <v>21.654711712205003</v>
      </c>
      <c r="H40" s="84">
        <v>150000</v>
      </c>
      <c r="I40" s="52">
        <f t="shared" si="0"/>
        <v>-7.7213333333333356</v>
      </c>
    </row>
    <row r="41" spans="1:9" ht="18" customHeight="1">
      <c r="A41" s="95"/>
      <c r="B41" s="95"/>
      <c r="C41" s="59"/>
      <c r="D41" s="59"/>
      <c r="E41" s="53" t="s">
        <v>91</v>
      </c>
      <c r="F41" s="84">
        <v>101535</v>
      </c>
      <c r="G41" s="52">
        <f t="shared" si="2"/>
        <v>15.884575370968626</v>
      </c>
      <c r="H41" s="84">
        <v>120763</v>
      </c>
      <c r="I41" s="54">
        <f t="shared" si="0"/>
        <v>-15.922095343772513</v>
      </c>
    </row>
    <row r="42" spans="1:9" ht="18" customHeight="1">
      <c r="A42" s="95"/>
      <c r="B42" s="95"/>
      <c r="C42" s="59"/>
      <c r="D42" s="58"/>
      <c r="E42" s="44" t="s">
        <v>37</v>
      </c>
      <c r="F42" s="84">
        <v>36883</v>
      </c>
      <c r="G42" s="52">
        <f t="shared" si="2"/>
        <v>5.7701363412363795</v>
      </c>
      <c r="H42" s="84">
        <v>29237</v>
      </c>
      <c r="I42" s="54">
        <f t="shared" si="0"/>
        <v>26.151793959708591</v>
      </c>
    </row>
    <row r="43" spans="1:9" ht="18" customHeight="1">
      <c r="A43" s="95"/>
      <c r="B43" s="95"/>
      <c r="C43" s="59"/>
      <c r="D43" s="50" t="s">
        <v>38</v>
      </c>
      <c r="E43" s="50"/>
      <c r="F43" s="84">
        <v>3513</v>
      </c>
      <c r="G43" s="52">
        <f t="shared" si="2"/>
        <v>0.54958894251452972</v>
      </c>
      <c r="H43" s="84">
        <v>3166</v>
      </c>
      <c r="I43" s="54">
        <f t="shared" si="0"/>
        <v>10.960202147820585</v>
      </c>
    </row>
    <row r="44" spans="1:9" ht="18" customHeight="1">
      <c r="A44" s="95"/>
      <c r="B44" s="95"/>
      <c r="C44" s="58"/>
      <c r="D44" s="50" t="s">
        <v>39</v>
      </c>
      <c r="E44" s="50"/>
      <c r="F44" s="84">
        <v>0</v>
      </c>
      <c r="G44" s="52">
        <f t="shared" si="2"/>
        <v>0</v>
      </c>
      <c r="H44" s="84">
        <v>0</v>
      </c>
      <c r="I44" s="52">
        <f t="shared" si="2"/>
        <v>0</v>
      </c>
    </row>
    <row r="45" spans="1:9" ht="18" customHeight="1">
      <c r="A45" s="95"/>
      <c r="B45" s="95"/>
      <c r="C45" s="44" t="s">
        <v>18</v>
      </c>
      <c r="D45" s="44"/>
      <c r="E45" s="44"/>
      <c r="F45" s="84">
        <v>639205</v>
      </c>
      <c r="G45" s="52">
        <f t="shared" si="2"/>
        <v>100</v>
      </c>
      <c r="H45" s="84">
        <f>SUM(H28,H32,H39)</f>
        <v>656143</v>
      </c>
      <c r="I45" s="52">
        <f t="shared" si="0"/>
        <v>-2.5814494706184465</v>
      </c>
    </row>
    <row r="46" spans="1:9">
      <c r="A46" s="21" t="s">
        <v>19</v>
      </c>
    </row>
    <row r="47" spans="1:9">
      <c r="A47" s="22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I30" sqref="I30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1" t="s">
        <v>0</v>
      </c>
      <c r="B1" s="31"/>
      <c r="C1" s="89" t="s">
        <v>262</v>
      </c>
      <c r="D1" s="32"/>
      <c r="E1" s="32"/>
    </row>
    <row r="4" spans="1:9">
      <c r="A4" s="33" t="s">
        <v>112</v>
      </c>
    </row>
    <row r="5" spans="1:9">
      <c r="I5" s="9" t="s">
        <v>113</v>
      </c>
    </row>
    <row r="6" spans="1:9" s="35" customFormat="1" ht="29.25" customHeight="1">
      <c r="A6" s="47" t="s">
        <v>114</v>
      </c>
      <c r="B6" s="45"/>
      <c r="C6" s="45"/>
      <c r="D6" s="45"/>
      <c r="E6" s="34" t="s">
        <v>231</v>
      </c>
      <c r="F6" s="34" t="s">
        <v>232</v>
      </c>
      <c r="G6" s="34" t="s">
        <v>233</v>
      </c>
      <c r="H6" s="34" t="s">
        <v>239</v>
      </c>
      <c r="I6" s="34" t="s">
        <v>247</v>
      </c>
    </row>
    <row r="7" spans="1:9" ht="27" customHeight="1">
      <c r="A7" s="95" t="s">
        <v>115</v>
      </c>
      <c r="B7" s="57" t="s">
        <v>116</v>
      </c>
      <c r="C7" s="50"/>
      <c r="D7" s="62" t="s">
        <v>117</v>
      </c>
      <c r="E7" s="86">
        <v>607087</v>
      </c>
      <c r="F7" s="86">
        <v>591630</v>
      </c>
      <c r="G7" s="86">
        <v>686216</v>
      </c>
      <c r="H7" s="86">
        <v>681772</v>
      </c>
      <c r="I7" s="34">
        <v>658765</v>
      </c>
    </row>
    <row r="8" spans="1:9" ht="27" customHeight="1">
      <c r="A8" s="95"/>
      <c r="B8" s="75"/>
      <c r="C8" s="50" t="s">
        <v>118</v>
      </c>
      <c r="D8" s="62" t="s">
        <v>41</v>
      </c>
      <c r="E8" s="85">
        <v>329394</v>
      </c>
      <c r="F8" s="85">
        <v>324112</v>
      </c>
      <c r="G8" s="85">
        <v>334101</v>
      </c>
      <c r="H8" s="67">
        <v>362200</v>
      </c>
      <c r="I8" s="67">
        <v>356745</v>
      </c>
    </row>
    <row r="9" spans="1:9" ht="27" customHeight="1">
      <c r="A9" s="95"/>
      <c r="B9" s="50" t="s">
        <v>119</v>
      </c>
      <c r="C9" s="50"/>
      <c r="D9" s="62"/>
      <c r="E9" s="85">
        <v>598045</v>
      </c>
      <c r="F9" s="85">
        <v>581507</v>
      </c>
      <c r="G9" s="85">
        <v>667176</v>
      </c>
      <c r="H9" s="68">
        <v>656143</v>
      </c>
      <c r="I9" s="68">
        <v>639205</v>
      </c>
    </row>
    <row r="10" spans="1:9" ht="27" customHeight="1">
      <c r="A10" s="95"/>
      <c r="B10" s="50" t="s">
        <v>120</v>
      </c>
      <c r="C10" s="50"/>
      <c r="D10" s="62"/>
      <c r="E10" s="85">
        <v>9042</v>
      </c>
      <c r="F10" s="85">
        <v>10122</v>
      </c>
      <c r="G10" s="85">
        <v>19039</v>
      </c>
      <c r="H10" s="68">
        <v>25629</v>
      </c>
      <c r="I10" s="68">
        <v>19560</v>
      </c>
    </row>
    <row r="11" spans="1:9" ht="27" customHeight="1">
      <c r="A11" s="95"/>
      <c r="B11" s="50" t="s">
        <v>121</v>
      </c>
      <c r="C11" s="50"/>
      <c r="D11" s="62"/>
      <c r="E11" s="85">
        <v>4123</v>
      </c>
      <c r="F11" s="85">
        <v>2715</v>
      </c>
      <c r="G11" s="85">
        <v>5622</v>
      </c>
      <c r="H11" s="68">
        <v>9014</v>
      </c>
      <c r="I11" s="68">
        <v>4723</v>
      </c>
    </row>
    <row r="12" spans="1:9" ht="27" customHeight="1">
      <c r="A12" s="95"/>
      <c r="B12" s="50" t="s">
        <v>122</v>
      </c>
      <c r="C12" s="50"/>
      <c r="D12" s="62"/>
      <c r="E12" s="85">
        <v>4919</v>
      </c>
      <c r="F12" s="85">
        <v>7407</v>
      </c>
      <c r="G12" s="85">
        <v>13418</v>
      </c>
      <c r="H12" s="68">
        <v>16615</v>
      </c>
      <c r="I12" s="68">
        <v>14837</v>
      </c>
    </row>
    <row r="13" spans="1:9" ht="27" customHeight="1">
      <c r="A13" s="95"/>
      <c r="B13" s="50" t="s">
        <v>123</v>
      </c>
      <c r="C13" s="50"/>
      <c r="D13" s="62"/>
      <c r="E13" s="85">
        <v>68</v>
      </c>
      <c r="F13" s="85">
        <v>2489</v>
      </c>
      <c r="G13" s="85">
        <v>6010</v>
      </c>
      <c r="H13" s="68">
        <v>3197</v>
      </c>
      <c r="I13" s="68">
        <v>-1778</v>
      </c>
    </row>
    <row r="14" spans="1:9" ht="27" customHeight="1">
      <c r="A14" s="95"/>
      <c r="B14" s="50" t="s">
        <v>124</v>
      </c>
      <c r="C14" s="50"/>
      <c r="D14" s="62"/>
      <c r="E14" s="85">
        <v>0</v>
      </c>
      <c r="F14" s="85">
        <v>0</v>
      </c>
      <c r="G14" s="85">
        <v>0</v>
      </c>
      <c r="H14" s="68">
        <v>0</v>
      </c>
      <c r="I14" s="68">
        <v>6632</v>
      </c>
    </row>
    <row r="15" spans="1:9" ht="27" customHeight="1">
      <c r="A15" s="95"/>
      <c r="B15" s="50" t="s">
        <v>125</v>
      </c>
      <c r="C15" s="50"/>
      <c r="D15" s="62"/>
      <c r="E15" s="85">
        <v>-287</v>
      </c>
      <c r="F15" s="85">
        <v>2639</v>
      </c>
      <c r="G15" s="85">
        <v>8638</v>
      </c>
      <c r="H15" s="68">
        <v>4873</v>
      </c>
      <c r="I15" s="68">
        <v>3903</v>
      </c>
    </row>
    <row r="16" spans="1:9" ht="27" customHeight="1">
      <c r="A16" s="95"/>
      <c r="B16" s="50" t="s">
        <v>126</v>
      </c>
      <c r="C16" s="50"/>
      <c r="D16" s="62" t="s">
        <v>42</v>
      </c>
      <c r="E16" s="85">
        <v>49303</v>
      </c>
      <c r="F16" s="85">
        <v>48259</v>
      </c>
      <c r="G16" s="85">
        <v>52798</v>
      </c>
      <c r="H16" s="68">
        <v>71275</v>
      </c>
      <c r="I16" s="68">
        <v>68471</v>
      </c>
    </row>
    <row r="17" spans="1:9" ht="27" customHeight="1">
      <c r="A17" s="95"/>
      <c r="B17" s="50" t="s">
        <v>127</v>
      </c>
      <c r="C17" s="50"/>
      <c r="D17" s="62" t="s">
        <v>43</v>
      </c>
      <c r="E17" s="85">
        <v>38425</v>
      </c>
      <c r="F17" s="85">
        <v>37328</v>
      </c>
      <c r="G17" s="85">
        <v>39169</v>
      </c>
      <c r="H17" s="68">
        <v>42059</v>
      </c>
      <c r="I17" s="68">
        <v>33862</v>
      </c>
    </row>
    <row r="18" spans="1:9" ht="27" customHeight="1">
      <c r="A18" s="95"/>
      <c r="B18" s="50" t="s">
        <v>128</v>
      </c>
      <c r="C18" s="50"/>
      <c r="D18" s="62" t="s">
        <v>44</v>
      </c>
      <c r="E18" s="85">
        <v>1255801</v>
      </c>
      <c r="F18" s="85">
        <v>1254093</v>
      </c>
      <c r="G18" s="85">
        <v>1257466</v>
      </c>
      <c r="H18" s="68">
        <v>1257550</v>
      </c>
      <c r="I18" s="68">
        <v>1237915</v>
      </c>
    </row>
    <row r="19" spans="1:9" ht="27" customHeight="1">
      <c r="A19" s="95"/>
      <c r="B19" s="50" t="s">
        <v>129</v>
      </c>
      <c r="C19" s="50"/>
      <c r="D19" s="62" t="s">
        <v>130</v>
      </c>
      <c r="E19" s="85">
        <f>E17+E18-E16</f>
        <v>1244923</v>
      </c>
      <c r="F19" s="85">
        <f>F17+F18-F16</f>
        <v>1243162</v>
      </c>
      <c r="G19" s="85">
        <f>G17+G18-G16</f>
        <v>1243837</v>
      </c>
      <c r="H19" s="85">
        <f>H17+H18-H16</f>
        <v>1228334</v>
      </c>
      <c r="I19" s="66">
        <f>I17+I18-I16</f>
        <v>1203306</v>
      </c>
    </row>
    <row r="20" spans="1:9" ht="27" customHeight="1">
      <c r="A20" s="95"/>
      <c r="B20" s="50" t="s">
        <v>131</v>
      </c>
      <c r="C20" s="50"/>
      <c r="D20" s="62" t="s">
        <v>132</v>
      </c>
      <c r="E20" s="69">
        <f>E18/E8</f>
        <v>3.8124586361621646</v>
      </c>
      <c r="F20" s="69">
        <f>F18/F8</f>
        <v>3.8693198647381153</v>
      </c>
      <c r="G20" s="69">
        <f>G18/G8</f>
        <v>3.7637301295117345</v>
      </c>
      <c r="H20" s="69">
        <f>H18/H8</f>
        <v>3.471976808393153</v>
      </c>
      <c r="I20" s="69">
        <f>I18/I8</f>
        <v>3.4700276107583847</v>
      </c>
    </row>
    <row r="21" spans="1:9" ht="27" customHeight="1">
      <c r="A21" s="95"/>
      <c r="B21" s="50" t="s">
        <v>133</v>
      </c>
      <c r="C21" s="50"/>
      <c r="D21" s="62" t="s">
        <v>134</v>
      </c>
      <c r="E21" s="69">
        <f>E19/E8</f>
        <v>3.7794343552098701</v>
      </c>
      <c r="F21" s="69">
        <f>F19/F8</f>
        <v>3.8355938687860984</v>
      </c>
      <c r="G21" s="69">
        <f>G19/G8</f>
        <v>3.7229370759141696</v>
      </c>
      <c r="H21" s="69">
        <f>H19/H8</f>
        <v>3.3913141910546658</v>
      </c>
      <c r="I21" s="69">
        <f>I19/I8</f>
        <v>3.3730143379725015</v>
      </c>
    </row>
    <row r="22" spans="1:9" ht="27" customHeight="1">
      <c r="A22" s="95"/>
      <c r="B22" s="50" t="s">
        <v>135</v>
      </c>
      <c r="C22" s="50"/>
      <c r="D22" s="62" t="s">
        <v>136</v>
      </c>
      <c r="E22" s="85">
        <f>E18/E24*1000000</f>
        <v>1227424.180373935</v>
      </c>
      <c r="F22" s="85">
        <f>F18/F24*1000000</f>
        <v>1225754.7753487129</v>
      </c>
      <c r="G22" s="85">
        <f>G18/G24*1000000</f>
        <v>1310540.2594262441</v>
      </c>
      <c r="H22" s="85">
        <f>H18/H24*1000000</f>
        <v>1310627.8048404276</v>
      </c>
      <c r="I22" s="66">
        <f>I18/I24*1000000</f>
        <v>1290164.0642750093</v>
      </c>
    </row>
    <row r="23" spans="1:9" ht="27" customHeight="1">
      <c r="A23" s="95"/>
      <c r="B23" s="50" t="s">
        <v>137</v>
      </c>
      <c r="C23" s="50"/>
      <c r="D23" s="62" t="s">
        <v>138</v>
      </c>
      <c r="E23" s="85">
        <f>E19/E24*1000000</f>
        <v>1216791.9860739561</v>
      </c>
      <c r="F23" s="85">
        <f>F19/F24*1000000</f>
        <v>1215070.778667975</v>
      </c>
      <c r="G23" s="85">
        <f>G19/G24*1000000</f>
        <v>1296336.0159749538</v>
      </c>
      <c r="H23" s="85">
        <f>H19/H24*1000000</f>
        <v>1280178.6760215196</v>
      </c>
      <c r="I23" s="66">
        <f>I19/I24*1000000</f>
        <v>1254094.3114240512</v>
      </c>
    </row>
    <row r="24" spans="1:9" ht="27" customHeight="1">
      <c r="A24" s="95"/>
      <c r="B24" s="70" t="s">
        <v>139</v>
      </c>
      <c r="C24" s="71"/>
      <c r="D24" s="62" t="s">
        <v>140</v>
      </c>
      <c r="E24" s="91">
        <v>1023119</v>
      </c>
      <c r="F24" s="85">
        <f>E24</f>
        <v>1023119</v>
      </c>
      <c r="G24" s="68">
        <v>959502</v>
      </c>
      <c r="H24" s="68">
        <f>G24</f>
        <v>959502</v>
      </c>
      <c r="I24" s="68">
        <v>959502</v>
      </c>
    </row>
    <row r="25" spans="1:9" ht="27" customHeight="1">
      <c r="A25" s="95"/>
      <c r="B25" s="44" t="s">
        <v>141</v>
      </c>
      <c r="C25" s="44"/>
      <c r="D25" s="44"/>
      <c r="E25" s="85">
        <v>322520</v>
      </c>
      <c r="F25" s="85">
        <v>319231</v>
      </c>
      <c r="G25" s="85">
        <v>323469</v>
      </c>
      <c r="H25" s="84">
        <v>338997</v>
      </c>
      <c r="I25" s="51">
        <v>326728</v>
      </c>
    </row>
    <row r="26" spans="1:9" ht="27" customHeight="1">
      <c r="A26" s="95"/>
      <c r="B26" s="44" t="s">
        <v>142</v>
      </c>
      <c r="C26" s="44"/>
      <c r="D26" s="44"/>
      <c r="E26" s="72">
        <v>0.312</v>
      </c>
      <c r="F26" s="72">
        <v>0.318</v>
      </c>
      <c r="G26" s="72">
        <v>0.32200000000000001</v>
      </c>
      <c r="H26" s="73">
        <v>0.311</v>
      </c>
      <c r="I26" s="73">
        <v>0.309</v>
      </c>
    </row>
    <row r="27" spans="1:9" ht="27" customHeight="1">
      <c r="A27" s="95"/>
      <c r="B27" s="44" t="s">
        <v>143</v>
      </c>
      <c r="C27" s="44"/>
      <c r="D27" s="44"/>
      <c r="E27" s="54">
        <v>1.5</v>
      </c>
      <c r="F27" s="54">
        <v>2.2999999999999998</v>
      </c>
      <c r="G27" s="54">
        <v>4.0999999999999996</v>
      </c>
      <c r="H27" s="52">
        <v>4.9000000000000004</v>
      </c>
      <c r="I27" s="52">
        <v>4.5</v>
      </c>
    </row>
    <row r="28" spans="1:9" ht="27" customHeight="1">
      <c r="A28" s="95"/>
      <c r="B28" s="44" t="s">
        <v>144</v>
      </c>
      <c r="C28" s="44"/>
      <c r="D28" s="44"/>
      <c r="E28" s="54">
        <v>93</v>
      </c>
      <c r="F28" s="54">
        <v>93.7</v>
      </c>
      <c r="G28" s="54">
        <v>93.4</v>
      </c>
      <c r="H28" s="52">
        <v>86.6</v>
      </c>
      <c r="I28" s="52">
        <v>90.4</v>
      </c>
    </row>
    <row r="29" spans="1:9" ht="27" customHeight="1">
      <c r="A29" s="95"/>
      <c r="B29" s="44" t="s">
        <v>145</v>
      </c>
      <c r="C29" s="44"/>
      <c r="D29" s="44"/>
      <c r="E29" s="54">
        <v>35.5</v>
      </c>
      <c r="F29" s="54">
        <v>33.799999999999997</v>
      </c>
      <c r="G29" s="54">
        <v>35.9</v>
      </c>
      <c r="H29" s="52">
        <v>32.9</v>
      </c>
      <c r="I29" s="52">
        <v>34.700000000000003</v>
      </c>
    </row>
    <row r="30" spans="1:9" ht="27" customHeight="1">
      <c r="A30" s="95"/>
      <c r="B30" s="95" t="s">
        <v>146</v>
      </c>
      <c r="C30" s="44" t="s">
        <v>147</v>
      </c>
      <c r="D30" s="44"/>
      <c r="E30" s="54">
        <v>0</v>
      </c>
      <c r="F30" s="54">
        <v>0</v>
      </c>
      <c r="G30" s="54">
        <v>0</v>
      </c>
      <c r="H30" s="52">
        <v>0</v>
      </c>
      <c r="I30" s="52">
        <v>0</v>
      </c>
    </row>
    <row r="31" spans="1:9" ht="27" customHeight="1">
      <c r="A31" s="95"/>
      <c r="B31" s="95"/>
      <c r="C31" s="44" t="s">
        <v>148</v>
      </c>
      <c r="D31" s="44"/>
      <c r="E31" s="54">
        <v>0</v>
      </c>
      <c r="F31" s="54">
        <v>0</v>
      </c>
      <c r="G31" s="54">
        <v>0</v>
      </c>
      <c r="H31" s="52">
        <v>0</v>
      </c>
      <c r="I31" s="52">
        <v>0</v>
      </c>
    </row>
    <row r="32" spans="1:9" ht="27" customHeight="1">
      <c r="A32" s="95"/>
      <c r="B32" s="95"/>
      <c r="C32" s="44" t="s">
        <v>149</v>
      </c>
      <c r="D32" s="44"/>
      <c r="E32" s="54">
        <v>13.3</v>
      </c>
      <c r="F32" s="54">
        <v>13.1</v>
      </c>
      <c r="G32" s="54">
        <v>13.8</v>
      </c>
      <c r="H32" s="52">
        <v>14.9</v>
      </c>
      <c r="I32" s="52">
        <v>15.3</v>
      </c>
    </row>
    <row r="33" spans="1:9" ht="27" customHeight="1">
      <c r="A33" s="95"/>
      <c r="B33" s="95"/>
      <c r="C33" s="44" t="s">
        <v>150</v>
      </c>
      <c r="D33" s="44"/>
      <c r="E33" s="54">
        <v>256.89999999999998</v>
      </c>
      <c r="F33" s="54">
        <v>260.2</v>
      </c>
      <c r="G33" s="54">
        <v>251.7</v>
      </c>
      <c r="H33" s="74">
        <v>229.9</v>
      </c>
      <c r="I33" s="74">
        <v>244.6</v>
      </c>
    </row>
    <row r="34" spans="1:9" ht="27" customHeight="1">
      <c r="A34" s="2" t="s">
        <v>248</v>
      </c>
      <c r="E34" s="36"/>
      <c r="F34" s="36"/>
      <c r="G34" s="36"/>
      <c r="H34" s="36"/>
      <c r="I34" s="37"/>
    </row>
    <row r="35" spans="1:9" ht="27" customHeight="1">
      <c r="A35" s="8" t="s">
        <v>110</v>
      </c>
    </row>
    <row r="36" spans="1:9">
      <c r="A36" s="38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13" activePane="bottomRight" state="frozen"/>
      <selection activeCell="L8" sqref="L8"/>
      <selection pane="topRight" activeCell="L8" sqref="L8"/>
      <selection pane="bottomLeft" activeCell="L8" sqref="L8"/>
      <selection pane="bottomRight" activeCell="J49" sqref="J49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89" t="s">
        <v>262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249</v>
      </c>
      <c r="B5" s="12"/>
      <c r="C5" s="12"/>
      <c r="D5" s="12"/>
      <c r="K5" s="15"/>
      <c r="O5" s="15"/>
      <c r="Q5" s="15" t="s">
        <v>47</v>
      </c>
    </row>
    <row r="6" spans="1:25" ht="15.95" customHeight="1">
      <c r="A6" s="101" t="s">
        <v>48</v>
      </c>
      <c r="B6" s="102"/>
      <c r="C6" s="102"/>
      <c r="D6" s="102"/>
      <c r="E6" s="102"/>
      <c r="F6" s="106" t="s">
        <v>251</v>
      </c>
      <c r="G6" s="106"/>
      <c r="H6" s="106" t="s">
        <v>252</v>
      </c>
      <c r="I6" s="106"/>
      <c r="J6" s="112" t="s">
        <v>263</v>
      </c>
      <c r="K6" s="113"/>
      <c r="L6" s="112" t="s">
        <v>264</v>
      </c>
      <c r="M6" s="113"/>
      <c r="N6" s="114" t="s">
        <v>265</v>
      </c>
      <c r="O6" s="114"/>
      <c r="P6" s="110" t="s">
        <v>266</v>
      </c>
      <c r="Q6" s="111"/>
    </row>
    <row r="7" spans="1:25" ht="15.95" customHeight="1">
      <c r="A7" s="102"/>
      <c r="B7" s="102"/>
      <c r="C7" s="102"/>
      <c r="D7" s="102"/>
      <c r="E7" s="102"/>
      <c r="F7" s="48" t="s">
        <v>238</v>
      </c>
      <c r="G7" s="48" t="s">
        <v>237</v>
      </c>
      <c r="H7" s="48" t="s">
        <v>238</v>
      </c>
      <c r="I7" s="76" t="s">
        <v>237</v>
      </c>
      <c r="J7" s="48" t="s">
        <v>238</v>
      </c>
      <c r="K7" s="76" t="s">
        <v>237</v>
      </c>
      <c r="L7" s="48" t="s">
        <v>238</v>
      </c>
      <c r="M7" s="76" t="s">
        <v>237</v>
      </c>
      <c r="N7" s="48" t="s">
        <v>238</v>
      </c>
      <c r="O7" s="76" t="s">
        <v>237</v>
      </c>
      <c r="P7" s="48" t="s">
        <v>238</v>
      </c>
      <c r="Q7" s="83" t="s">
        <v>237</v>
      </c>
    </row>
    <row r="8" spans="1:25" ht="15.95" customHeight="1">
      <c r="A8" s="99" t="s">
        <v>82</v>
      </c>
      <c r="B8" s="57" t="s">
        <v>49</v>
      </c>
      <c r="C8" s="50"/>
      <c r="D8" s="50"/>
      <c r="E8" s="62" t="s">
        <v>40</v>
      </c>
      <c r="F8" s="84">
        <v>1016</v>
      </c>
      <c r="G8" s="84">
        <v>1011</v>
      </c>
      <c r="H8" s="84">
        <v>4587</v>
      </c>
      <c r="I8" s="84">
        <v>4409</v>
      </c>
      <c r="J8" s="84">
        <v>7805</v>
      </c>
      <c r="K8" s="87">
        <v>7640</v>
      </c>
      <c r="L8" s="51">
        <v>143</v>
      </c>
      <c r="M8" s="87">
        <v>155</v>
      </c>
      <c r="N8" s="51">
        <v>1</v>
      </c>
      <c r="O8" s="87">
        <v>1</v>
      </c>
      <c r="P8" s="84">
        <v>76</v>
      </c>
      <c r="Q8" s="87">
        <v>94</v>
      </c>
      <c r="R8" s="25"/>
      <c r="S8" s="25"/>
      <c r="T8" s="25"/>
      <c r="U8" s="25"/>
      <c r="V8" s="25"/>
      <c r="W8" s="25"/>
      <c r="X8" s="25"/>
      <c r="Y8" s="25"/>
    </row>
    <row r="9" spans="1:25" ht="15.95" customHeight="1">
      <c r="A9" s="99"/>
      <c r="B9" s="59"/>
      <c r="C9" s="50" t="s">
        <v>50</v>
      </c>
      <c r="D9" s="50"/>
      <c r="E9" s="62" t="s">
        <v>41</v>
      </c>
      <c r="F9" s="84">
        <v>1007</v>
      </c>
      <c r="G9" s="84">
        <v>1003</v>
      </c>
      <c r="H9" s="84">
        <v>4587</v>
      </c>
      <c r="I9" s="84">
        <v>4396</v>
      </c>
      <c r="J9" s="84">
        <v>7805</v>
      </c>
      <c r="K9" s="87">
        <v>7640</v>
      </c>
      <c r="L9" s="51">
        <v>143</v>
      </c>
      <c r="M9" s="87">
        <v>155</v>
      </c>
      <c r="N9" s="51">
        <v>1</v>
      </c>
      <c r="O9" s="87">
        <v>1</v>
      </c>
      <c r="P9" s="84">
        <v>76</v>
      </c>
      <c r="Q9" s="87">
        <v>94</v>
      </c>
      <c r="R9" s="25"/>
      <c r="S9" s="25"/>
      <c r="T9" s="25"/>
      <c r="U9" s="25"/>
      <c r="V9" s="25"/>
      <c r="W9" s="25"/>
      <c r="X9" s="25"/>
      <c r="Y9" s="25"/>
    </row>
    <row r="10" spans="1:25" ht="15.95" customHeight="1">
      <c r="A10" s="99"/>
      <c r="B10" s="58"/>
      <c r="C10" s="50" t="s">
        <v>51</v>
      </c>
      <c r="D10" s="50"/>
      <c r="E10" s="62" t="s">
        <v>42</v>
      </c>
      <c r="F10" s="84">
        <v>9</v>
      </c>
      <c r="G10" s="84">
        <v>8</v>
      </c>
      <c r="H10" s="84">
        <v>0</v>
      </c>
      <c r="I10" s="84">
        <v>13</v>
      </c>
      <c r="J10" s="84">
        <v>0</v>
      </c>
      <c r="K10" s="63">
        <v>0</v>
      </c>
      <c r="L10" s="51">
        <v>0</v>
      </c>
      <c r="M10" s="87">
        <v>0</v>
      </c>
      <c r="N10" s="51">
        <v>0</v>
      </c>
      <c r="O10" s="87">
        <v>0</v>
      </c>
      <c r="P10" s="84">
        <v>0</v>
      </c>
      <c r="Q10" s="87">
        <v>0</v>
      </c>
      <c r="R10" s="25"/>
      <c r="S10" s="25"/>
      <c r="T10" s="25"/>
      <c r="U10" s="25"/>
      <c r="V10" s="25"/>
      <c r="W10" s="25"/>
      <c r="X10" s="25"/>
      <c r="Y10" s="25"/>
    </row>
    <row r="11" spans="1:25" ht="15.95" customHeight="1">
      <c r="A11" s="99"/>
      <c r="B11" s="57" t="s">
        <v>52</v>
      </c>
      <c r="C11" s="50"/>
      <c r="D11" s="50"/>
      <c r="E11" s="62" t="s">
        <v>43</v>
      </c>
      <c r="F11" s="84">
        <v>1125</v>
      </c>
      <c r="G11" s="84">
        <v>833</v>
      </c>
      <c r="H11" s="84">
        <v>3321</v>
      </c>
      <c r="I11" s="84">
        <v>3482</v>
      </c>
      <c r="J11" s="84">
        <v>7257</v>
      </c>
      <c r="K11" s="87">
        <v>7011</v>
      </c>
      <c r="L11" s="51">
        <v>134</v>
      </c>
      <c r="M11" s="87">
        <v>138</v>
      </c>
      <c r="N11" s="51">
        <v>1</v>
      </c>
      <c r="O11" s="87">
        <v>1</v>
      </c>
      <c r="P11" s="84">
        <v>76</v>
      </c>
      <c r="Q11" s="87">
        <v>94</v>
      </c>
      <c r="R11" s="25"/>
      <c r="S11" s="25"/>
      <c r="T11" s="25"/>
      <c r="U11" s="25"/>
      <c r="V11" s="25"/>
      <c r="W11" s="25"/>
      <c r="X11" s="25"/>
      <c r="Y11" s="25"/>
    </row>
    <row r="12" spans="1:25" ht="15.95" customHeight="1">
      <c r="A12" s="99"/>
      <c r="B12" s="59"/>
      <c r="C12" s="50" t="s">
        <v>53</v>
      </c>
      <c r="D12" s="50"/>
      <c r="E12" s="62" t="s">
        <v>44</v>
      </c>
      <c r="F12" s="84">
        <v>882</v>
      </c>
      <c r="G12" s="84">
        <v>831</v>
      </c>
      <c r="H12" s="84">
        <v>3321</v>
      </c>
      <c r="I12" s="84">
        <v>3468</v>
      </c>
      <c r="J12" s="84">
        <v>7257</v>
      </c>
      <c r="K12" s="87">
        <v>7011</v>
      </c>
      <c r="L12" s="51">
        <v>134</v>
      </c>
      <c r="M12" s="87">
        <v>138</v>
      </c>
      <c r="N12" s="51">
        <v>1</v>
      </c>
      <c r="O12" s="87">
        <v>1</v>
      </c>
      <c r="P12" s="84">
        <v>76</v>
      </c>
      <c r="Q12" s="87">
        <v>94</v>
      </c>
      <c r="R12" s="25"/>
      <c r="S12" s="25"/>
      <c r="T12" s="25"/>
      <c r="U12" s="25"/>
      <c r="V12" s="25"/>
      <c r="W12" s="25"/>
      <c r="X12" s="25"/>
      <c r="Y12" s="25"/>
    </row>
    <row r="13" spans="1:25" ht="15.95" customHeight="1">
      <c r="A13" s="99"/>
      <c r="B13" s="58"/>
      <c r="C13" s="50" t="s">
        <v>54</v>
      </c>
      <c r="D13" s="50"/>
      <c r="E13" s="62" t="s">
        <v>45</v>
      </c>
      <c r="F13" s="84">
        <v>243</v>
      </c>
      <c r="G13" s="84">
        <v>2</v>
      </c>
      <c r="H13" s="84">
        <v>0</v>
      </c>
      <c r="I13" s="63">
        <v>13</v>
      </c>
      <c r="J13" s="84">
        <v>0</v>
      </c>
      <c r="K13" s="63">
        <v>0</v>
      </c>
      <c r="L13" s="51">
        <v>0</v>
      </c>
      <c r="M13" s="87">
        <v>0</v>
      </c>
      <c r="N13" s="51">
        <v>0</v>
      </c>
      <c r="O13" s="87">
        <v>0</v>
      </c>
      <c r="P13" s="84">
        <v>0</v>
      </c>
      <c r="Q13" s="87">
        <v>0</v>
      </c>
      <c r="R13" s="25"/>
      <c r="S13" s="25"/>
      <c r="T13" s="25"/>
      <c r="U13" s="25"/>
      <c r="V13" s="25"/>
      <c r="W13" s="25"/>
      <c r="X13" s="25"/>
      <c r="Y13" s="25"/>
    </row>
    <row r="14" spans="1:25" ht="15.95" customHeight="1">
      <c r="A14" s="99"/>
      <c r="B14" s="50" t="s">
        <v>55</v>
      </c>
      <c r="C14" s="50"/>
      <c r="D14" s="50"/>
      <c r="E14" s="62" t="s">
        <v>152</v>
      </c>
      <c r="F14" s="84">
        <f t="shared" ref="F14" si="0">F9-F12</f>
        <v>125</v>
      </c>
      <c r="G14" s="84">
        <f t="shared" ref="G14:H15" si="1">G9-G12</f>
        <v>172</v>
      </c>
      <c r="H14" s="84">
        <f t="shared" si="1"/>
        <v>1266</v>
      </c>
      <c r="I14" s="84">
        <f>I9-I12</f>
        <v>928</v>
      </c>
      <c r="J14" s="84">
        <f t="shared" ref="J14:K15" si="2">J9-J12</f>
        <v>548</v>
      </c>
      <c r="K14" s="87">
        <f t="shared" si="2"/>
        <v>629</v>
      </c>
      <c r="L14" s="51">
        <f t="shared" ref="I14:O15" si="3">L9-L12</f>
        <v>9</v>
      </c>
      <c r="M14" s="87">
        <f t="shared" si="3"/>
        <v>17</v>
      </c>
      <c r="N14" s="51">
        <f t="shared" si="3"/>
        <v>0</v>
      </c>
      <c r="O14" s="87">
        <f t="shared" si="3"/>
        <v>0</v>
      </c>
      <c r="P14" s="84">
        <f t="shared" ref="P14:Q15" si="4">P9-P12</f>
        <v>0</v>
      </c>
      <c r="Q14" s="87">
        <f t="shared" si="4"/>
        <v>0</v>
      </c>
      <c r="R14" s="25"/>
      <c r="S14" s="25"/>
      <c r="T14" s="25"/>
      <c r="U14" s="25"/>
      <c r="V14" s="25"/>
      <c r="W14" s="25"/>
      <c r="X14" s="25"/>
      <c r="Y14" s="25"/>
    </row>
    <row r="15" spans="1:25" ht="15.95" customHeight="1">
      <c r="A15" s="99"/>
      <c r="B15" s="50" t="s">
        <v>56</v>
      </c>
      <c r="C15" s="50"/>
      <c r="D15" s="50"/>
      <c r="E15" s="62" t="s">
        <v>153</v>
      </c>
      <c r="F15" s="84">
        <f t="shared" ref="F15" si="5">F10-F13</f>
        <v>-234</v>
      </c>
      <c r="G15" s="84">
        <f t="shared" si="1"/>
        <v>6</v>
      </c>
      <c r="H15" s="84">
        <f t="shared" si="1"/>
        <v>0</v>
      </c>
      <c r="I15" s="84">
        <f t="shared" si="3"/>
        <v>0</v>
      </c>
      <c r="J15" s="84">
        <f t="shared" ref="J15" si="6">J10-J13</f>
        <v>0</v>
      </c>
      <c r="K15" s="87">
        <f t="shared" si="2"/>
        <v>0</v>
      </c>
      <c r="L15" s="51">
        <f t="shared" si="3"/>
        <v>0</v>
      </c>
      <c r="M15" s="87">
        <f t="shared" si="3"/>
        <v>0</v>
      </c>
      <c r="N15" s="51">
        <f t="shared" si="3"/>
        <v>0</v>
      </c>
      <c r="O15" s="87">
        <f t="shared" si="3"/>
        <v>0</v>
      </c>
      <c r="P15" s="84">
        <f t="shared" ref="P15" si="7">P10-P13</f>
        <v>0</v>
      </c>
      <c r="Q15" s="87">
        <f t="shared" si="4"/>
        <v>0</v>
      </c>
      <c r="R15" s="25"/>
      <c r="S15" s="25"/>
      <c r="T15" s="25"/>
      <c r="U15" s="25"/>
      <c r="V15" s="25"/>
      <c r="W15" s="25"/>
      <c r="X15" s="25"/>
      <c r="Y15" s="25"/>
    </row>
    <row r="16" spans="1:25" ht="15.95" customHeight="1">
      <c r="A16" s="99"/>
      <c r="B16" s="50" t="s">
        <v>57</v>
      </c>
      <c r="C16" s="50"/>
      <c r="D16" s="50"/>
      <c r="E16" s="62" t="s">
        <v>154</v>
      </c>
      <c r="F16" s="84">
        <f t="shared" ref="F16" si="8">F8-F11</f>
        <v>-109</v>
      </c>
      <c r="G16" s="84">
        <f t="shared" ref="G16:H16" si="9">G8-G11</f>
        <v>178</v>
      </c>
      <c r="H16" s="84">
        <f t="shared" si="9"/>
        <v>1266</v>
      </c>
      <c r="I16" s="84">
        <f>I8-I11</f>
        <v>927</v>
      </c>
      <c r="J16" s="84">
        <f t="shared" ref="J16:K16" si="10">J8-J11</f>
        <v>548</v>
      </c>
      <c r="K16" s="87">
        <f t="shared" si="10"/>
        <v>629</v>
      </c>
      <c r="L16" s="51">
        <f t="shared" ref="L16:O16" si="11">L8-L11</f>
        <v>9</v>
      </c>
      <c r="M16" s="87">
        <f t="shared" si="11"/>
        <v>17</v>
      </c>
      <c r="N16" s="51">
        <f t="shared" si="11"/>
        <v>0</v>
      </c>
      <c r="O16" s="87">
        <f t="shared" si="11"/>
        <v>0</v>
      </c>
      <c r="P16" s="84">
        <f t="shared" ref="P16:Q16" si="12">P8-P11</f>
        <v>0</v>
      </c>
      <c r="Q16" s="87">
        <f t="shared" si="12"/>
        <v>0</v>
      </c>
      <c r="R16" s="25"/>
      <c r="S16" s="25"/>
      <c r="T16" s="25"/>
      <c r="U16" s="25"/>
      <c r="V16" s="25"/>
      <c r="W16" s="25"/>
      <c r="X16" s="25"/>
      <c r="Y16" s="25"/>
    </row>
    <row r="17" spans="1:25" ht="15.95" customHeight="1">
      <c r="A17" s="99"/>
      <c r="B17" s="50" t="s">
        <v>58</v>
      </c>
      <c r="C17" s="50"/>
      <c r="D17" s="50"/>
      <c r="E17" s="48"/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87">
        <v>0</v>
      </c>
      <c r="L17" s="51">
        <v>0</v>
      </c>
      <c r="M17" s="87">
        <v>0</v>
      </c>
      <c r="N17" s="63">
        <v>0</v>
      </c>
      <c r="O17" s="63">
        <v>0</v>
      </c>
      <c r="P17" s="63">
        <v>0</v>
      </c>
      <c r="Q17" s="63">
        <v>0</v>
      </c>
      <c r="R17" s="25"/>
      <c r="S17" s="25"/>
      <c r="T17" s="25"/>
      <c r="U17" s="25"/>
      <c r="V17" s="25"/>
      <c r="W17" s="25"/>
      <c r="X17" s="25"/>
      <c r="Y17" s="25"/>
    </row>
    <row r="18" spans="1:25" ht="15.95" customHeight="1">
      <c r="A18" s="99"/>
      <c r="B18" s="50" t="s">
        <v>59</v>
      </c>
      <c r="C18" s="50"/>
      <c r="D18" s="50"/>
      <c r="E18" s="48"/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25"/>
      <c r="S18" s="25"/>
      <c r="T18" s="25"/>
      <c r="U18" s="25"/>
      <c r="V18" s="25"/>
      <c r="W18" s="25"/>
      <c r="X18" s="25"/>
      <c r="Y18" s="25"/>
    </row>
    <row r="19" spans="1:25" ht="15.95" customHeight="1">
      <c r="A19" s="99" t="s">
        <v>83</v>
      </c>
      <c r="B19" s="57" t="s">
        <v>60</v>
      </c>
      <c r="C19" s="50"/>
      <c r="D19" s="50"/>
      <c r="E19" s="62"/>
      <c r="F19" s="84">
        <v>0</v>
      </c>
      <c r="G19" s="84">
        <v>0.1</v>
      </c>
      <c r="H19" s="84">
        <v>21</v>
      </c>
      <c r="I19" s="84">
        <v>3</v>
      </c>
      <c r="J19" s="84">
        <v>3191</v>
      </c>
      <c r="K19" s="87">
        <v>4147</v>
      </c>
      <c r="L19" s="51">
        <v>94</v>
      </c>
      <c r="M19" s="87">
        <v>45</v>
      </c>
      <c r="N19" s="51">
        <v>6</v>
      </c>
      <c r="O19" s="87">
        <v>6</v>
      </c>
      <c r="P19" s="84">
        <v>612</v>
      </c>
      <c r="Q19" s="87">
        <v>594</v>
      </c>
      <c r="R19" s="25"/>
      <c r="S19" s="25"/>
      <c r="T19" s="25"/>
      <c r="U19" s="25"/>
      <c r="V19" s="25"/>
      <c r="W19" s="25"/>
      <c r="X19" s="25"/>
      <c r="Y19" s="25"/>
    </row>
    <row r="20" spans="1:25" ht="15.95" customHeight="1">
      <c r="A20" s="99"/>
      <c r="B20" s="58"/>
      <c r="C20" s="50" t="s">
        <v>61</v>
      </c>
      <c r="D20" s="50"/>
      <c r="E20" s="62"/>
      <c r="F20" s="84">
        <v>0</v>
      </c>
      <c r="G20" s="84">
        <v>0</v>
      </c>
      <c r="H20" s="84">
        <v>0</v>
      </c>
      <c r="I20" s="84">
        <v>0</v>
      </c>
      <c r="J20" s="84">
        <v>805</v>
      </c>
      <c r="K20" s="87">
        <v>882</v>
      </c>
      <c r="L20" s="51">
        <v>47</v>
      </c>
      <c r="M20" s="87">
        <v>22</v>
      </c>
      <c r="N20" s="51">
        <v>0</v>
      </c>
      <c r="O20" s="87">
        <v>0</v>
      </c>
      <c r="P20" s="84">
        <v>0</v>
      </c>
      <c r="Q20" s="87">
        <v>0</v>
      </c>
      <c r="R20" s="25"/>
      <c r="S20" s="25"/>
      <c r="T20" s="25"/>
      <c r="U20" s="25"/>
      <c r="V20" s="25"/>
      <c r="W20" s="25"/>
      <c r="X20" s="25"/>
      <c r="Y20" s="25"/>
    </row>
    <row r="21" spans="1:25" ht="15.95" customHeight="1">
      <c r="A21" s="99"/>
      <c r="B21" s="75" t="s">
        <v>62</v>
      </c>
      <c r="C21" s="50"/>
      <c r="D21" s="50"/>
      <c r="E21" s="62" t="s">
        <v>155</v>
      </c>
      <c r="F21" s="84">
        <v>0</v>
      </c>
      <c r="G21" s="84">
        <v>0.1</v>
      </c>
      <c r="H21" s="84">
        <v>21</v>
      </c>
      <c r="I21" s="84">
        <v>3</v>
      </c>
      <c r="J21" s="84">
        <v>3191</v>
      </c>
      <c r="K21" s="87">
        <v>4147</v>
      </c>
      <c r="L21" s="51">
        <v>94</v>
      </c>
      <c r="M21" s="87">
        <v>45</v>
      </c>
      <c r="N21" s="51">
        <v>6</v>
      </c>
      <c r="O21" s="87">
        <v>6</v>
      </c>
      <c r="P21" s="84">
        <v>612</v>
      </c>
      <c r="Q21" s="87">
        <v>594</v>
      </c>
      <c r="R21" s="25"/>
      <c r="S21" s="25"/>
      <c r="T21" s="25"/>
      <c r="U21" s="25"/>
      <c r="V21" s="25"/>
      <c r="W21" s="25"/>
      <c r="X21" s="25"/>
      <c r="Y21" s="25"/>
    </row>
    <row r="22" spans="1:25" ht="15.95" customHeight="1">
      <c r="A22" s="99"/>
      <c r="B22" s="57" t="s">
        <v>63</v>
      </c>
      <c r="C22" s="50"/>
      <c r="D22" s="50"/>
      <c r="E22" s="62" t="s">
        <v>156</v>
      </c>
      <c r="F22" s="84">
        <v>360</v>
      </c>
      <c r="G22" s="84">
        <v>411</v>
      </c>
      <c r="H22" s="84">
        <v>1907</v>
      </c>
      <c r="I22" s="84">
        <v>2525</v>
      </c>
      <c r="J22" s="84">
        <v>4173</v>
      </c>
      <c r="K22" s="87">
        <v>5086</v>
      </c>
      <c r="L22" s="51">
        <v>130</v>
      </c>
      <c r="M22" s="87">
        <v>72</v>
      </c>
      <c r="N22" s="51">
        <v>6</v>
      </c>
      <c r="O22" s="87">
        <v>6</v>
      </c>
      <c r="P22" s="84">
        <v>612</v>
      </c>
      <c r="Q22" s="87">
        <v>594</v>
      </c>
      <c r="R22" s="25"/>
      <c r="S22" s="25"/>
      <c r="T22" s="25"/>
      <c r="U22" s="25"/>
      <c r="V22" s="25"/>
      <c r="W22" s="25"/>
      <c r="X22" s="25"/>
      <c r="Y22" s="25"/>
    </row>
    <row r="23" spans="1:25" ht="15.95" customHeight="1">
      <c r="A23" s="99"/>
      <c r="B23" s="58" t="s">
        <v>64</v>
      </c>
      <c r="C23" s="50" t="s">
        <v>65</v>
      </c>
      <c r="D23" s="50"/>
      <c r="E23" s="62"/>
      <c r="F23" s="84">
        <v>170</v>
      </c>
      <c r="G23" s="84">
        <v>168</v>
      </c>
      <c r="H23" s="84">
        <v>95</v>
      </c>
      <c r="I23" s="84">
        <v>122</v>
      </c>
      <c r="J23" s="84">
        <v>1108</v>
      </c>
      <c r="K23" s="87">
        <v>936</v>
      </c>
      <c r="L23" s="51">
        <v>34</v>
      </c>
      <c r="M23" s="87">
        <v>27</v>
      </c>
      <c r="N23" s="51">
        <v>6</v>
      </c>
      <c r="O23" s="87">
        <v>6</v>
      </c>
      <c r="P23" s="84">
        <v>612</v>
      </c>
      <c r="Q23" s="87">
        <v>594</v>
      </c>
      <c r="R23" s="25"/>
      <c r="S23" s="25"/>
      <c r="T23" s="25"/>
      <c r="U23" s="25"/>
      <c r="V23" s="25"/>
      <c r="W23" s="25"/>
      <c r="X23" s="25"/>
      <c r="Y23" s="25"/>
    </row>
    <row r="24" spans="1:25" ht="15.95" customHeight="1">
      <c r="A24" s="99"/>
      <c r="B24" s="50" t="s">
        <v>157</v>
      </c>
      <c r="C24" s="50"/>
      <c r="D24" s="50"/>
      <c r="E24" s="62" t="s">
        <v>158</v>
      </c>
      <c r="F24" s="84">
        <f t="shared" ref="F24" si="13">F21-F22</f>
        <v>-360</v>
      </c>
      <c r="G24" s="84">
        <f>G21-G22</f>
        <v>-410.9</v>
      </c>
      <c r="H24" s="84">
        <f t="shared" ref="H24" si="14">H21-H22</f>
        <v>-1886</v>
      </c>
      <c r="I24" s="84">
        <f>I21-I22</f>
        <v>-2522</v>
      </c>
      <c r="J24" s="84">
        <f t="shared" ref="J24" si="15">J21-J22</f>
        <v>-982</v>
      </c>
      <c r="K24" s="87">
        <f>K21-K22</f>
        <v>-939</v>
      </c>
      <c r="L24" s="51">
        <f t="shared" ref="L24:O24" si="16">L21-L22</f>
        <v>-36</v>
      </c>
      <c r="M24" s="87">
        <f t="shared" si="16"/>
        <v>-27</v>
      </c>
      <c r="N24" s="51">
        <f t="shared" si="16"/>
        <v>0</v>
      </c>
      <c r="O24" s="87">
        <f t="shared" si="16"/>
        <v>0</v>
      </c>
      <c r="P24" s="84">
        <f t="shared" ref="P24:Q24" si="17">P21-P22</f>
        <v>0</v>
      </c>
      <c r="Q24" s="87">
        <f t="shared" si="17"/>
        <v>0</v>
      </c>
      <c r="R24" s="25"/>
      <c r="S24" s="25"/>
      <c r="T24" s="25"/>
      <c r="U24" s="25"/>
      <c r="V24" s="25"/>
      <c r="W24" s="25"/>
      <c r="X24" s="25"/>
      <c r="Y24" s="25"/>
    </row>
    <row r="25" spans="1:25" ht="15.95" customHeight="1">
      <c r="A25" s="99"/>
      <c r="B25" s="57" t="s">
        <v>66</v>
      </c>
      <c r="C25" s="57"/>
      <c r="D25" s="57"/>
      <c r="E25" s="103" t="s">
        <v>159</v>
      </c>
      <c r="F25" s="107">
        <v>360</v>
      </c>
      <c r="G25" s="107">
        <v>410.9</v>
      </c>
      <c r="H25" s="107">
        <v>1886</v>
      </c>
      <c r="I25" s="107">
        <v>2522</v>
      </c>
      <c r="J25" s="107">
        <v>982</v>
      </c>
      <c r="K25" s="107">
        <v>939</v>
      </c>
      <c r="L25" s="107">
        <v>36</v>
      </c>
      <c r="M25" s="107">
        <v>27</v>
      </c>
      <c r="N25" s="107">
        <v>0</v>
      </c>
      <c r="O25" s="107">
        <v>0</v>
      </c>
      <c r="P25" s="107">
        <v>0</v>
      </c>
      <c r="Q25" s="107">
        <v>0</v>
      </c>
      <c r="R25" s="25"/>
      <c r="S25" s="25"/>
      <c r="T25" s="25"/>
      <c r="U25" s="25"/>
      <c r="V25" s="25"/>
      <c r="W25" s="25"/>
      <c r="X25" s="25"/>
      <c r="Y25" s="25"/>
    </row>
    <row r="26" spans="1:25" ht="15.95" customHeight="1">
      <c r="A26" s="99"/>
      <c r="B26" s="75" t="s">
        <v>67</v>
      </c>
      <c r="C26" s="75"/>
      <c r="D26" s="75"/>
      <c r="E26" s="104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25"/>
      <c r="S26" s="25"/>
      <c r="T26" s="25"/>
      <c r="U26" s="25"/>
      <c r="V26" s="25"/>
      <c r="W26" s="25"/>
      <c r="X26" s="25"/>
      <c r="Y26" s="25"/>
    </row>
    <row r="27" spans="1:25" ht="15.95" customHeight="1">
      <c r="A27" s="99"/>
      <c r="B27" s="50" t="s">
        <v>160</v>
      </c>
      <c r="C27" s="50"/>
      <c r="D27" s="50"/>
      <c r="E27" s="62" t="s">
        <v>161</v>
      </c>
      <c r="F27" s="84">
        <f t="shared" ref="F27" si="18">F24+F25</f>
        <v>0</v>
      </c>
      <c r="G27" s="84">
        <f t="shared" ref="G27:H27" si="19">G24+G25</f>
        <v>0</v>
      </c>
      <c r="H27" s="84">
        <f t="shared" si="19"/>
        <v>0</v>
      </c>
      <c r="I27" s="84">
        <f t="shared" ref="I27:O27" si="20">I24+I25</f>
        <v>0</v>
      </c>
      <c r="J27" s="84">
        <f t="shared" ref="J27:K27" si="21">J24+J25</f>
        <v>0</v>
      </c>
      <c r="K27" s="87">
        <f t="shared" si="21"/>
        <v>0</v>
      </c>
      <c r="L27" s="51">
        <f t="shared" si="20"/>
        <v>0</v>
      </c>
      <c r="M27" s="87">
        <f t="shared" si="20"/>
        <v>0</v>
      </c>
      <c r="N27" s="51">
        <f t="shared" si="20"/>
        <v>0</v>
      </c>
      <c r="O27" s="87">
        <f t="shared" si="20"/>
        <v>0</v>
      </c>
      <c r="P27" s="84">
        <f t="shared" ref="P27:Q27" si="22">P24+P25</f>
        <v>0</v>
      </c>
      <c r="Q27" s="87">
        <f t="shared" si="22"/>
        <v>0</v>
      </c>
      <c r="R27" s="25"/>
      <c r="S27" s="25"/>
      <c r="T27" s="25"/>
      <c r="U27" s="25"/>
      <c r="V27" s="25"/>
      <c r="W27" s="25"/>
      <c r="X27" s="25"/>
      <c r="Y27" s="25"/>
    </row>
    <row r="28" spans="1:25" ht="15.95" customHeight="1">
      <c r="A28" s="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.95" customHeight="1">
      <c r="A29" s="12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162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5.95" customHeight="1">
      <c r="A30" s="102" t="s">
        <v>68</v>
      </c>
      <c r="B30" s="102"/>
      <c r="C30" s="102"/>
      <c r="D30" s="102"/>
      <c r="E30" s="102"/>
      <c r="F30" s="109" t="s">
        <v>254</v>
      </c>
      <c r="G30" s="109"/>
      <c r="H30" s="109" t="s">
        <v>255</v>
      </c>
      <c r="I30" s="109"/>
      <c r="J30" s="109" t="s">
        <v>256</v>
      </c>
      <c r="K30" s="109"/>
      <c r="L30" s="109"/>
      <c r="M30" s="109"/>
      <c r="N30" s="109"/>
      <c r="O30" s="109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5.95" customHeight="1">
      <c r="A31" s="102"/>
      <c r="B31" s="102"/>
      <c r="C31" s="102"/>
      <c r="D31" s="102"/>
      <c r="E31" s="102"/>
      <c r="F31" s="48" t="s">
        <v>238</v>
      </c>
      <c r="G31" s="76" t="s">
        <v>237</v>
      </c>
      <c r="H31" s="48" t="s">
        <v>238</v>
      </c>
      <c r="I31" s="76" t="s">
        <v>237</v>
      </c>
      <c r="J31" s="48" t="s">
        <v>238</v>
      </c>
      <c r="K31" s="76" t="s">
        <v>237</v>
      </c>
      <c r="L31" s="48" t="s">
        <v>238</v>
      </c>
      <c r="M31" s="76" t="s">
        <v>237</v>
      </c>
      <c r="N31" s="48" t="s">
        <v>238</v>
      </c>
      <c r="O31" s="76" t="s">
        <v>237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.95" customHeight="1">
      <c r="A32" s="99" t="s">
        <v>84</v>
      </c>
      <c r="B32" s="57" t="s">
        <v>49</v>
      </c>
      <c r="C32" s="50"/>
      <c r="D32" s="50"/>
      <c r="E32" s="62" t="s">
        <v>40</v>
      </c>
      <c r="F32" s="84">
        <v>682</v>
      </c>
      <c r="G32" s="87">
        <v>666</v>
      </c>
      <c r="H32" s="84">
        <v>831</v>
      </c>
      <c r="I32" s="87">
        <v>22</v>
      </c>
      <c r="J32" s="84">
        <v>456</v>
      </c>
      <c r="K32" s="87">
        <v>2150</v>
      </c>
      <c r="L32" s="51"/>
      <c r="M32" s="51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5.95" customHeight="1">
      <c r="A33" s="105"/>
      <c r="B33" s="59"/>
      <c r="C33" s="57" t="s">
        <v>69</v>
      </c>
      <c r="D33" s="50"/>
      <c r="E33" s="62"/>
      <c r="F33" s="84">
        <v>617</v>
      </c>
      <c r="G33" s="87">
        <v>606</v>
      </c>
      <c r="H33" s="84">
        <v>828</v>
      </c>
      <c r="I33" s="87">
        <v>17</v>
      </c>
      <c r="J33" s="84">
        <v>423</v>
      </c>
      <c r="K33" s="87">
        <v>2114</v>
      </c>
      <c r="L33" s="51"/>
      <c r="M33" s="51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5.95" customHeight="1">
      <c r="A34" s="105"/>
      <c r="B34" s="59"/>
      <c r="C34" s="58"/>
      <c r="D34" s="50" t="s">
        <v>70</v>
      </c>
      <c r="E34" s="62"/>
      <c r="F34" s="84">
        <v>474</v>
      </c>
      <c r="G34" s="87">
        <v>455</v>
      </c>
      <c r="H34" s="84">
        <v>813</v>
      </c>
      <c r="I34" s="87">
        <v>0</v>
      </c>
      <c r="J34" s="84">
        <v>423</v>
      </c>
      <c r="K34" s="87">
        <v>2114</v>
      </c>
      <c r="L34" s="51"/>
      <c r="M34" s="51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5.95" customHeight="1">
      <c r="A35" s="105"/>
      <c r="B35" s="58"/>
      <c r="C35" s="75" t="s">
        <v>71</v>
      </c>
      <c r="D35" s="50"/>
      <c r="E35" s="62"/>
      <c r="F35" s="84">
        <v>65</v>
      </c>
      <c r="G35" s="87">
        <v>60</v>
      </c>
      <c r="H35" s="84">
        <v>3</v>
      </c>
      <c r="I35" s="64">
        <v>5</v>
      </c>
      <c r="J35" s="84">
        <v>32</v>
      </c>
      <c r="K35" s="87">
        <v>36</v>
      </c>
      <c r="L35" s="51"/>
      <c r="M35" s="51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5.95" customHeight="1">
      <c r="A36" s="105"/>
      <c r="B36" s="57" t="s">
        <v>52</v>
      </c>
      <c r="C36" s="50"/>
      <c r="D36" s="50"/>
      <c r="E36" s="62" t="s">
        <v>41</v>
      </c>
      <c r="F36" s="84">
        <v>414</v>
      </c>
      <c r="G36" s="87">
        <v>407</v>
      </c>
      <c r="H36" s="84">
        <v>48</v>
      </c>
      <c r="I36" s="87">
        <v>11</v>
      </c>
      <c r="J36" s="84">
        <v>125</v>
      </c>
      <c r="K36" s="87">
        <v>86</v>
      </c>
      <c r="L36" s="51"/>
      <c r="M36" s="51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5.95" customHeight="1">
      <c r="A37" s="105"/>
      <c r="B37" s="59"/>
      <c r="C37" s="50" t="s">
        <v>72</v>
      </c>
      <c r="D37" s="50"/>
      <c r="E37" s="62"/>
      <c r="F37" s="84">
        <v>349</v>
      </c>
      <c r="G37" s="87">
        <v>347</v>
      </c>
      <c r="H37" s="84">
        <v>45</v>
      </c>
      <c r="I37" s="87">
        <v>6</v>
      </c>
      <c r="J37" s="84">
        <v>123</v>
      </c>
      <c r="K37" s="87">
        <v>83</v>
      </c>
      <c r="L37" s="51"/>
      <c r="M37" s="51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5.95" customHeight="1">
      <c r="A38" s="105"/>
      <c r="B38" s="58"/>
      <c r="C38" s="50" t="s">
        <v>73</v>
      </c>
      <c r="D38" s="50"/>
      <c r="E38" s="62"/>
      <c r="F38" s="84">
        <v>65</v>
      </c>
      <c r="G38" s="87">
        <v>60</v>
      </c>
      <c r="H38" s="84">
        <v>3</v>
      </c>
      <c r="I38" s="87">
        <v>5</v>
      </c>
      <c r="J38" s="84">
        <v>2</v>
      </c>
      <c r="K38" s="87">
        <v>3</v>
      </c>
      <c r="L38" s="51"/>
      <c r="M38" s="51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5.95" customHeight="1">
      <c r="A39" s="105"/>
      <c r="B39" s="44" t="s">
        <v>74</v>
      </c>
      <c r="C39" s="44"/>
      <c r="D39" s="44"/>
      <c r="E39" s="62" t="s">
        <v>163</v>
      </c>
      <c r="F39" s="84">
        <f t="shared" ref="F39:G39" si="23">F32-F36</f>
        <v>268</v>
      </c>
      <c r="G39" s="87">
        <f t="shared" si="23"/>
        <v>259</v>
      </c>
      <c r="H39" s="84">
        <f t="shared" ref="H39:O39" si="24">H32-H36</f>
        <v>783</v>
      </c>
      <c r="I39" s="87">
        <f t="shared" si="24"/>
        <v>11</v>
      </c>
      <c r="J39" s="84">
        <f t="shared" si="24"/>
        <v>331</v>
      </c>
      <c r="K39" s="87">
        <f t="shared" si="24"/>
        <v>2064</v>
      </c>
      <c r="L39" s="51">
        <f t="shared" si="24"/>
        <v>0</v>
      </c>
      <c r="M39" s="51">
        <f t="shared" si="24"/>
        <v>0</v>
      </c>
      <c r="N39" s="51">
        <f t="shared" si="24"/>
        <v>0</v>
      </c>
      <c r="O39" s="51">
        <f t="shared" si="24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5.95" customHeight="1">
      <c r="A40" s="99" t="s">
        <v>85</v>
      </c>
      <c r="B40" s="57" t="s">
        <v>75</v>
      </c>
      <c r="C40" s="50"/>
      <c r="D40" s="50"/>
      <c r="E40" s="62" t="s">
        <v>43</v>
      </c>
      <c r="F40" s="84">
        <v>2543</v>
      </c>
      <c r="G40" s="87">
        <v>2175</v>
      </c>
      <c r="H40" s="84">
        <v>96</v>
      </c>
      <c r="I40" s="87">
        <v>45</v>
      </c>
      <c r="J40" s="84">
        <v>0</v>
      </c>
      <c r="K40" s="87">
        <v>0</v>
      </c>
      <c r="L40" s="51"/>
      <c r="M40" s="51"/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5.95" customHeight="1">
      <c r="A41" s="100"/>
      <c r="B41" s="58"/>
      <c r="C41" s="50" t="s">
        <v>76</v>
      </c>
      <c r="D41" s="50"/>
      <c r="E41" s="62"/>
      <c r="F41" s="84">
        <v>2251</v>
      </c>
      <c r="G41" s="64">
        <v>1895</v>
      </c>
      <c r="H41" s="84">
        <v>45</v>
      </c>
      <c r="I41" s="87">
        <v>0</v>
      </c>
      <c r="J41" s="84">
        <v>0</v>
      </c>
      <c r="K41" s="87">
        <v>0</v>
      </c>
      <c r="L41" s="51"/>
      <c r="M41" s="51"/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5.95" customHeight="1">
      <c r="A42" s="100"/>
      <c r="B42" s="57" t="s">
        <v>63</v>
      </c>
      <c r="C42" s="50"/>
      <c r="D42" s="50"/>
      <c r="E42" s="62" t="s">
        <v>44</v>
      </c>
      <c r="F42" s="84">
        <v>2811</v>
      </c>
      <c r="G42" s="87">
        <v>2434</v>
      </c>
      <c r="H42" s="84">
        <v>96</v>
      </c>
      <c r="I42" s="87">
        <v>45</v>
      </c>
      <c r="J42" s="84">
        <v>667</v>
      </c>
      <c r="K42" s="87">
        <v>705</v>
      </c>
      <c r="L42" s="51"/>
      <c r="M42" s="51"/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5.95" customHeight="1">
      <c r="A43" s="100"/>
      <c r="B43" s="58"/>
      <c r="C43" s="50" t="s">
        <v>77</v>
      </c>
      <c r="D43" s="50"/>
      <c r="E43" s="62"/>
      <c r="F43" s="84">
        <v>739</v>
      </c>
      <c r="G43" s="87">
        <v>727</v>
      </c>
      <c r="H43" s="84">
        <v>16</v>
      </c>
      <c r="I43" s="64">
        <v>16</v>
      </c>
      <c r="J43" s="84">
        <v>655</v>
      </c>
      <c r="K43" s="87">
        <v>683</v>
      </c>
      <c r="L43" s="51"/>
      <c r="M43" s="51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5.95" customHeight="1">
      <c r="A44" s="100"/>
      <c r="B44" s="50" t="s">
        <v>74</v>
      </c>
      <c r="C44" s="50"/>
      <c r="D44" s="50"/>
      <c r="E44" s="62" t="s">
        <v>164</v>
      </c>
      <c r="F44" s="64">
        <f t="shared" ref="F44:G44" si="25">F40-F42</f>
        <v>-268</v>
      </c>
      <c r="G44" s="64">
        <f t="shared" si="25"/>
        <v>-259</v>
      </c>
      <c r="H44" s="64">
        <f t="shared" ref="H44:O44" si="26">H40-H42</f>
        <v>0</v>
      </c>
      <c r="I44" s="64">
        <f t="shared" si="26"/>
        <v>0</v>
      </c>
      <c r="J44" s="64">
        <f t="shared" si="26"/>
        <v>-667</v>
      </c>
      <c r="K44" s="64">
        <f t="shared" si="26"/>
        <v>-705</v>
      </c>
      <c r="L44" s="64">
        <f t="shared" si="26"/>
        <v>0</v>
      </c>
      <c r="M44" s="64">
        <f t="shared" si="26"/>
        <v>0</v>
      </c>
      <c r="N44" s="64">
        <f t="shared" si="26"/>
        <v>0</v>
      </c>
      <c r="O44" s="64">
        <f t="shared" si="26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5.95" customHeight="1">
      <c r="A45" s="99" t="s">
        <v>86</v>
      </c>
      <c r="B45" s="44" t="s">
        <v>78</v>
      </c>
      <c r="C45" s="44"/>
      <c r="D45" s="44"/>
      <c r="E45" s="62" t="s">
        <v>165</v>
      </c>
      <c r="F45" s="84">
        <f t="shared" ref="F45:G45" si="27">F39+F44</f>
        <v>0</v>
      </c>
      <c r="G45" s="87">
        <f t="shared" si="27"/>
        <v>0</v>
      </c>
      <c r="H45" s="84">
        <f t="shared" ref="H45:O45" si="28">H39+H44</f>
        <v>783</v>
      </c>
      <c r="I45" s="87">
        <f t="shared" si="28"/>
        <v>11</v>
      </c>
      <c r="J45" s="84">
        <f t="shared" si="28"/>
        <v>-336</v>
      </c>
      <c r="K45" s="87">
        <f t="shared" si="28"/>
        <v>1359</v>
      </c>
      <c r="L45" s="51">
        <f t="shared" si="28"/>
        <v>0</v>
      </c>
      <c r="M45" s="51">
        <f t="shared" si="28"/>
        <v>0</v>
      </c>
      <c r="N45" s="51">
        <f t="shared" si="28"/>
        <v>0</v>
      </c>
      <c r="O45" s="51">
        <f t="shared" si="28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95" customHeight="1">
      <c r="A46" s="100"/>
      <c r="B46" s="50" t="s">
        <v>79</v>
      </c>
      <c r="C46" s="50"/>
      <c r="D46" s="50"/>
      <c r="E46" s="50"/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87">
        <v>0</v>
      </c>
      <c r="L46" s="51"/>
      <c r="M46" s="51"/>
      <c r="N46" s="64"/>
      <c r="O46" s="64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.95" customHeight="1">
      <c r="A47" s="100"/>
      <c r="B47" s="50" t="s">
        <v>80</v>
      </c>
      <c r="C47" s="50"/>
      <c r="D47" s="50"/>
      <c r="E47" s="50"/>
      <c r="F47" s="84">
        <v>0</v>
      </c>
      <c r="G47" s="87">
        <v>0</v>
      </c>
      <c r="H47" s="84">
        <v>854</v>
      </c>
      <c r="I47" s="87">
        <v>93</v>
      </c>
      <c r="J47" s="84">
        <v>1495</v>
      </c>
      <c r="K47" s="87">
        <v>1832</v>
      </c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5.95" customHeight="1">
      <c r="A48" s="100"/>
      <c r="B48" s="50" t="s">
        <v>81</v>
      </c>
      <c r="C48" s="50"/>
      <c r="D48" s="50"/>
      <c r="E48" s="50"/>
      <c r="F48" s="84">
        <v>0</v>
      </c>
      <c r="G48" s="87">
        <v>0</v>
      </c>
      <c r="H48" s="84">
        <v>764</v>
      </c>
      <c r="I48" s="87">
        <v>26</v>
      </c>
      <c r="J48" s="84">
        <v>1495</v>
      </c>
      <c r="K48" s="87">
        <v>1832</v>
      </c>
      <c r="L48" s="51"/>
      <c r="M48" s="51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5" ht="15.95" customHeight="1">
      <c r="A49" s="8" t="s">
        <v>166</v>
      </c>
      <c r="O49" s="6"/>
    </row>
    <row r="50" spans="1:15" ht="15.95" customHeight="1">
      <c r="A50" s="8"/>
    </row>
  </sheetData>
  <mergeCells count="31">
    <mergeCell ref="A45:A48"/>
    <mergeCell ref="O25:O26"/>
    <mergeCell ref="A30:E31"/>
    <mergeCell ref="F30:G30"/>
    <mergeCell ref="H30:I30"/>
    <mergeCell ref="J30:K30"/>
    <mergeCell ref="L30:M30"/>
    <mergeCell ref="N30:O30"/>
    <mergeCell ref="J25:J26"/>
    <mergeCell ref="K25:K26"/>
    <mergeCell ref="L25:L26"/>
    <mergeCell ref="A6:E7"/>
    <mergeCell ref="F6:G6"/>
    <mergeCell ref="H6:I6"/>
    <mergeCell ref="A32:A39"/>
    <mergeCell ref="A40:A44"/>
    <mergeCell ref="H25:H26"/>
    <mergeCell ref="I25:I26"/>
    <mergeCell ref="A8:A18"/>
    <mergeCell ref="A19:A27"/>
    <mergeCell ref="E25:E26"/>
    <mergeCell ref="F25:F26"/>
    <mergeCell ref="G25:G26"/>
    <mergeCell ref="P6:Q6"/>
    <mergeCell ref="P25:P26"/>
    <mergeCell ref="Q25:Q26"/>
    <mergeCell ref="J6:K6"/>
    <mergeCell ref="L6:M6"/>
    <mergeCell ref="N6:O6"/>
    <mergeCell ref="M25:M26"/>
    <mergeCell ref="N25:N26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67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topLeftCell="A5" zoomScaleNormal="100" zoomScaleSheetLayoutView="100" workbookViewId="0">
      <selection activeCell="K23" sqref="K23"/>
    </sheetView>
  </sheetViews>
  <sheetFormatPr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1" t="s">
        <v>0</v>
      </c>
      <c r="B1" s="31"/>
      <c r="C1" s="89" t="s">
        <v>262</v>
      </c>
      <c r="D1" s="39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0"/>
      <c r="B5" s="40" t="s">
        <v>250</v>
      </c>
      <c r="C5" s="40"/>
      <c r="D5" s="40"/>
      <c r="H5" s="15"/>
      <c r="L5" s="15"/>
      <c r="N5" s="15" t="s">
        <v>168</v>
      </c>
    </row>
    <row r="6" spans="1:14" ht="15" customHeight="1">
      <c r="A6" s="41"/>
      <c r="B6" s="42"/>
      <c r="C6" s="42"/>
      <c r="D6" s="82"/>
      <c r="E6" s="115" t="s">
        <v>257</v>
      </c>
      <c r="F6" s="115"/>
      <c r="G6" s="115" t="s">
        <v>258</v>
      </c>
      <c r="H6" s="115"/>
      <c r="I6" s="116" t="s">
        <v>259</v>
      </c>
      <c r="J6" s="117"/>
      <c r="K6" s="115" t="s">
        <v>260</v>
      </c>
      <c r="L6" s="115"/>
      <c r="M6" s="115" t="s">
        <v>261</v>
      </c>
      <c r="N6" s="115"/>
    </row>
    <row r="7" spans="1:14" ht="15" customHeight="1">
      <c r="A7" s="18"/>
      <c r="B7" s="19"/>
      <c r="C7" s="19"/>
      <c r="D7" s="56"/>
      <c r="E7" s="34" t="s">
        <v>238</v>
      </c>
      <c r="F7" s="34" t="s">
        <v>237</v>
      </c>
      <c r="G7" s="34" t="s">
        <v>238</v>
      </c>
      <c r="H7" s="34" t="s">
        <v>237</v>
      </c>
      <c r="I7" s="34" t="s">
        <v>238</v>
      </c>
      <c r="J7" s="34" t="s">
        <v>237</v>
      </c>
      <c r="K7" s="34" t="s">
        <v>238</v>
      </c>
      <c r="L7" s="34" t="s">
        <v>237</v>
      </c>
      <c r="M7" s="34" t="s">
        <v>238</v>
      </c>
      <c r="N7" s="34" t="s">
        <v>237</v>
      </c>
    </row>
    <row r="8" spans="1:14" ht="18" customHeight="1">
      <c r="A8" s="95" t="s">
        <v>169</v>
      </c>
      <c r="B8" s="77" t="s">
        <v>170</v>
      </c>
      <c r="C8" s="78"/>
      <c r="D8" s="78"/>
      <c r="E8" s="79">
        <v>4</v>
      </c>
      <c r="F8" s="88">
        <v>4</v>
      </c>
      <c r="G8" s="79">
        <v>32</v>
      </c>
      <c r="H8" s="88">
        <v>32</v>
      </c>
      <c r="I8" s="79">
        <v>7</v>
      </c>
      <c r="J8" s="88">
        <v>7</v>
      </c>
      <c r="K8" s="79">
        <v>4</v>
      </c>
      <c r="L8" s="88">
        <v>4</v>
      </c>
      <c r="M8" s="79">
        <v>1</v>
      </c>
      <c r="N8" s="88">
        <v>1</v>
      </c>
    </row>
    <row r="9" spans="1:14" ht="18" customHeight="1">
      <c r="A9" s="95"/>
      <c r="B9" s="95" t="s">
        <v>171</v>
      </c>
      <c r="C9" s="50" t="s">
        <v>172</v>
      </c>
      <c r="D9" s="50"/>
      <c r="E9" s="79">
        <v>10</v>
      </c>
      <c r="F9" s="88">
        <v>10</v>
      </c>
      <c r="G9" s="79">
        <v>495</v>
      </c>
      <c r="H9" s="88">
        <v>495</v>
      </c>
      <c r="I9" s="79">
        <v>100</v>
      </c>
      <c r="J9" s="88">
        <v>100</v>
      </c>
      <c r="K9" s="79">
        <v>450</v>
      </c>
      <c r="L9" s="88">
        <v>450</v>
      </c>
      <c r="M9" s="79">
        <v>100</v>
      </c>
      <c r="N9" s="88">
        <v>100</v>
      </c>
    </row>
    <row r="10" spans="1:14" ht="18" customHeight="1">
      <c r="A10" s="95"/>
      <c r="B10" s="95"/>
      <c r="C10" s="50" t="s">
        <v>173</v>
      </c>
      <c r="D10" s="50"/>
      <c r="E10" s="79">
        <v>5</v>
      </c>
      <c r="F10" s="88">
        <v>5</v>
      </c>
      <c r="G10" s="79">
        <v>250</v>
      </c>
      <c r="H10" s="88">
        <v>250</v>
      </c>
      <c r="I10" s="79">
        <v>51</v>
      </c>
      <c r="J10" s="88">
        <v>51</v>
      </c>
      <c r="K10" s="79">
        <v>409</v>
      </c>
      <c r="L10" s="88">
        <v>409</v>
      </c>
      <c r="M10" s="79">
        <v>100</v>
      </c>
      <c r="N10" s="88">
        <v>100</v>
      </c>
    </row>
    <row r="11" spans="1:14" ht="18" customHeight="1">
      <c r="A11" s="95"/>
      <c r="B11" s="95"/>
      <c r="C11" s="50" t="s">
        <v>174</v>
      </c>
      <c r="D11" s="50"/>
      <c r="E11" s="79">
        <v>1</v>
      </c>
      <c r="F11" s="88">
        <v>1</v>
      </c>
      <c r="G11" s="79">
        <v>69</v>
      </c>
      <c r="H11" s="88">
        <v>69</v>
      </c>
      <c r="I11" s="79">
        <v>31</v>
      </c>
      <c r="J11" s="88">
        <v>31</v>
      </c>
      <c r="K11" s="79">
        <v>8</v>
      </c>
      <c r="L11" s="88">
        <v>8</v>
      </c>
      <c r="M11" s="79">
        <v>0</v>
      </c>
      <c r="N11" s="88">
        <v>0</v>
      </c>
    </row>
    <row r="12" spans="1:14" ht="18" customHeight="1">
      <c r="A12" s="95"/>
      <c r="B12" s="95"/>
      <c r="C12" s="50" t="s">
        <v>175</v>
      </c>
      <c r="D12" s="50"/>
      <c r="E12" s="79">
        <v>4</v>
      </c>
      <c r="F12" s="88">
        <v>4</v>
      </c>
      <c r="G12" s="79">
        <v>176</v>
      </c>
      <c r="H12" s="88">
        <v>176</v>
      </c>
      <c r="I12" s="79">
        <v>18</v>
      </c>
      <c r="J12" s="88">
        <v>18</v>
      </c>
      <c r="K12" s="79">
        <v>33</v>
      </c>
      <c r="L12" s="88">
        <v>33</v>
      </c>
      <c r="M12" s="79">
        <v>0</v>
      </c>
      <c r="N12" s="88">
        <v>0</v>
      </c>
    </row>
    <row r="13" spans="1:14" ht="18" customHeight="1">
      <c r="A13" s="95"/>
      <c r="B13" s="95"/>
      <c r="C13" s="50" t="s">
        <v>176</v>
      </c>
      <c r="D13" s="50"/>
      <c r="E13" s="79">
        <v>0</v>
      </c>
      <c r="F13" s="88">
        <v>0</v>
      </c>
      <c r="G13" s="79">
        <v>0</v>
      </c>
      <c r="H13" s="88">
        <v>0</v>
      </c>
      <c r="I13" s="79">
        <v>0</v>
      </c>
      <c r="J13" s="88">
        <v>0</v>
      </c>
      <c r="K13" s="79">
        <v>0</v>
      </c>
      <c r="L13" s="88">
        <v>0</v>
      </c>
      <c r="M13" s="79">
        <v>0</v>
      </c>
      <c r="N13" s="88">
        <v>0</v>
      </c>
    </row>
    <row r="14" spans="1:14" ht="18" customHeight="1">
      <c r="A14" s="95"/>
      <c r="B14" s="95"/>
      <c r="C14" s="50" t="s">
        <v>177</v>
      </c>
      <c r="D14" s="50"/>
      <c r="E14" s="79">
        <v>0</v>
      </c>
      <c r="F14" s="88">
        <v>0</v>
      </c>
      <c r="G14" s="79">
        <v>0</v>
      </c>
      <c r="H14" s="88">
        <v>0</v>
      </c>
      <c r="I14" s="79">
        <v>0</v>
      </c>
      <c r="J14" s="88">
        <v>0</v>
      </c>
      <c r="K14" s="79">
        <v>0</v>
      </c>
      <c r="L14" s="88">
        <v>0</v>
      </c>
      <c r="M14" s="79">
        <v>0</v>
      </c>
      <c r="N14" s="88">
        <v>0</v>
      </c>
    </row>
    <row r="15" spans="1:14" ht="18" customHeight="1">
      <c r="A15" s="95" t="s">
        <v>178</v>
      </c>
      <c r="B15" s="95" t="s">
        <v>179</v>
      </c>
      <c r="C15" s="50" t="s">
        <v>180</v>
      </c>
      <c r="D15" s="50"/>
      <c r="E15" s="51">
        <v>27</v>
      </c>
      <c r="F15" s="84">
        <v>30</v>
      </c>
      <c r="G15" s="51">
        <v>589</v>
      </c>
      <c r="H15" s="84">
        <v>604</v>
      </c>
      <c r="I15" s="51">
        <v>427</v>
      </c>
      <c r="J15" s="84">
        <v>260</v>
      </c>
      <c r="K15" s="51">
        <v>803</v>
      </c>
      <c r="L15" s="84">
        <v>771</v>
      </c>
      <c r="M15" s="51">
        <v>5180</v>
      </c>
      <c r="N15" s="84">
        <v>6664</v>
      </c>
    </row>
    <row r="16" spans="1:14" ht="18" customHeight="1">
      <c r="A16" s="95"/>
      <c r="B16" s="95"/>
      <c r="C16" s="50" t="s">
        <v>181</v>
      </c>
      <c r="D16" s="50"/>
      <c r="E16" s="92">
        <v>3.0000000000000001E-6</v>
      </c>
      <c r="F16" s="84">
        <v>3.0000000000000001E-6</v>
      </c>
      <c r="G16" s="51">
        <v>18</v>
      </c>
      <c r="H16" s="84">
        <v>23</v>
      </c>
      <c r="I16" s="51">
        <v>9</v>
      </c>
      <c r="J16" s="84">
        <v>11</v>
      </c>
      <c r="K16" s="51">
        <v>322</v>
      </c>
      <c r="L16" s="84">
        <v>348</v>
      </c>
      <c r="M16" s="51">
        <v>715</v>
      </c>
      <c r="N16" s="84">
        <v>667</v>
      </c>
    </row>
    <row r="17" spans="1:15" ht="18" customHeight="1">
      <c r="A17" s="95"/>
      <c r="B17" s="95"/>
      <c r="C17" s="50" t="s">
        <v>182</v>
      </c>
      <c r="D17" s="50"/>
      <c r="E17" s="51">
        <v>0</v>
      </c>
      <c r="F17" s="84">
        <v>0</v>
      </c>
      <c r="G17" s="51">
        <v>0</v>
      </c>
      <c r="H17" s="84">
        <v>0</v>
      </c>
      <c r="I17" s="51">
        <v>0</v>
      </c>
      <c r="J17" s="84">
        <v>0</v>
      </c>
      <c r="K17" s="51">
        <v>0</v>
      </c>
      <c r="L17" s="84">
        <v>0</v>
      </c>
      <c r="M17" s="51">
        <v>0</v>
      </c>
      <c r="N17" s="84">
        <v>0</v>
      </c>
    </row>
    <row r="18" spans="1:15" ht="18" customHeight="1">
      <c r="A18" s="95"/>
      <c r="B18" s="95"/>
      <c r="C18" s="50" t="s">
        <v>183</v>
      </c>
      <c r="D18" s="50"/>
      <c r="E18" s="51">
        <v>28</v>
      </c>
      <c r="F18" s="84">
        <v>30</v>
      </c>
      <c r="G18" s="51">
        <v>607</v>
      </c>
      <c r="H18" s="84">
        <v>627</v>
      </c>
      <c r="I18" s="51">
        <v>436</v>
      </c>
      <c r="J18" s="84">
        <v>271</v>
      </c>
      <c r="K18" s="51">
        <v>1125</v>
      </c>
      <c r="L18" s="84">
        <v>1120</v>
      </c>
      <c r="M18" s="51">
        <v>5895</v>
      </c>
      <c r="N18" s="84">
        <v>7331</v>
      </c>
    </row>
    <row r="19" spans="1:15" ht="18" customHeight="1">
      <c r="A19" s="95"/>
      <c r="B19" s="95" t="s">
        <v>184</v>
      </c>
      <c r="C19" s="50" t="s">
        <v>185</v>
      </c>
      <c r="D19" s="50"/>
      <c r="E19" s="51">
        <v>15</v>
      </c>
      <c r="F19" s="84">
        <v>17</v>
      </c>
      <c r="G19" s="51">
        <v>70</v>
      </c>
      <c r="H19" s="84">
        <v>80</v>
      </c>
      <c r="I19" s="51">
        <v>209</v>
      </c>
      <c r="J19" s="84">
        <v>49</v>
      </c>
      <c r="K19" s="51">
        <v>95</v>
      </c>
      <c r="L19" s="84">
        <v>116</v>
      </c>
      <c r="M19" s="51">
        <v>11</v>
      </c>
      <c r="N19" s="84">
        <v>9</v>
      </c>
    </row>
    <row r="20" spans="1:15" ht="18" customHeight="1">
      <c r="A20" s="95"/>
      <c r="B20" s="95"/>
      <c r="C20" s="50" t="s">
        <v>186</v>
      </c>
      <c r="D20" s="50"/>
      <c r="E20" s="51">
        <v>0</v>
      </c>
      <c r="F20" s="84">
        <v>0</v>
      </c>
      <c r="G20" s="51">
        <v>22</v>
      </c>
      <c r="H20" s="84">
        <v>22</v>
      </c>
      <c r="I20" s="51">
        <v>0</v>
      </c>
      <c r="J20" s="84">
        <v>0</v>
      </c>
      <c r="K20" s="51">
        <v>62</v>
      </c>
      <c r="L20" s="84">
        <v>62</v>
      </c>
      <c r="M20" s="51">
        <v>5014</v>
      </c>
      <c r="N20" s="84">
        <v>6461</v>
      </c>
    </row>
    <row r="21" spans="1:15" ht="18" customHeight="1">
      <c r="A21" s="95"/>
      <c r="B21" s="95"/>
      <c r="C21" s="50" t="s">
        <v>187</v>
      </c>
      <c r="D21" s="50"/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</row>
    <row r="22" spans="1:15" ht="18" customHeight="1">
      <c r="A22" s="95"/>
      <c r="B22" s="95"/>
      <c r="C22" s="44" t="s">
        <v>188</v>
      </c>
      <c r="D22" s="44"/>
      <c r="E22" s="51">
        <v>15</v>
      </c>
      <c r="F22" s="84">
        <v>17</v>
      </c>
      <c r="G22" s="51">
        <v>91</v>
      </c>
      <c r="H22" s="84">
        <v>102</v>
      </c>
      <c r="I22" s="51">
        <v>209</v>
      </c>
      <c r="J22" s="84">
        <v>49</v>
      </c>
      <c r="K22" s="51">
        <v>157</v>
      </c>
      <c r="L22" s="84">
        <v>178</v>
      </c>
      <c r="M22" s="51">
        <v>5025</v>
      </c>
      <c r="N22" s="84">
        <v>6470</v>
      </c>
    </row>
    <row r="23" spans="1:15" ht="18" customHeight="1">
      <c r="A23" s="95"/>
      <c r="B23" s="95" t="s">
        <v>189</v>
      </c>
      <c r="C23" s="50" t="s">
        <v>190</v>
      </c>
      <c r="D23" s="50"/>
      <c r="E23" s="51">
        <v>10</v>
      </c>
      <c r="F23" s="84">
        <v>10</v>
      </c>
      <c r="G23" s="51">
        <v>495</v>
      </c>
      <c r="H23" s="84">
        <v>495</v>
      </c>
      <c r="I23" s="51">
        <v>100</v>
      </c>
      <c r="J23" s="84">
        <v>100</v>
      </c>
      <c r="K23" s="51">
        <v>450</v>
      </c>
      <c r="L23" s="84">
        <v>450</v>
      </c>
      <c r="M23" s="51">
        <v>100</v>
      </c>
      <c r="N23" s="84">
        <v>100</v>
      </c>
    </row>
    <row r="24" spans="1:15" ht="18" customHeight="1">
      <c r="A24" s="95"/>
      <c r="B24" s="95"/>
      <c r="C24" s="50" t="s">
        <v>191</v>
      </c>
      <c r="D24" s="50"/>
      <c r="E24" s="51">
        <v>2</v>
      </c>
      <c r="F24" s="84">
        <v>2</v>
      </c>
      <c r="G24" s="51">
        <v>20</v>
      </c>
      <c r="H24" s="84">
        <v>30</v>
      </c>
      <c r="I24" s="51">
        <v>127</v>
      </c>
      <c r="J24" s="84">
        <v>123</v>
      </c>
      <c r="K24" s="51">
        <v>518</v>
      </c>
      <c r="L24" s="84">
        <v>492</v>
      </c>
      <c r="M24" s="51">
        <v>0</v>
      </c>
      <c r="N24" s="84">
        <v>0</v>
      </c>
    </row>
    <row r="25" spans="1:15" ht="18" customHeight="1">
      <c r="A25" s="95"/>
      <c r="B25" s="95"/>
      <c r="C25" s="50" t="s">
        <v>192</v>
      </c>
      <c r="D25" s="50"/>
      <c r="E25" s="51">
        <v>0</v>
      </c>
      <c r="F25" s="84">
        <v>0</v>
      </c>
      <c r="G25" s="51">
        <v>0</v>
      </c>
      <c r="H25" s="84">
        <v>0</v>
      </c>
      <c r="I25" s="51">
        <v>0</v>
      </c>
      <c r="J25" s="84">
        <v>0</v>
      </c>
      <c r="K25" s="51">
        <v>0</v>
      </c>
      <c r="L25" s="84">
        <v>0</v>
      </c>
      <c r="M25" s="51">
        <v>770</v>
      </c>
      <c r="N25" s="84">
        <v>761</v>
      </c>
    </row>
    <row r="26" spans="1:15" ht="18" customHeight="1">
      <c r="A26" s="95"/>
      <c r="B26" s="95"/>
      <c r="C26" s="50" t="s">
        <v>193</v>
      </c>
      <c r="D26" s="50"/>
      <c r="E26" s="51">
        <v>12</v>
      </c>
      <c r="F26" s="84">
        <v>12</v>
      </c>
      <c r="G26" s="51">
        <v>515</v>
      </c>
      <c r="H26" s="84">
        <v>525</v>
      </c>
      <c r="I26" s="51">
        <v>227</v>
      </c>
      <c r="J26" s="84">
        <v>223</v>
      </c>
      <c r="K26" s="51">
        <v>968</v>
      </c>
      <c r="L26" s="84">
        <v>942</v>
      </c>
      <c r="M26" s="51">
        <v>870</v>
      </c>
      <c r="N26" s="84">
        <v>861</v>
      </c>
    </row>
    <row r="27" spans="1:15" ht="18" customHeight="1">
      <c r="A27" s="95"/>
      <c r="B27" s="50" t="s">
        <v>194</v>
      </c>
      <c r="C27" s="50"/>
      <c r="D27" s="50"/>
      <c r="E27" s="51">
        <v>28</v>
      </c>
      <c r="F27" s="84">
        <v>30</v>
      </c>
      <c r="G27" s="51">
        <v>607</v>
      </c>
      <c r="H27" s="84">
        <v>627</v>
      </c>
      <c r="I27" s="51">
        <v>436</v>
      </c>
      <c r="J27" s="84">
        <v>271</v>
      </c>
      <c r="K27" s="51">
        <v>1125</v>
      </c>
      <c r="L27" s="84">
        <v>1120</v>
      </c>
      <c r="M27" s="51">
        <v>5895</v>
      </c>
      <c r="N27" s="84">
        <v>7331</v>
      </c>
    </row>
    <row r="28" spans="1:15" ht="18" customHeight="1">
      <c r="A28" s="95" t="s">
        <v>195</v>
      </c>
      <c r="B28" s="95" t="s">
        <v>196</v>
      </c>
      <c r="C28" s="50" t="s">
        <v>197</v>
      </c>
      <c r="D28" s="81" t="s">
        <v>40</v>
      </c>
      <c r="E28" s="51">
        <v>29</v>
      </c>
      <c r="F28" s="84">
        <v>30</v>
      </c>
      <c r="G28" s="51">
        <v>499</v>
      </c>
      <c r="H28" s="84">
        <v>454</v>
      </c>
      <c r="I28" s="51">
        <v>624</v>
      </c>
      <c r="J28" s="84">
        <v>358</v>
      </c>
      <c r="K28" s="51">
        <v>742</v>
      </c>
      <c r="L28" s="84">
        <v>721</v>
      </c>
      <c r="M28" s="51">
        <v>2821</v>
      </c>
      <c r="N28" s="84">
        <v>2064</v>
      </c>
    </row>
    <row r="29" spans="1:15" ht="18" customHeight="1">
      <c r="A29" s="95"/>
      <c r="B29" s="95"/>
      <c r="C29" s="50" t="s">
        <v>198</v>
      </c>
      <c r="D29" s="81" t="s">
        <v>41</v>
      </c>
      <c r="E29" s="51">
        <v>0</v>
      </c>
      <c r="F29" s="84">
        <v>0</v>
      </c>
      <c r="G29" s="51">
        <v>317</v>
      </c>
      <c r="H29" s="84">
        <v>281</v>
      </c>
      <c r="I29" s="51">
        <v>326</v>
      </c>
      <c r="J29" s="84">
        <v>84</v>
      </c>
      <c r="K29" s="51">
        <v>501</v>
      </c>
      <c r="L29" s="84">
        <v>475</v>
      </c>
      <c r="M29" s="51">
        <v>2800</v>
      </c>
      <c r="N29" s="84">
        <v>2027</v>
      </c>
    </row>
    <row r="30" spans="1:15" ht="18" customHeight="1">
      <c r="A30" s="95"/>
      <c r="B30" s="95"/>
      <c r="C30" s="50" t="s">
        <v>199</v>
      </c>
      <c r="D30" s="81" t="s">
        <v>200</v>
      </c>
      <c r="E30" s="51">
        <v>28</v>
      </c>
      <c r="F30" s="84">
        <v>29</v>
      </c>
      <c r="G30" s="51">
        <v>196</v>
      </c>
      <c r="H30" s="84">
        <v>199</v>
      </c>
      <c r="I30" s="51">
        <v>299</v>
      </c>
      <c r="J30" s="84">
        <v>277</v>
      </c>
      <c r="K30" s="51">
        <v>182</v>
      </c>
      <c r="L30" s="84">
        <v>181</v>
      </c>
      <c r="M30" s="51">
        <v>16</v>
      </c>
      <c r="N30" s="84">
        <v>18</v>
      </c>
    </row>
    <row r="31" spans="1:15" ht="18" customHeight="1">
      <c r="A31" s="95"/>
      <c r="B31" s="95"/>
      <c r="C31" s="44" t="s">
        <v>201</v>
      </c>
      <c r="D31" s="81" t="s">
        <v>202</v>
      </c>
      <c r="E31" s="51">
        <f t="shared" ref="E31:N31" si="0">E28-E29-E30</f>
        <v>1</v>
      </c>
      <c r="F31" s="84">
        <f t="shared" si="0"/>
        <v>1</v>
      </c>
      <c r="G31" s="51">
        <f t="shared" si="0"/>
        <v>-14</v>
      </c>
      <c r="H31" s="84">
        <f>H28-H29-H30</f>
        <v>-26</v>
      </c>
      <c r="I31" s="51">
        <f t="shared" si="0"/>
        <v>-1</v>
      </c>
      <c r="J31" s="84">
        <f t="shared" si="0"/>
        <v>-3</v>
      </c>
      <c r="K31" s="51">
        <f t="shared" si="0"/>
        <v>59</v>
      </c>
      <c r="L31" s="84">
        <f t="shared" si="0"/>
        <v>65</v>
      </c>
      <c r="M31" s="51">
        <f t="shared" si="0"/>
        <v>5</v>
      </c>
      <c r="N31" s="84">
        <f t="shared" si="0"/>
        <v>19</v>
      </c>
      <c r="O31" s="7"/>
    </row>
    <row r="32" spans="1:15" ht="18" customHeight="1">
      <c r="A32" s="95"/>
      <c r="B32" s="95"/>
      <c r="C32" s="50" t="s">
        <v>203</v>
      </c>
      <c r="D32" s="81" t="s">
        <v>204</v>
      </c>
      <c r="E32" s="51">
        <v>0</v>
      </c>
      <c r="F32" s="84">
        <v>0</v>
      </c>
      <c r="G32" s="51">
        <v>8</v>
      </c>
      <c r="H32" s="84">
        <v>5</v>
      </c>
      <c r="I32" s="51">
        <v>9</v>
      </c>
      <c r="J32" s="84">
        <v>4</v>
      </c>
      <c r="K32" s="51">
        <v>8</v>
      </c>
      <c r="L32" s="84">
        <v>3</v>
      </c>
      <c r="M32" s="51">
        <v>3</v>
      </c>
      <c r="N32" s="84">
        <v>3</v>
      </c>
    </row>
    <row r="33" spans="1:14" ht="18" customHeight="1">
      <c r="A33" s="95"/>
      <c r="B33" s="95"/>
      <c r="C33" s="50" t="s">
        <v>205</v>
      </c>
      <c r="D33" s="81" t="s">
        <v>206</v>
      </c>
      <c r="E33" s="51">
        <v>0</v>
      </c>
      <c r="F33" s="84">
        <v>0</v>
      </c>
      <c r="G33" s="51">
        <v>1E-3</v>
      </c>
      <c r="H33" s="84">
        <v>8.9999999999999993E-3</v>
      </c>
      <c r="I33" s="92">
        <v>0.1</v>
      </c>
      <c r="J33" s="84">
        <v>0.1</v>
      </c>
      <c r="K33" s="51">
        <v>2.0000000000000001E-4</v>
      </c>
      <c r="L33" s="84">
        <v>2E-3</v>
      </c>
      <c r="M33" s="51">
        <v>0</v>
      </c>
      <c r="N33" s="84">
        <v>0</v>
      </c>
    </row>
    <row r="34" spans="1:14" ht="18" customHeight="1">
      <c r="A34" s="95"/>
      <c r="B34" s="95"/>
      <c r="C34" s="44" t="s">
        <v>207</v>
      </c>
      <c r="D34" s="81" t="s">
        <v>208</v>
      </c>
      <c r="E34" s="51">
        <f t="shared" ref="E34:N34" si="1">E31+E32-E33</f>
        <v>1</v>
      </c>
      <c r="F34" s="84">
        <f t="shared" si="1"/>
        <v>1</v>
      </c>
      <c r="G34" s="51">
        <f t="shared" si="1"/>
        <v>-6.0010000000000003</v>
      </c>
      <c r="H34" s="84">
        <f t="shared" si="1"/>
        <v>-21.009</v>
      </c>
      <c r="I34" s="51">
        <f t="shared" si="1"/>
        <v>7.9</v>
      </c>
      <c r="J34" s="84">
        <f t="shared" si="1"/>
        <v>0.9</v>
      </c>
      <c r="K34" s="51">
        <f t="shared" si="1"/>
        <v>66.999799999999993</v>
      </c>
      <c r="L34" s="84">
        <f t="shared" si="1"/>
        <v>67.998000000000005</v>
      </c>
      <c r="M34" s="51">
        <f t="shared" si="1"/>
        <v>8</v>
      </c>
      <c r="N34" s="84">
        <f t="shared" si="1"/>
        <v>22</v>
      </c>
    </row>
    <row r="35" spans="1:14" ht="18" customHeight="1">
      <c r="A35" s="95"/>
      <c r="B35" s="95" t="s">
        <v>209</v>
      </c>
      <c r="C35" s="50" t="s">
        <v>210</v>
      </c>
      <c r="D35" s="81" t="s">
        <v>211</v>
      </c>
      <c r="E35" s="51">
        <v>0</v>
      </c>
      <c r="F35" s="84">
        <v>0</v>
      </c>
      <c r="G35" s="51">
        <v>0</v>
      </c>
      <c r="H35" s="84">
        <v>4</v>
      </c>
      <c r="I35" s="51">
        <v>2</v>
      </c>
      <c r="J35" s="84">
        <v>0</v>
      </c>
      <c r="K35" s="51">
        <v>0</v>
      </c>
      <c r="L35" s="84">
        <v>0</v>
      </c>
      <c r="M35" s="51">
        <v>0</v>
      </c>
      <c r="N35" s="84">
        <v>0</v>
      </c>
    </row>
    <row r="36" spans="1:14" ht="18" customHeight="1">
      <c r="A36" s="95"/>
      <c r="B36" s="95"/>
      <c r="C36" s="50" t="s">
        <v>212</v>
      </c>
      <c r="D36" s="81" t="s">
        <v>213</v>
      </c>
      <c r="E36" s="51">
        <v>0</v>
      </c>
      <c r="F36" s="84">
        <v>0</v>
      </c>
      <c r="G36" s="51">
        <v>0</v>
      </c>
      <c r="H36" s="84">
        <v>0</v>
      </c>
      <c r="I36" s="51">
        <v>5</v>
      </c>
      <c r="J36" s="84">
        <v>0</v>
      </c>
      <c r="K36" s="51">
        <v>26</v>
      </c>
      <c r="L36" s="84">
        <v>0</v>
      </c>
      <c r="M36" s="51">
        <v>0</v>
      </c>
      <c r="N36" s="84">
        <v>3.0000000000000001E-6</v>
      </c>
    </row>
    <row r="37" spans="1:14" ht="18" customHeight="1">
      <c r="A37" s="95"/>
      <c r="B37" s="95"/>
      <c r="C37" s="50" t="s">
        <v>214</v>
      </c>
      <c r="D37" s="81" t="s">
        <v>215</v>
      </c>
      <c r="E37" s="51">
        <f t="shared" ref="E37:N37" si="2">E34+E35-E36</f>
        <v>1</v>
      </c>
      <c r="F37" s="84">
        <f t="shared" si="2"/>
        <v>1</v>
      </c>
      <c r="G37" s="51">
        <f t="shared" si="2"/>
        <v>-6.0010000000000003</v>
      </c>
      <c r="H37" s="84">
        <f t="shared" si="2"/>
        <v>-17.009</v>
      </c>
      <c r="I37" s="51">
        <f t="shared" si="2"/>
        <v>4.9000000000000004</v>
      </c>
      <c r="J37" s="84">
        <f t="shared" si="2"/>
        <v>0.9</v>
      </c>
      <c r="K37" s="51">
        <f t="shared" si="2"/>
        <v>40.999799999999993</v>
      </c>
      <c r="L37" s="84">
        <f t="shared" si="2"/>
        <v>67.998000000000005</v>
      </c>
      <c r="M37" s="51">
        <f t="shared" si="2"/>
        <v>8</v>
      </c>
      <c r="N37" s="84">
        <f t="shared" si="2"/>
        <v>21.999997</v>
      </c>
    </row>
    <row r="38" spans="1:14" ht="18" customHeight="1">
      <c r="A38" s="95"/>
      <c r="B38" s="95"/>
      <c r="C38" s="50" t="s">
        <v>216</v>
      </c>
      <c r="D38" s="81" t="s">
        <v>217</v>
      </c>
      <c r="E38" s="51">
        <v>0</v>
      </c>
      <c r="F38" s="84">
        <v>0</v>
      </c>
      <c r="G38" s="51">
        <v>0</v>
      </c>
      <c r="H38" s="84">
        <v>0</v>
      </c>
      <c r="I38" s="51">
        <v>0</v>
      </c>
      <c r="J38" s="84">
        <v>0</v>
      </c>
      <c r="K38" s="51">
        <v>0</v>
      </c>
      <c r="L38" s="84">
        <v>0</v>
      </c>
      <c r="M38" s="51">
        <v>0</v>
      </c>
      <c r="N38" s="84">
        <v>0</v>
      </c>
    </row>
    <row r="39" spans="1:14" ht="18" customHeight="1">
      <c r="A39" s="95"/>
      <c r="B39" s="95"/>
      <c r="C39" s="50" t="s">
        <v>218</v>
      </c>
      <c r="D39" s="81" t="s">
        <v>219</v>
      </c>
      <c r="E39" s="51">
        <v>0</v>
      </c>
      <c r="F39" s="84">
        <v>0</v>
      </c>
      <c r="G39" s="51">
        <v>0</v>
      </c>
      <c r="H39" s="84">
        <v>0</v>
      </c>
      <c r="I39" s="51">
        <v>0</v>
      </c>
      <c r="J39" s="84">
        <v>0</v>
      </c>
      <c r="K39" s="51">
        <v>0</v>
      </c>
      <c r="L39" s="84">
        <v>0</v>
      </c>
      <c r="M39" s="51">
        <v>0</v>
      </c>
      <c r="N39" s="84">
        <v>0</v>
      </c>
    </row>
    <row r="40" spans="1:14" ht="18" customHeight="1">
      <c r="A40" s="95"/>
      <c r="B40" s="95"/>
      <c r="C40" s="50" t="s">
        <v>220</v>
      </c>
      <c r="D40" s="81" t="s">
        <v>221</v>
      </c>
      <c r="E40" s="51">
        <v>0.1</v>
      </c>
      <c r="F40" s="84">
        <v>0.1</v>
      </c>
      <c r="G40" s="51">
        <v>4</v>
      </c>
      <c r="H40" s="84">
        <v>3</v>
      </c>
      <c r="I40" s="51">
        <v>1</v>
      </c>
      <c r="J40" s="84">
        <v>0.4</v>
      </c>
      <c r="K40" s="51">
        <v>14</v>
      </c>
      <c r="L40" s="84">
        <v>22</v>
      </c>
      <c r="M40" s="51">
        <v>0</v>
      </c>
      <c r="N40" s="84">
        <v>0</v>
      </c>
    </row>
    <row r="41" spans="1:14" ht="18" customHeight="1">
      <c r="A41" s="95"/>
      <c r="B41" s="95"/>
      <c r="C41" s="44" t="s">
        <v>222</v>
      </c>
      <c r="D41" s="81" t="s">
        <v>223</v>
      </c>
      <c r="E41" s="51">
        <f t="shared" ref="E41:N41" si="3">E34+E35-E36-E40</f>
        <v>0.9</v>
      </c>
      <c r="F41" s="84">
        <f t="shared" si="3"/>
        <v>0.9</v>
      </c>
      <c r="G41" s="51">
        <f t="shared" si="3"/>
        <v>-10.001000000000001</v>
      </c>
      <c r="H41" s="84">
        <f t="shared" si="3"/>
        <v>-20.009</v>
      </c>
      <c r="I41" s="51">
        <f t="shared" si="3"/>
        <v>3.9000000000000004</v>
      </c>
      <c r="J41" s="84">
        <f t="shared" si="3"/>
        <v>0.5</v>
      </c>
      <c r="K41" s="51">
        <f t="shared" si="3"/>
        <v>26.999799999999993</v>
      </c>
      <c r="L41" s="84">
        <f t="shared" si="3"/>
        <v>45.998000000000005</v>
      </c>
      <c r="M41" s="51">
        <f t="shared" si="3"/>
        <v>8</v>
      </c>
      <c r="N41" s="84">
        <f t="shared" si="3"/>
        <v>21.999997</v>
      </c>
    </row>
    <row r="42" spans="1:14" ht="18" customHeight="1">
      <c r="A42" s="95"/>
      <c r="B42" s="95"/>
      <c r="C42" s="118" t="s">
        <v>224</v>
      </c>
      <c r="D42" s="118"/>
      <c r="E42" s="51">
        <f t="shared" ref="E42:N42" si="4">E37+E38-E39-E40</f>
        <v>0.9</v>
      </c>
      <c r="F42" s="84">
        <f t="shared" si="4"/>
        <v>0.9</v>
      </c>
      <c r="G42" s="51">
        <f t="shared" si="4"/>
        <v>-10.001000000000001</v>
      </c>
      <c r="H42" s="84">
        <f t="shared" si="4"/>
        <v>-20.009</v>
      </c>
      <c r="I42" s="51">
        <f t="shared" si="4"/>
        <v>3.9000000000000004</v>
      </c>
      <c r="J42" s="84">
        <f t="shared" si="4"/>
        <v>0.5</v>
      </c>
      <c r="K42" s="51">
        <f t="shared" si="4"/>
        <v>26.999799999999993</v>
      </c>
      <c r="L42" s="84">
        <f t="shared" si="4"/>
        <v>45.998000000000005</v>
      </c>
      <c r="M42" s="51">
        <f t="shared" si="4"/>
        <v>8</v>
      </c>
      <c r="N42" s="84">
        <f t="shared" si="4"/>
        <v>21.999997</v>
      </c>
    </row>
    <row r="43" spans="1:14" ht="18" customHeight="1">
      <c r="A43" s="95"/>
      <c r="B43" s="95"/>
      <c r="C43" s="50" t="s">
        <v>225</v>
      </c>
      <c r="D43" s="81" t="s">
        <v>226</v>
      </c>
      <c r="E43" s="51">
        <v>1</v>
      </c>
      <c r="F43" s="80">
        <v>1</v>
      </c>
      <c r="G43" s="51">
        <v>30</v>
      </c>
      <c r="H43" s="80">
        <v>50</v>
      </c>
      <c r="I43" s="51">
        <v>23</v>
      </c>
      <c r="J43" s="80">
        <v>22</v>
      </c>
      <c r="K43" s="51">
        <v>210</v>
      </c>
      <c r="L43" s="80">
        <v>195</v>
      </c>
      <c r="M43" s="51">
        <v>0</v>
      </c>
      <c r="N43" s="80">
        <v>0</v>
      </c>
    </row>
    <row r="44" spans="1:14" ht="18" customHeight="1">
      <c r="A44" s="95"/>
      <c r="B44" s="95"/>
      <c r="C44" s="44" t="s">
        <v>227</v>
      </c>
      <c r="D44" s="62" t="s">
        <v>228</v>
      </c>
      <c r="E44" s="51">
        <f t="shared" ref="E44:N44" si="5">E41+E43</f>
        <v>1.9</v>
      </c>
      <c r="F44" s="84">
        <f t="shared" si="5"/>
        <v>1.9</v>
      </c>
      <c r="G44" s="51">
        <f>G41+G43</f>
        <v>19.998999999999999</v>
      </c>
      <c r="H44" s="84">
        <f t="shared" si="5"/>
        <v>29.991</v>
      </c>
      <c r="I44" s="51">
        <f t="shared" si="5"/>
        <v>26.9</v>
      </c>
      <c r="J44" s="84">
        <f t="shared" si="5"/>
        <v>22.5</v>
      </c>
      <c r="K44" s="51">
        <f t="shared" si="5"/>
        <v>236.99979999999999</v>
      </c>
      <c r="L44" s="84">
        <f>L41+L43</f>
        <v>240.99799999999999</v>
      </c>
      <c r="M44" s="51">
        <f t="shared" si="5"/>
        <v>8</v>
      </c>
      <c r="N44" s="84">
        <f t="shared" si="5"/>
        <v>21.999997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3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5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井川　武宗</cp:lastModifiedBy>
  <cp:lastPrinted>2024-07-30T05:36:20Z</cp:lastPrinted>
  <dcterms:modified xsi:type="dcterms:W3CDTF">2024-08-01T06:31:42Z</dcterms:modified>
</cp:coreProperties>
</file>