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予算第一係\01各種調査\地方債協会\6年度\02 回答\"/>
    </mc:Choice>
  </mc:AlternateContent>
  <xr:revisionPtr revIDLastSave="0" documentId="13_ncr:1_{5F1E6DEE-1F41-4126-B030-3B2F7A6BA7DF}" xr6:coauthVersionLast="47" xr6:coauthVersionMax="47" xr10:uidLastSave="{00000000-0000-0000-0000-000000000000}"/>
  <bookViews>
    <workbookView xWindow="-110" yWindow="-110" windowWidth="19420" windowHeight="11620" tabRatio="663" firstSheet="2" activeTab="4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'2.公営企業会計予算(R5-6年度)'!$A$1:$Q$49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'4.公営企業会計決算（R3-4年度）'!$A$1:$Q$49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7" l="1"/>
  <c r="J44" i="7"/>
  <c r="I44" i="7"/>
  <c r="H44" i="7"/>
  <c r="K39" i="7"/>
  <c r="K45" i="7" s="1"/>
  <c r="J39" i="7"/>
  <c r="J45" i="7" s="1"/>
  <c r="I39" i="7"/>
  <c r="I45" i="7" s="1"/>
  <c r="H39" i="7"/>
  <c r="H45" i="7" s="1"/>
  <c r="K24" i="7"/>
  <c r="K27" i="7" s="1"/>
  <c r="J24" i="7"/>
  <c r="J27" i="7" s="1"/>
  <c r="I24" i="7"/>
  <c r="I27" i="7" s="1"/>
  <c r="H24" i="7"/>
  <c r="H27" i="7" s="1"/>
  <c r="K16" i="7"/>
  <c r="J16" i="7"/>
  <c r="I16" i="7"/>
  <c r="H16" i="7"/>
  <c r="K15" i="7"/>
  <c r="J15" i="7"/>
  <c r="I15" i="7"/>
  <c r="H15" i="7"/>
  <c r="K14" i="7"/>
  <c r="J14" i="7"/>
  <c r="I14" i="7"/>
  <c r="H14" i="7"/>
  <c r="F24" i="6"/>
  <c r="M44" i="4" l="1"/>
  <c r="L44" i="4"/>
  <c r="M39" i="4"/>
  <c r="M45" i="4" s="1"/>
  <c r="L39" i="4"/>
  <c r="L45" i="4" s="1"/>
  <c r="M24" i="4"/>
  <c r="M27" i="4" s="1"/>
  <c r="L24" i="4"/>
  <c r="L27" i="4" s="1"/>
  <c r="M16" i="4"/>
  <c r="L16" i="4"/>
  <c r="M15" i="4"/>
  <c r="L15" i="4"/>
  <c r="M14" i="4"/>
  <c r="L14" i="4"/>
  <c r="I9" i="2"/>
  <c r="F45" i="2"/>
  <c r="G45" i="2" s="1"/>
  <c r="F27" i="2"/>
  <c r="G27" i="2" s="1"/>
  <c r="F22" i="6"/>
  <c r="E22" i="6"/>
  <c r="E19" i="6"/>
  <c r="E23" i="6" s="1"/>
  <c r="H45" i="5"/>
  <c r="F45" i="5"/>
  <c r="G44" i="5" s="1"/>
  <c r="H27" i="5"/>
  <c r="F27" i="5"/>
  <c r="G19" i="5" s="1"/>
  <c r="F44" i="4"/>
  <c r="F39" i="4"/>
  <c r="F45" i="4" s="1"/>
  <c r="H27" i="2"/>
  <c r="H45" i="2"/>
  <c r="N31" i="8"/>
  <c r="N34" i="8" s="1"/>
  <c r="M31" i="8"/>
  <c r="M34" i="8" s="1"/>
  <c r="L31" i="8"/>
  <c r="L34" i="8" s="1"/>
  <c r="L37" i="8" s="1"/>
  <c r="L42" i="8" s="1"/>
  <c r="K31" i="8"/>
  <c r="K34" i="8" s="1"/>
  <c r="J31" i="8"/>
  <c r="J34" i="8" s="1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1" i="8"/>
  <c r="E34" i="8" s="1"/>
  <c r="Q44" i="7"/>
  <c r="P44" i="7"/>
  <c r="O44" i="7"/>
  <c r="N44" i="7"/>
  <c r="M44" i="7"/>
  <c r="L44" i="7"/>
  <c r="G44" i="7"/>
  <c r="F44" i="7"/>
  <c r="Q39" i="7"/>
  <c r="P39" i="7"/>
  <c r="O39" i="7"/>
  <c r="N39" i="7"/>
  <c r="M39" i="7"/>
  <c r="L39" i="7"/>
  <c r="G39" i="7"/>
  <c r="F39" i="7"/>
  <c r="Q24" i="7"/>
  <c r="Q27" i="7" s="1"/>
  <c r="P24" i="7"/>
  <c r="P27" i="7" s="1"/>
  <c r="O24" i="7"/>
  <c r="O27" i="7" s="1"/>
  <c r="N24" i="7"/>
  <c r="N27" i="7" s="1"/>
  <c r="M24" i="7"/>
  <c r="M27" i="7" s="1"/>
  <c r="L24" i="7"/>
  <c r="L27" i="7" s="1"/>
  <c r="G24" i="7"/>
  <c r="G27" i="7" s="1"/>
  <c r="F24" i="7"/>
  <c r="F27" i="7" s="1"/>
  <c r="Q16" i="7"/>
  <c r="P16" i="7"/>
  <c r="O16" i="7"/>
  <c r="N16" i="7"/>
  <c r="M16" i="7"/>
  <c r="L16" i="7"/>
  <c r="G16" i="7"/>
  <c r="F16" i="7"/>
  <c r="Q15" i="7"/>
  <c r="P15" i="7"/>
  <c r="O15" i="7"/>
  <c r="N15" i="7"/>
  <c r="M15" i="7"/>
  <c r="L15" i="7"/>
  <c r="G15" i="7"/>
  <c r="F15" i="7"/>
  <c r="Q14" i="7"/>
  <c r="P14" i="7"/>
  <c r="O14" i="7"/>
  <c r="N14" i="7"/>
  <c r="M14" i="7"/>
  <c r="L14" i="7"/>
  <c r="G14" i="7"/>
  <c r="F14" i="7"/>
  <c r="I20" i="6"/>
  <c r="H20" i="6"/>
  <c r="G20" i="6"/>
  <c r="F20" i="6"/>
  <c r="E20" i="6"/>
  <c r="I19" i="6"/>
  <c r="I21" i="6" s="1"/>
  <c r="H19" i="6"/>
  <c r="H21" i="6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Q39" i="4"/>
  <c r="Q44" i="4"/>
  <c r="P39" i="4"/>
  <c r="P45" i="4" s="1"/>
  <c r="P44" i="4"/>
  <c r="O39" i="4"/>
  <c r="O44" i="4"/>
  <c r="N39" i="4"/>
  <c r="N45" i="4" s="1"/>
  <c r="N44" i="4"/>
  <c r="K39" i="4"/>
  <c r="K45" i="4" s="1"/>
  <c r="K44" i="4"/>
  <c r="J39" i="4"/>
  <c r="J44" i="4"/>
  <c r="I39" i="4"/>
  <c r="I44" i="4"/>
  <c r="I45" i="4" s="1"/>
  <c r="H39" i="4"/>
  <c r="H44" i="4"/>
  <c r="G39" i="4"/>
  <c r="G44" i="4"/>
  <c r="Q24" i="4"/>
  <c r="Q27" i="4" s="1"/>
  <c r="P24" i="4"/>
  <c r="P27" i="4" s="1"/>
  <c r="O24" i="4"/>
  <c r="O27" i="4" s="1"/>
  <c r="N24" i="4"/>
  <c r="N27" i="4" s="1"/>
  <c r="K24" i="4"/>
  <c r="K27" i="4" s="1"/>
  <c r="J24" i="4"/>
  <c r="J27" i="4" s="1"/>
  <c r="I24" i="4"/>
  <c r="I27" i="4" s="1"/>
  <c r="H24" i="4"/>
  <c r="H27" i="4" s="1"/>
  <c r="O16" i="4"/>
  <c r="N16" i="4"/>
  <c r="O15" i="4"/>
  <c r="N15" i="4"/>
  <c r="O14" i="4"/>
  <c r="N14" i="4"/>
  <c r="Q16" i="4"/>
  <c r="P16" i="4"/>
  <c r="Q15" i="4"/>
  <c r="P15" i="4"/>
  <c r="Q14" i="4"/>
  <c r="P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E21" i="6"/>
  <c r="G38" i="5" l="1"/>
  <c r="G28" i="5"/>
  <c r="G39" i="5"/>
  <c r="G33" i="5"/>
  <c r="G35" i="5"/>
  <c r="G42" i="5"/>
  <c r="G40" i="5"/>
  <c r="G37" i="5"/>
  <c r="G41" i="5"/>
  <c r="G34" i="5"/>
  <c r="G30" i="5"/>
  <c r="G41" i="2"/>
  <c r="G29" i="2"/>
  <c r="G14" i="2"/>
  <c r="O45" i="4"/>
  <c r="Q45" i="7"/>
  <c r="G45" i="4"/>
  <c r="H24" i="6"/>
  <c r="H23" i="6" s="1"/>
  <c r="I45" i="5"/>
  <c r="G45" i="5"/>
  <c r="G29" i="5"/>
  <c r="G28" i="2"/>
  <c r="J37" i="8"/>
  <c r="J42" i="8" s="1"/>
  <c r="H45" i="4"/>
  <c r="G21" i="2"/>
  <c r="G43" i="5"/>
  <c r="G16" i="2"/>
  <c r="G45" i="7"/>
  <c r="G18" i="2"/>
  <c r="N45" i="7"/>
  <c r="G36" i="5"/>
  <c r="G31" i="5"/>
  <c r="O45" i="7"/>
  <c r="G32" i="5"/>
  <c r="G9" i="2"/>
  <c r="J45" i="4"/>
  <c r="Q45" i="4"/>
  <c r="G37" i="8"/>
  <c r="G42" i="8" s="1"/>
  <c r="G19" i="2"/>
  <c r="G25" i="2"/>
  <c r="G24" i="2"/>
  <c r="G36" i="2"/>
  <c r="G12" i="2"/>
  <c r="G39" i="2"/>
  <c r="G11" i="2"/>
  <c r="G38" i="2"/>
  <c r="I27" i="2"/>
  <c r="G22" i="2"/>
  <c r="G15" i="2"/>
  <c r="G43" i="2"/>
  <c r="F45" i="7"/>
  <c r="G23" i="2"/>
  <c r="G30" i="2"/>
  <c r="F23" i="6"/>
  <c r="L45" i="7"/>
  <c r="G26" i="2"/>
  <c r="G32" i="2"/>
  <c r="G13" i="2"/>
  <c r="G40" i="2"/>
  <c r="M45" i="7"/>
  <c r="G20" i="2"/>
  <c r="G17" i="2"/>
  <c r="G10" i="2"/>
  <c r="G31" i="2"/>
  <c r="P45" i="7"/>
  <c r="G23" i="6"/>
  <c r="G22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H22" i="6" l="1"/>
  <c r="I24" i="6"/>
  <c r="I23" i="6" s="1"/>
  <c r="I22" i="6"/>
</calcChain>
</file>

<file path=xl/sharedStrings.xml><?xml version="1.0" encoding="utf-8"?>
<sst xmlns="http://schemas.openxmlformats.org/spreadsheetml/2006/main" count="448" uniqueCount="269">
  <si>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</si>
  <si>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</si>
  <si>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</si>
  <si>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</si>
  <si>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</si>
  <si>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</si>
  <si>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</si>
  <si>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</si>
  <si>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</si>
  <si>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</si>
  <si>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</si>
  <si>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</si>
  <si>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</si>
  <si>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</si>
  <si>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</si>
  <si>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</si>
  <si>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</si>
  <si>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</si>
  <si>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</si>
  <si>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</si>
  <si>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</si>
  <si>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</si>
  <si>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</si>
  <si>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</si>
  <si>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</si>
  <si>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</si>
  <si>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</si>
  <si>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</si>
  <si>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</si>
  <si>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</si>
  <si>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</si>
  <si>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</si>
  <si>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</si>
  <si>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</si>
  <si>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</si>
  <si>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</si>
  <si>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</si>
  <si>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</si>
  <si>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</si>
  <si>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</si>
  <si>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</si>
  <si>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</si>
  <si>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</si>
  <si>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</si>
  <si>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</si>
  <si>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</si>
  <si>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</si>
  <si>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</si>
  <si>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</si>
  <si>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</si>
  <si>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</si>
  <si>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</si>
  <si>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</si>
  <si>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</si>
  <si>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</si>
  <si>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</si>
  <si>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</si>
  <si>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</si>
  <si>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</si>
  <si>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</si>
  <si>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</si>
  <si>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</si>
  <si>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</si>
  <si>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</si>
  <si>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</si>
  <si>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</si>
  <si>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</si>
  <si>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</si>
  <si>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</si>
  <si>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</si>
  <si>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</si>
  <si>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</si>
  <si>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</si>
  <si>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</si>
  <si>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</si>
  <si>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</si>
  <si>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</si>
  <si>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</si>
  <si>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</si>
  <si>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</si>
  <si>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</si>
  <si>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</si>
  <si>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</si>
  <si>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</si>
  <si>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</si>
  <si>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</si>
  <si>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</si>
  <si>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</si>
  <si>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</si>
  <si>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</si>
  <si>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</si>
  <si>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</si>
  <si>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</si>
  <si>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</si>
  <si>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</si>
  <si>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</si>
  <si>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</si>
  <si>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</si>
  <si>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</si>
  <si>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</si>
  <si>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</si>
  <si>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</si>
  <si>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</si>
  <si>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</si>
  <si>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</si>
  <si>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</si>
  <si>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</si>
  <si>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</si>
  <si>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</si>
  <si>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</si>
  <si>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</si>
  <si>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</si>
  <si>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</si>
  <si>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</si>
  <si>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</si>
  <si>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</si>
  <si>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</si>
  <si>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</si>
  <si>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</si>
  <si>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</si>
  <si>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</si>
  <si>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</si>
  <si>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</si>
  <si>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</si>
  <si>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</si>
  <si>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</si>
  <si>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</si>
  <si>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</si>
  <si>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</si>
  <si>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</si>
  <si>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</si>
  <si>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</si>
  <si>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</si>
  <si>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</si>
  <si>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</si>
  <si>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</si>
  <si>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</si>
  <si>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</si>
  <si>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</si>
  <si>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</si>
  <si>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</si>
  <si>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</si>
  <si>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</si>
  <si>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</si>
  <si>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</si>
  <si>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</si>
  <si>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</si>
  <si>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</si>
  <si>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</si>
  <si>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</si>
  <si>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</si>
  <si>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</si>
  <si>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</si>
  <si>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</si>
  <si>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</si>
  <si>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</si>
  <si>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</si>
  <si>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</si>
  <si>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</si>
  <si>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</si>
  <si>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</si>
  <si>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</si>
  <si>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</si>
  <si>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</si>
  <si>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</si>
  <si>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</si>
  <si>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</si>
  <si>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</si>
  <si>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</si>
  <si>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</si>
  <si>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</si>
  <si>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</si>
  <si>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</si>
  <si>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</si>
  <si>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</si>
  <si>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</si>
  <si>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</si>
  <si>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</si>
  <si>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</si>
  <si>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</si>
  <si>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</si>
  <si>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</si>
  <si>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</si>
  <si>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</si>
  <si>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</si>
  <si>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</si>
  <si>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</si>
  <si>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</si>
  <si>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</si>
  <si>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</si>
  <si>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</si>
  <si>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</si>
  <si>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</si>
  <si>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</si>
  <si>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</si>
  <si>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</si>
  <si>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</si>
  <si>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</si>
  <si>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</si>
  <si>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</si>
  <si>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</si>
  <si>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</si>
  <si>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</si>
  <si>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</si>
  <si>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</si>
  <si>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</si>
  <si>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</si>
  <si>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</si>
  <si>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</si>
  <si>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</si>
  <si>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</si>
  <si>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</si>
  <si>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</si>
  <si>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</si>
  <si>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</si>
  <si>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</si>
  <si>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</si>
  <si>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</si>
  <si>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</si>
  <si>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</si>
  <si>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</si>
  <si>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</si>
  <si>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</si>
  <si>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</si>
  <si>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</si>
  <si>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</si>
  <si>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</si>
  <si>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</si>
  <si>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</si>
  <si>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</si>
  <si>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</si>
  <si>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</si>
  <si>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</si>
  <si>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</si>
  <si>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</si>
  <si>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</si>
  <si>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</si>
  <si>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</si>
  <si>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</si>
  <si>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</si>
  <si>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</si>
  <si>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</si>
  <si>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</si>
  <si>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</si>
  <si>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</si>
  <si>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</si>
  <si>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</si>
  <si>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</si>
  <si>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</si>
  <si>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</si>
  <si>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</si>
  <si>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栃木県</t>
    <rPh sb="0" eb="3">
      <t>トチギケン</t>
    </rPh>
    <phoneticPr fontId="9"/>
  </si>
  <si>
    <t>電気事業</t>
    <rPh sb="0" eb="2">
      <t>デンキ</t>
    </rPh>
    <rPh sb="2" eb="4">
      <t>ジギョウ</t>
    </rPh>
    <phoneticPr fontId="9"/>
  </si>
  <si>
    <t>水道事業</t>
    <rPh sb="0" eb="2">
      <t>スイドウ</t>
    </rPh>
    <rPh sb="2" eb="4">
      <t>ジギョウ</t>
    </rPh>
    <phoneticPr fontId="9"/>
  </si>
  <si>
    <t>工業用水道事業</t>
    <rPh sb="0" eb="2">
      <t>コウギョウ</t>
    </rPh>
    <rPh sb="2" eb="3">
      <t>ヨウ</t>
    </rPh>
    <rPh sb="3" eb="5">
      <t>スイドウ</t>
    </rPh>
    <rPh sb="5" eb="7">
      <t>ジギョウ</t>
    </rPh>
    <phoneticPr fontId="9"/>
  </si>
  <si>
    <t>用地造成</t>
    <rPh sb="0" eb="2">
      <t>ヨウチ</t>
    </rPh>
    <rPh sb="2" eb="4">
      <t>ゾウセイ</t>
    </rPh>
    <phoneticPr fontId="9"/>
  </si>
  <si>
    <t>施設事業</t>
    <rPh sb="0" eb="2">
      <t>シセツ</t>
    </rPh>
    <rPh sb="2" eb="4">
      <t>ジギョウ</t>
    </rPh>
    <phoneticPr fontId="9"/>
  </si>
  <si>
    <t>下水道事業</t>
    <rPh sb="0" eb="3">
      <t>ゲスイドウ</t>
    </rPh>
    <rPh sb="3" eb="5">
      <t>ジギョウ</t>
    </rPh>
    <phoneticPr fontId="9"/>
  </si>
  <si>
    <t>栃木県</t>
    <rPh sb="0" eb="3">
      <t>トチギケン</t>
    </rPh>
    <phoneticPr fontId="16"/>
  </si>
  <si>
    <t>栃木県</t>
    <rPh sb="0" eb="3">
      <t>トチギケン</t>
    </rPh>
    <phoneticPr fontId="16"/>
  </si>
  <si>
    <t>電気事業</t>
  </si>
  <si>
    <t>水道事業</t>
  </si>
  <si>
    <t>工業用水道事業</t>
  </si>
  <si>
    <t>用地事業</t>
  </si>
  <si>
    <t>施設事業</t>
  </si>
  <si>
    <t>下水道事業</t>
  </si>
  <si>
    <t>栃木県住宅供給公社</t>
  </si>
  <si>
    <t>栃木県道路公社</t>
  </si>
  <si>
    <t>栃木県土地開発公社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</si>
</sst>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7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41" fontId="0" fillId="0" borderId="10" xfId="0" applyNumberFormat="1" applyFill="1" applyBorder="1" applyAlignment="1">
      <alignment horizontal="left" vertical="center"/>
    </xf>
    <xf numFmtId="41" fontId="0" fillId="0" borderId="10" xfId="0" applyNumberFormat="1" applyFill="1" applyBorder="1" applyAlignment="1">
      <alignment horizontal="right" vertical="center"/>
    </xf>
    <xf numFmtId="176" fontId="0" fillId="0" borderId="0" xfId="0" applyNumberFormat="1" applyFill="1" applyAlignment="1">
      <alignment vertical="center"/>
    </xf>
    <xf numFmtId="41" fontId="0" fillId="0" borderId="0" xfId="0" applyNumberFormat="1" applyFill="1" applyAlignment="1">
      <alignment vertical="center"/>
    </xf>
    <xf numFmtId="0" fontId="0" fillId="0" borderId="10" xfId="0" applyFill="1" applyBorder="1" applyAlignment="1">
      <alignment horizontal="center"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41" fontId="0" fillId="0" borderId="11" xfId="0" applyNumberFormat="1" applyFill="1" applyBorder="1" applyAlignment="1">
      <alignment horizontal="left" vertical="center"/>
    </xf>
    <xf numFmtId="41" fontId="0" fillId="0" borderId="13" xfId="0" applyNumberFormat="1" applyFill="1" applyBorder="1" applyAlignment="1">
      <alignment vertical="center"/>
    </xf>
    <xf numFmtId="41" fontId="0" fillId="0" borderId="10" xfId="0" applyNumberFormat="1" applyFill="1" applyBorder="1" applyAlignment="1">
      <alignment horizontal="right" vertical="center"/>
    </xf>
    <xf numFmtId="41" fontId="0" fillId="0" borderId="13" xfId="0" applyNumberFormat="1" applyFill="1" applyBorder="1" applyAlignment="1">
      <alignment horizontal="left" vertical="center"/>
    </xf>
    <xf numFmtId="177" fontId="0" fillId="0" borderId="10" xfId="0" applyNumberFormat="1" applyFill="1" applyBorder="1" applyAlignment="1">
      <alignment vertical="center"/>
    </xf>
    <xf numFmtId="181" fontId="0" fillId="0" borderId="10" xfId="0" applyNumberFormat="1" applyFill="1" applyBorder="1" applyAlignment="1">
      <alignment vertical="center"/>
    </xf>
    <xf numFmtId="41" fontId="2" fillId="0" borderId="10" xfId="0" applyNumberFormat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180" fontId="15" fillId="0" borderId="10" xfId="1" applyNumberFormat="1" applyFont="1" applyFill="1" applyBorder="1" applyAlignment="1">
      <alignment vertical="center" textRotation="255"/>
    </xf>
    <xf numFmtId="41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44" sqref="F44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251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242</v>
      </c>
      <c r="G7" s="48"/>
      <c r="H7" s="48" t="s">
        <v>236</v>
      </c>
      <c r="I7" s="49" t="s">
        <v>21</v>
      </c>
    </row>
    <row r="8" spans="1:11" ht="17.149999999999999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234</v>
      </c>
      <c r="I8" s="52"/>
    </row>
    <row r="9" spans="1:11" ht="18" customHeight="1">
      <c r="A9" s="103" t="s">
        <v>87</v>
      </c>
      <c r="B9" s="103" t="s">
        <v>89</v>
      </c>
      <c r="C9" s="61" t="s">
        <v>3</v>
      </c>
      <c r="D9" s="53"/>
      <c r="E9" s="53"/>
      <c r="F9" s="54">
        <v>317885</v>
      </c>
      <c r="G9" s="55">
        <f>F9/$F$27*100</f>
        <v>35.624911045588362</v>
      </c>
      <c r="H9" s="54">
        <v>326407</v>
      </c>
      <c r="I9" s="55">
        <f>(F9/H9-1)*100</f>
        <v>-2.6108508702325617</v>
      </c>
      <c r="K9" s="25"/>
    </row>
    <row r="10" spans="1:11" ht="18" customHeight="1">
      <c r="A10" s="103"/>
      <c r="B10" s="103"/>
      <c r="C10" s="63"/>
      <c r="D10" s="65" t="s">
        <v>22</v>
      </c>
      <c r="E10" s="53"/>
      <c r="F10" s="54">
        <v>81001</v>
      </c>
      <c r="G10" s="55">
        <f t="shared" ref="G10:G26" si="0">F10/$F$27*100</f>
        <v>9.07766462589837</v>
      </c>
      <c r="H10" s="54">
        <v>87478</v>
      </c>
      <c r="I10" s="55">
        <f t="shared" ref="I10:I27" si="1">(F10/H10-1)*100</f>
        <v>-7.4041473284711561</v>
      </c>
    </row>
    <row r="11" spans="1:11" ht="18" customHeight="1">
      <c r="A11" s="103"/>
      <c r="B11" s="103"/>
      <c r="C11" s="63"/>
      <c r="D11" s="63"/>
      <c r="E11" s="47" t="s">
        <v>23</v>
      </c>
      <c r="F11" s="54">
        <v>74993</v>
      </c>
      <c r="G11" s="55">
        <f t="shared" si="0"/>
        <v>8.4043567769533265</v>
      </c>
      <c r="H11" s="54">
        <v>81245</v>
      </c>
      <c r="I11" s="55">
        <f t="shared" si="1"/>
        <v>-7.69524278417133</v>
      </c>
    </row>
    <row r="12" spans="1:11" ht="18" customHeight="1">
      <c r="A12" s="103"/>
      <c r="B12" s="103"/>
      <c r="C12" s="63"/>
      <c r="D12" s="63"/>
      <c r="E12" s="47" t="s">
        <v>24</v>
      </c>
      <c r="F12" s="54">
        <v>6008</v>
      </c>
      <c r="G12" s="55">
        <f t="shared" si="0"/>
        <v>0.6733078489450427</v>
      </c>
      <c r="H12" s="54">
        <v>6233</v>
      </c>
      <c r="I12" s="55">
        <f t="shared" si="1"/>
        <v>-3.609818706882717</v>
      </c>
    </row>
    <row r="13" spans="1:11" ht="18" customHeight="1">
      <c r="A13" s="103"/>
      <c r="B13" s="103"/>
      <c r="C13" s="63"/>
      <c r="D13" s="64"/>
      <c r="E13" s="47" t="s">
        <v>25</v>
      </c>
      <c r="F13" s="54"/>
      <c r="G13" s="55">
        <f t="shared" si="0"/>
        <v>0</v>
      </c>
      <c r="H13" s="54"/>
      <c r="I13" s="55" t="e">
        <f t="shared" si="1"/>
        <v>#DIV/0!</v>
      </c>
    </row>
    <row r="14" spans="1:11" ht="18" customHeight="1">
      <c r="A14" s="103"/>
      <c r="B14" s="103"/>
      <c r="C14" s="63"/>
      <c r="D14" s="61" t="s">
        <v>26</v>
      </c>
      <c r="E14" s="53"/>
      <c r="F14" s="54">
        <v>66169</v>
      </c>
      <c r="G14" s="55">
        <f t="shared" si="0"/>
        <v>7.4154638909528181</v>
      </c>
      <c r="H14" s="54">
        <v>64078</v>
      </c>
      <c r="I14" s="55">
        <f t="shared" si="1"/>
        <v>3.2632104622491331</v>
      </c>
    </row>
    <row r="15" spans="1:11" ht="18" customHeight="1">
      <c r="A15" s="103"/>
      <c r="B15" s="103"/>
      <c r="C15" s="63"/>
      <c r="D15" s="63"/>
      <c r="E15" s="47" t="s">
        <v>27</v>
      </c>
      <c r="F15" s="54">
        <v>2403</v>
      </c>
      <c r="G15" s="55">
        <f t="shared" si="0"/>
        <v>0.26930072586799891</v>
      </c>
      <c r="H15" s="54">
        <v>2328</v>
      </c>
      <c r="I15" s="55">
        <f t="shared" si="1"/>
        <v>3.2216494845360932</v>
      </c>
    </row>
    <row r="16" spans="1:11" ht="18" customHeight="1">
      <c r="A16" s="103"/>
      <c r="B16" s="103"/>
      <c r="C16" s="63"/>
      <c r="D16" s="64"/>
      <c r="E16" s="47" t="s">
        <v>28</v>
      </c>
      <c r="F16" s="54">
        <v>63766</v>
      </c>
      <c r="G16" s="55">
        <f t="shared" si="0"/>
        <v>7.1461631650848192</v>
      </c>
      <c r="H16" s="54">
        <v>61750</v>
      </c>
      <c r="I16" s="55">
        <f t="shared" si="1"/>
        <v>3.2647773279352199</v>
      </c>
      <c r="K16" s="26"/>
    </row>
    <row r="17" spans="1:26" ht="18" customHeight="1">
      <c r="A17" s="103"/>
      <c r="B17" s="103"/>
      <c r="C17" s="63"/>
      <c r="D17" s="104" t="s">
        <v>29</v>
      </c>
      <c r="E17" s="105"/>
      <c r="F17" s="54">
        <v>103399</v>
      </c>
      <c r="G17" s="55">
        <f t="shared" si="0"/>
        <v>11.587776010830304</v>
      </c>
      <c r="H17" s="54">
        <v>106693</v>
      </c>
      <c r="I17" s="55">
        <f t="shared" si="1"/>
        <v>-3.0873628073069481</v>
      </c>
    </row>
    <row r="18" spans="1:26" ht="18" customHeight="1">
      <c r="A18" s="103"/>
      <c r="B18" s="103"/>
      <c r="C18" s="63"/>
      <c r="D18" s="104" t="s">
        <v>93</v>
      </c>
      <c r="E18" s="106"/>
      <c r="F18" s="54">
        <v>4582</v>
      </c>
      <c r="G18" s="55">
        <f t="shared" si="0"/>
        <v>0.51349809651567668</v>
      </c>
      <c r="H18" s="54">
        <v>5071</v>
      </c>
      <c r="I18" s="55">
        <f t="shared" si="1"/>
        <v>-9.6430684283178909</v>
      </c>
    </row>
    <row r="19" spans="1:26" ht="18" customHeight="1">
      <c r="A19" s="103"/>
      <c r="B19" s="103"/>
      <c r="C19" s="62"/>
      <c r="D19" s="104" t="s">
        <v>94</v>
      </c>
      <c r="E19" s="106"/>
      <c r="F19" s="56"/>
      <c r="G19" s="55">
        <f t="shared" si="0"/>
        <v>0</v>
      </c>
      <c r="H19" s="54"/>
      <c r="I19" s="55" t="e">
        <f t="shared" si="1"/>
        <v>#DIV/0!</v>
      </c>
      <c r="Z19" s="2" t="s">
        <v>95</v>
      </c>
    </row>
    <row r="20" spans="1:26" ht="18" customHeight="1">
      <c r="A20" s="103"/>
      <c r="B20" s="103"/>
      <c r="C20" s="53" t="s">
        <v>4</v>
      </c>
      <c r="D20" s="53"/>
      <c r="E20" s="53"/>
      <c r="F20" s="54">
        <v>41100</v>
      </c>
      <c r="G20" s="55">
        <f t="shared" si="0"/>
        <v>4.6060174087285706</v>
      </c>
      <c r="H20" s="54">
        <v>39497</v>
      </c>
      <c r="I20" s="55">
        <f t="shared" si="1"/>
        <v>4.058536091348719</v>
      </c>
    </row>
    <row r="21" spans="1:26" ht="18" customHeight="1">
      <c r="A21" s="103"/>
      <c r="B21" s="103"/>
      <c r="C21" s="53" t="s">
        <v>5</v>
      </c>
      <c r="D21" s="53"/>
      <c r="E21" s="53"/>
      <c r="F21" s="54">
        <v>147500</v>
      </c>
      <c r="G21" s="55">
        <f t="shared" si="0"/>
        <v>16.530111138381127</v>
      </c>
      <c r="H21" s="54">
        <v>144500</v>
      </c>
      <c r="I21" s="55">
        <f t="shared" si="1"/>
        <v>2.076124567474058</v>
      </c>
    </row>
    <row r="22" spans="1:26" ht="18" customHeight="1">
      <c r="A22" s="103"/>
      <c r="B22" s="103"/>
      <c r="C22" s="53" t="s">
        <v>30</v>
      </c>
      <c r="D22" s="53"/>
      <c r="E22" s="53"/>
      <c r="F22" s="54">
        <v>10068</v>
      </c>
      <c r="G22" s="55">
        <f t="shared" si="0"/>
        <v>1.1283061623133639</v>
      </c>
      <c r="H22" s="54">
        <v>10173</v>
      </c>
      <c r="I22" s="55">
        <f t="shared" si="1"/>
        <v>-1.0321439103509245</v>
      </c>
    </row>
    <row r="23" spans="1:26" ht="18" customHeight="1">
      <c r="A23" s="103"/>
      <c r="B23" s="103"/>
      <c r="C23" s="53" t="s">
        <v>6</v>
      </c>
      <c r="D23" s="53"/>
      <c r="E23" s="53"/>
      <c r="F23" s="54">
        <v>93036</v>
      </c>
      <c r="G23" s="55">
        <f t="shared" si="0"/>
        <v>10.426409626240178</v>
      </c>
      <c r="H23" s="54">
        <v>124562</v>
      </c>
      <c r="I23" s="55">
        <f t="shared" si="1"/>
        <v>-25.30948443345482</v>
      </c>
    </row>
    <row r="24" spans="1:26" ht="18" customHeight="1">
      <c r="A24" s="103"/>
      <c r="B24" s="103"/>
      <c r="C24" s="53" t="s">
        <v>31</v>
      </c>
      <c r="D24" s="53"/>
      <c r="E24" s="53"/>
      <c r="F24" s="54">
        <v>1669</v>
      </c>
      <c r="G24" s="55">
        <f t="shared" si="0"/>
        <v>0.18704241010141084</v>
      </c>
      <c r="H24" s="54">
        <v>1544</v>
      </c>
      <c r="I24" s="55">
        <f t="shared" si="1"/>
        <v>8.0958549222797984</v>
      </c>
    </row>
    <row r="25" spans="1:26" ht="18" customHeight="1">
      <c r="A25" s="103"/>
      <c r="B25" s="103"/>
      <c r="C25" s="53" t="s">
        <v>7</v>
      </c>
      <c r="D25" s="53"/>
      <c r="E25" s="53"/>
      <c r="F25" s="54">
        <v>64500</v>
      </c>
      <c r="G25" s="55">
        <f t="shared" si="0"/>
        <v>7.2284214808514076</v>
      </c>
      <c r="H25" s="54">
        <v>70600</v>
      </c>
      <c r="I25" s="55">
        <f t="shared" si="1"/>
        <v>-8.6402266288951868</v>
      </c>
    </row>
    <row r="26" spans="1:26" ht="18" customHeight="1">
      <c r="A26" s="103"/>
      <c r="B26" s="103"/>
      <c r="C26" s="53" t="s">
        <v>8</v>
      </c>
      <c r="D26" s="53"/>
      <c r="E26" s="53"/>
      <c r="F26" s="54">
        <v>216553</v>
      </c>
      <c r="G26" s="55">
        <f t="shared" si="0"/>
        <v>24.268780727795576</v>
      </c>
      <c r="H26" s="54">
        <v>219400</v>
      </c>
      <c r="I26" s="55">
        <f t="shared" si="1"/>
        <v>-1.2976298997265268</v>
      </c>
    </row>
    <row r="27" spans="1:26" ht="18" customHeight="1">
      <c r="A27" s="103"/>
      <c r="B27" s="103"/>
      <c r="C27" s="53" t="s">
        <v>9</v>
      </c>
      <c r="D27" s="53"/>
      <c r="E27" s="53"/>
      <c r="F27" s="54">
        <f>SUM(F9,F20:F26)</f>
        <v>892311</v>
      </c>
      <c r="G27" s="55">
        <f>F27/$F$27*100</f>
        <v>100</v>
      </c>
      <c r="H27" s="54">
        <f>SUM(H9,H20:H26)</f>
        <v>936683</v>
      </c>
      <c r="I27" s="55">
        <f t="shared" si="1"/>
        <v>-4.7371415943280759</v>
      </c>
    </row>
    <row r="28" spans="1:26" ht="18" customHeight="1">
      <c r="A28" s="103"/>
      <c r="B28" s="103" t="s">
        <v>88</v>
      </c>
      <c r="C28" s="61" t="s">
        <v>10</v>
      </c>
      <c r="D28" s="53"/>
      <c r="E28" s="53"/>
      <c r="F28" s="54">
        <v>337973</v>
      </c>
      <c r="G28" s="55">
        <f>F28/$F$45*100</f>
        <v>37.876144079810736</v>
      </c>
      <c r="H28" s="54">
        <v>334959</v>
      </c>
      <c r="I28" s="55">
        <f>(F28/H28-1)*100</f>
        <v>0.89981161873542437</v>
      </c>
    </row>
    <row r="29" spans="1:26" ht="18" customHeight="1">
      <c r="A29" s="103"/>
      <c r="B29" s="103"/>
      <c r="C29" s="63"/>
      <c r="D29" s="53" t="s">
        <v>11</v>
      </c>
      <c r="E29" s="53"/>
      <c r="F29" s="54">
        <v>218886</v>
      </c>
      <c r="G29" s="55">
        <f t="shared" ref="G29:G44" si="2">F29/$F$45*100</f>
        <v>24.530236655157225</v>
      </c>
      <c r="H29" s="54">
        <v>215543</v>
      </c>
      <c r="I29" s="55">
        <f t="shared" ref="I29:I45" si="3">(F29/H29-1)*100</f>
        <v>1.5509666284685641</v>
      </c>
    </row>
    <row r="30" spans="1:26" ht="18" customHeight="1">
      <c r="A30" s="103"/>
      <c r="B30" s="103"/>
      <c r="C30" s="63"/>
      <c r="D30" s="53" t="s">
        <v>32</v>
      </c>
      <c r="E30" s="53"/>
      <c r="F30" s="54">
        <v>20511</v>
      </c>
      <c r="G30" s="55">
        <f t="shared" si="2"/>
        <v>2.2986380309107477</v>
      </c>
      <c r="H30" s="54">
        <v>21823</v>
      </c>
      <c r="I30" s="55">
        <f t="shared" si="3"/>
        <v>-6.0120056820785361</v>
      </c>
    </row>
    <row r="31" spans="1:26" ht="18" customHeight="1">
      <c r="A31" s="103"/>
      <c r="B31" s="103"/>
      <c r="C31" s="62"/>
      <c r="D31" s="53" t="s">
        <v>12</v>
      </c>
      <c r="E31" s="53"/>
      <c r="F31" s="54">
        <v>98576</v>
      </c>
      <c r="G31" s="55">
        <f t="shared" si="2"/>
        <v>11.047269393742765</v>
      </c>
      <c r="H31" s="54">
        <v>97593</v>
      </c>
      <c r="I31" s="55">
        <f t="shared" si="3"/>
        <v>1.0072443720348767</v>
      </c>
    </row>
    <row r="32" spans="1:26" ht="18" customHeight="1">
      <c r="A32" s="103"/>
      <c r="B32" s="103"/>
      <c r="C32" s="61" t="s">
        <v>13</v>
      </c>
      <c r="D32" s="53"/>
      <c r="E32" s="53"/>
      <c r="F32" s="54">
        <v>428835</v>
      </c>
      <c r="G32" s="55">
        <f t="shared" si="2"/>
        <v>48.058916678153693</v>
      </c>
      <c r="H32" s="54">
        <v>470806</v>
      </c>
      <c r="I32" s="55">
        <f t="shared" si="3"/>
        <v>-8.9147122169216164</v>
      </c>
    </row>
    <row r="33" spans="1:9" ht="18" customHeight="1">
      <c r="A33" s="103"/>
      <c r="B33" s="103"/>
      <c r="C33" s="63"/>
      <c r="D33" s="53" t="s">
        <v>14</v>
      </c>
      <c r="E33" s="53"/>
      <c r="F33" s="54">
        <v>30065</v>
      </c>
      <c r="G33" s="55">
        <f t="shared" si="2"/>
        <v>3.3693409584774812</v>
      </c>
      <c r="H33" s="54">
        <v>42247</v>
      </c>
      <c r="I33" s="55">
        <f t="shared" si="3"/>
        <v>-28.835183563329934</v>
      </c>
    </row>
    <row r="34" spans="1:9" ht="18" customHeight="1">
      <c r="A34" s="103"/>
      <c r="B34" s="103"/>
      <c r="C34" s="63"/>
      <c r="D34" s="53" t="s">
        <v>33</v>
      </c>
      <c r="E34" s="53"/>
      <c r="F34" s="54">
        <v>8508</v>
      </c>
      <c r="G34" s="55">
        <f t="shared" si="2"/>
        <v>0.9534792241718415</v>
      </c>
      <c r="H34" s="54">
        <v>9150</v>
      </c>
      <c r="I34" s="55">
        <f t="shared" si="3"/>
        <v>-7.016393442622948</v>
      </c>
    </row>
    <row r="35" spans="1:9" ht="18" customHeight="1">
      <c r="A35" s="103"/>
      <c r="B35" s="103"/>
      <c r="C35" s="63"/>
      <c r="D35" s="53" t="s">
        <v>34</v>
      </c>
      <c r="E35" s="53"/>
      <c r="F35" s="54">
        <v>224325</v>
      </c>
      <c r="G35" s="55">
        <f t="shared" si="2"/>
        <v>25.139777499100653</v>
      </c>
      <c r="H35" s="54">
        <v>234056</v>
      </c>
      <c r="I35" s="55">
        <f t="shared" si="3"/>
        <v>-4.1575520388283156</v>
      </c>
    </row>
    <row r="36" spans="1:9" ht="18" customHeight="1">
      <c r="A36" s="103"/>
      <c r="B36" s="103"/>
      <c r="C36" s="63"/>
      <c r="D36" s="53" t="s">
        <v>35</v>
      </c>
      <c r="E36" s="53"/>
      <c r="F36" s="54">
        <v>11966</v>
      </c>
      <c r="G36" s="55">
        <f t="shared" si="2"/>
        <v>1.3410122703855494</v>
      </c>
      <c r="H36" s="54">
        <v>11811</v>
      </c>
      <c r="I36" s="55">
        <f t="shared" si="3"/>
        <v>1.3123359580052396</v>
      </c>
    </row>
    <row r="37" spans="1:9" ht="18" customHeight="1">
      <c r="A37" s="103"/>
      <c r="B37" s="103"/>
      <c r="C37" s="63"/>
      <c r="D37" s="53" t="s">
        <v>15</v>
      </c>
      <c r="E37" s="53"/>
      <c r="F37" s="54">
        <v>4744</v>
      </c>
      <c r="G37" s="55">
        <f t="shared" si="2"/>
        <v>0.53165320163037322</v>
      </c>
      <c r="H37" s="54">
        <v>5054</v>
      </c>
      <c r="I37" s="55">
        <f t="shared" si="3"/>
        <v>-6.1337554412346673</v>
      </c>
    </row>
    <row r="38" spans="1:9" ht="18" customHeight="1">
      <c r="A38" s="103"/>
      <c r="B38" s="103"/>
      <c r="C38" s="62"/>
      <c r="D38" s="53" t="s">
        <v>36</v>
      </c>
      <c r="E38" s="53"/>
      <c r="F38" s="54">
        <v>148726</v>
      </c>
      <c r="G38" s="55">
        <f t="shared" si="2"/>
        <v>16.667507180792345</v>
      </c>
      <c r="H38" s="54">
        <v>167987</v>
      </c>
      <c r="I38" s="55">
        <f t="shared" si="3"/>
        <v>-11.465768184442847</v>
      </c>
    </row>
    <row r="39" spans="1:9" ht="18" customHeight="1">
      <c r="A39" s="103"/>
      <c r="B39" s="103"/>
      <c r="C39" s="61" t="s">
        <v>16</v>
      </c>
      <c r="D39" s="53"/>
      <c r="E39" s="53"/>
      <c r="F39" s="54">
        <v>125503</v>
      </c>
      <c r="G39" s="55">
        <f t="shared" si="2"/>
        <v>14.064939242035567</v>
      </c>
      <c r="H39" s="54">
        <v>130918</v>
      </c>
      <c r="I39" s="55">
        <f t="shared" si="3"/>
        <v>-4.1361768435203672</v>
      </c>
    </row>
    <row r="40" spans="1:9" ht="18" customHeight="1">
      <c r="A40" s="103"/>
      <c r="B40" s="103"/>
      <c r="C40" s="63"/>
      <c r="D40" s="61" t="s">
        <v>17</v>
      </c>
      <c r="E40" s="53"/>
      <c r="F40" s="54">
        <v>122901</v>
      </c>
      <c r="G40" s="55">
        <f t="shared" si="2"/>
        <v>13.773336874699515</v>
      </c>
      <c r="H40" s="54">
        <v>128340</v>
      </c>
      <c r="I40" s="55">
        <f t="shared" si="3"/>
        <v>-4.2379616643291262</v>
      </c>
    </row>
    <row r="41" spans="1:9" ht="18" customHeight="1">
      <c r="A41" s="103"/>
      <c r="B41" s="103"/>
      <c r="C41" s="63"/>
      <c r="D41" s="63"/>
      <c r="E41" s="57" t="s">
        <v>91</v>
      </c>
      <c r="F41" s="54">
        <v>71180</v>
      </c>
      <c r="G41" s="55">
        <f t="shared" si="2"/>
        <v>7.9770393954574139</v>
      </c>
      <c r="H41" s="54">
        <v>76237</v>
      </c>
      <c r="I41" s="58">
        <f t="shared" si="3"/>
        <v>-6.6332620643519524</v>
      </c>
    </row>
    <row r="42" spans="1:9" ht="18" customHeight="1">
      <c r="A42" s="103"/>
      <c r="B42" s="103"/>
      <c r="C42" s="63"/>
      <c r="D42" s="62"/>
      <c r="E42" s="47" t="s">
        <v>37</v>
      </c>
      <c r="F42" s="54">
        <v>51721</v>
      </c>
      <c r="G42" s="55">
        <f t="shared" si="2"/>
        <v>5.7962974792421029</v>
      </c>
      <c r="H42" s="54">
        <v>52103</v>
      </c>
      <c r="I42" s="58">
        <f t="shared" si="3"/>
        <v>-0.73316315759169859</v>
      </c>
    </row>
    <row r="43" spans="1:9" ht="18" customHeight="1">
      <c r="A43" s="103"/>
      <c r="B43" s="103"/>
      <c r="C43" s="63"/>
      <c r="D43" s="53" t="s">
        <v>38</v>
      </c>
      <c r="E43" s="53"/>
      <c r="F43" s="54">
        <v>2602</v>
      </c>
      <c r="G43" s="55">
        <f t="shared" si="2"/>
        <v>0.2916023673360521</v>
      </c>
      <c r="H43" s="54">
        <v>2578</v>
      </c>
      <c r="I43" s="58">
        <f t="shared" si="3"/>
        <v>0.93095422808378014</v>
      </c>
    </row>
    <row r="44" spans="1:9" ht="18" customHeight="1">
      <c r="A44" s="103"/>
      <c r="B44" s="103"/>
      <c r="C44" s="62"/>
      <c r="D44" s="53" t="s">
        <v>39</v>
      </c>
      <c r="E44" s="53"/>
      <c r="F44" s="54"/>
      <c r="G44" s="55">
        <f t="shared" si="2"/>
        <v>0</v>
      </c>
      <c r="H44" s="54"/>
      <c r="I44" s="55" t="e">
        <f t="shared" si="3"/>
        <v>#DIV/0!</v>
      </c>
    </row>
    <row r="45" spans="1:9" ht="18" customHeight="1">
      <c r="A45" s="103"/>
      <c r="B45" s="103"/>
      <c r="C45" s="47" t="s">
        <v>18</v>
      </c>
      <c r="D45" s="47"/>
      <c r="E45" s="47"/>
      <c r="F45" s="54">
        <f>SUM(F28,F32,F39)</f>
        <v>892311</v>
      </c>
      <c r="G45" s="55">
        <f>F45/$F$45*100</f>
        <v>100</v>
      </c>
      <c r="H45" s="54">
        <f>SUM(H28,H32,H39)</f>
        <v>936683</v>
      </c>
      <c r="I45" s="55">
        <f t="shared" si="3"/>
        <v>-4.7371415943280759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"/>
  <sheetViews>
    <sheetView view="pageBreakPreview" zoomScaleNormal="100" zoomScaleSheetLayoutView="10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O2" sqref="O2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3" width="13.6328125" style="2" customWidth="1"/>
    <col min="24" max="27" width="12" style="2" customWidth="1"/>
    <col min="28" max="16384" width="9" style="2"/>
  </cols>
  <sheetData>
    <row r="1" spans="1:27" ht="34" customHeight="1">
      <c r="A1" s="20" t="s">
        <v>0</v>
      </c>
      <c r="B1" s="11"/>
      <c r="C1" s="11"/>
      <c r="D1" s="22" t="s">
        <v>251</v>
      </c>
      <c r="E1" s="13"/>
      <c r="F1" s="13"/>
      <c r="G1" s="13"/>
    </row>
    <row r="2" spans="1:27" ht="15" customHeight="1"/>
    <row r="3" spans="1:27" ht="15" customHeight="1">
      <c r="A3" s="14" t="s">
        <v>46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6" customHeight="1">
      <c r="A5" s="12" t="s">
        <v>243</v>
      </c>
      <c r="B5" s="12"/>
      <c r="C5" s="12"/>
      <c r="D5" s="12"/>
      <c r="K5" s="15"/>
      <c r="Q5" s="15" t="s">
        <v>47</v>
      </c>
    </row>
    <row r="6" spans="1:27" ht="16" customHeight="1">
      <c r="A6" s="109" t="s">
        <v>48</v>
      </c>
      <c r="B6" s="110"/>
      <c r="C6" s="110"/>
      <c r="D6" s="110"/>
      <c r="E6" s="110"/>
      <c r="F6" s="115" t="s">
        <v>252</v>
      </c>
      <c r="G6" s="115"/>
      <c r="H6" s="115" t="s">
        <v>253</v>
      </c>
      <c r="I6" s="115"/>
      <c r="J6" s="115" t="s">
        <v>254</v>
      </c>
      <c r="K6" s="115"/>
      <c r="L6" s="115" t="s">
        <v>255</v>
      </c>
      <c r="M6" s="115"/>
      <c r="N6" s="115" t="s">
        <v>256</v>
      </c>
      <c r="O6" s="115"/>
      <c r="P6" s="115" t="s">
        <v>257</v>
      </c>
      <c r="Q6" s="115"/>
    </row>
    <row r="7" spans="1:27" ht="16" customHeight="1">
      <c r="A7" s="110"/>
      <c r="B7" s="110"/>
      <c r="C7" s="110"/>
      <c r="D7" s="110"/>
      <c r="E7" s="110"/>
      <c r="F7" s="51" t="s">
        <v>244</v>
      </c>
      <c r="G7" s="51" t="s">
        <v>236</v>
      </c>
      <c r="H7" s="51" t="s">
        <v>241</v>
      </c>
      <c r="I7" s="51" t="s">
        <v>236</v>
      </c>
      <c r="J7" s="51" t="s">
        <v>241</v>
      </c>
      <c r="K7" s="51" t="s">
        <v>236</v>
      </c>
      <c r="L7" s="51" t="s">
        <v>241</v>
      </c>
      <c r="M7" s="51" t="s">
        <v>236</v>
      </c>
      <c r="N7" s="51" t="s">
        <v>241</v>
      </c>
      <c r="O7" s="51" t="s">
        <v>236</v>
      </c>
      <c r="P7" s="51" t="s">
        <v>241</v>
      </c>
      <c r="Q7" s="51" t="s">
        <v>236</v>
      </c>
    </row>
    <row r="8" spans="1:27" ht="16" customHeight="1">
      <c r="A8" s="107" t="s">
        <v>82</v>
      </c>
      <c r="B8" s="61" t="s">
        <v>49</v>
      </c>
      <c r="C8" s="53"/>
      <c r="D8" s="53"/>
      <c r="E8" s="66" t="s">
        <v>40</v>
      </c>
      <c r="F8" s="54">
        <v>3797</v>
      </c>
      <c r="G8" s="54">
        <v>2395</v>
      </c>
      <c r="H8" s="54">
        <v>2044</v>
      </c>
      <c r="I8" s="54">
        <v>2041</v>
      </c>
      <c r="J8" s="54">
        <v>906</v>
      </c>
      <c r="K8" s="54">
        <v>682</v>
      </c>
      <c r="L8" s="85">
        <v>28</v>
      </c>
      <c r="M8" s="85">
        <v>1971</v>
      </c>
      <c r="N8" s="54">
        <v>461</v>
      </c>
      <c r="O8" s="54">
        <v>521</v>
      </c>
      <c r="P8" s="54">
        <v>9789</v>
      </c>
      <c r="Q8" s="54">
        <v>9779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6" customHeight="1">
      <c r="A9" s="107"/>
      <c r="B9" s="63"/>
      <c r="C9" s="53" t="s">
        <v>50</v>
      </c>
      <c r="D9" s="53"/>
      <c r="E9" s="66" t="s">
        <v>41</v>
      </c>
      <c r="F9" s="54">
        <v>3797</v>
      </c>
      <c r="G9" s="54">
        <v>2395</v>
      </c>
      <c r="H9" s="54">
        <v>2044</v>
      </c>
      <c r="I9" s="54">
        <v>2041</v>
      </c>
      <c r="J9" s="54">
        <v>906</v>
      </c>
      <c r="K9" s="54">
        <v>682</v>
      </c>
      <c r="L9" s="85">
        <v>28</v>
      </c>
      <c r="M9" s="85">
        <v>1971</v>
      </c>
      <c r="N9" s="54">
        <v>461</v>
      </c>
      <c r="O9" s="54">
        <v>521</v>
      </c>
      <c r="P9" s="54">
        <v>9789</v>
      </c>
      <c r="Q9" s="54">
        <v>9779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6" customHeight="1">
      <c r="A10" s="107"/>
      <c r="B10" s="62"/>
      <c r="C10" s="53" t="s">
        <v>51</v>
      </c>
      <c r="D10" s="53"/>
      <c r="E10" s="66" t="s">
        <v>42</v>
      </c>
      <c r="F10" s="54"/>
      <c r="G10" s="54"/>
      <c r="H10" s="54"/>
      <c r="I10" s="54"/>
      <c r="J10" s="67"/>
      <c r="K10" s="67"/>
      <c r="L10" s="85"/>
      <c r="M10" s="85"/>
      <c r="N10" s="54"/>
      <c r="O10" s="54"/>
      <c r="P10" s="54"/>
      <c r="Q10" s="54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6" customHeight="1">
      <c r="A11" s="107"/>
      <c r="B11" s="61" t="s">
        <v>52</v>
      </c>
      <c r="C11" s="53"/>
      <c r="D11" s="53"/>
      <c r="E11" s="66" t="s">
        <v>43</v>
      </c>
      <c r="F11" s="54">
        <v>3257</v>
      </c>
      <c r="G11" s="54">
        <v>2621</v>
      </c>
      <c r="H11" s="54">
        <v>1956</v>
      </c>
      <c r="I11" s="54">
        <v>1934</v>
      </c>
      <c r="J11" s="54">
        <v>1029</v>
      </c>
      <c r="K11" s="54">
        <v>645</v>
      </c>
      <c r="L11" s="85">
        <v>137</v>
      </c>
      <c r="M11" s="85">
        <v>1937</v>
      </c>
      <c r="N11" s="54">
        <v>425</v>
      </c>
      <c r="O11" s="54">
        <v>477</v>
      </c>
      <c r="P11" s="54">
        <v>9445</v>
      </c>
      <c r="Q11" s="54">
        <v>9796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6" customHeight="1">
      <c r="A12" s="107"/>
      <c r="B12" s="63"/>
      <c r="C12" s="53" t="s">
        <v>53</v>
      </c>
      <c r="D12" s="53"/>
      <c r="E12" s="66" t="s">
        <v>44</v>
      </c>
      <c r="F12" s="54">
        <v>3257</v>
      </c>
      <c r="G12" s="54">
        <v>2621</v>
      </c>
      <c r="H12" s="54">
        <v>1956</v>
      </c>
      <c r="I12" s="54">
        <v>1934</v>
      </c>
      <c r="J12" s="54">
        <v>1029</v>
      </c>
      <c r="K12" s="54">
        <v>645</v>
      </c>
      <c r="L12" s="85">
        <v>137</v>
      </c>
      <c r="M12" s="85">
        <v>1937</v>
      </c>
      <c r="N12" s="54">
        <v>425</v>
      </c>
      <c r="O12" s="54">
        <v>477</v>
      </c>
      <c r="P12" s="54">
        <v>9445</v>
      </c>
      <c r="Q12" s="54">
        <v>9796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6" customHeight="1">
      <c r="A13" s="107"/>
      <c r="B13" s="62"/>
      <c r="C13" s="53" t="s">
        <v>54</v>
      </c>
      <c r="D13" s="53"/>
      <c r="E13" s="66" t="s">
        <v>45</v>
      </c>
      <c r="F13" s="54"/>
      <c r="G13" s="54"/>
      <c r="H13" s="67"/>
      <c r="I13" s="67"/>
      <c r="J13" s="67"/>
      <c r="K13" s="67"/>
      <c r="L13" s="85"/>
      <c r="M13" s="85"/>
      <c r="N13" s="54"/>
      <c r="O13" s="54"/>
      <c r="P13" s="54"/>
      <c r="Q13" s="54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s="91" customFormat="1" ht="16" customHeight="1">
      <c r="A14" s="107"/>
      <c r="B14" s="88" t="s">
        <v>55</v>
      </c>
      <c r="C14" s="88"/>
      <c r="D14" s="88"/>
      <c r="E14" s="89" t="s">
        <v>96</v>
      </c>
      <c r="F14" s="82">
        <f t="shared" ref="F14:Q14" si="0">F9-F12</f>
        <v>540</v>
      </c>
      <c r="G14" s="82">
        <f t="shared" si="0"/>
        <v>-226</v>
      </c>
      <c r="H14" s="82">
        <f t="shared" si="0"/>
        <v>88</v>
      </c>
      <c r="I14" s="82">
        <f t="shared" si="0"/>
        <v>107</v>
      </c>
      <c r="J14" s="82">
        <f t="shared" si="0"/>
        <v>-123</v>
      </c>
      <c r="K14" s="82">
        <f t="shared" si="0"/>
        <v>37</v>
      </c>
      <c r="L14" s="82">
        <f t="shared" ref="L14:M14" si="1">L9-L12</f>
        <v>-109</v>
      </c>
      <c r="M14" s="82">
        <f t="shared" si="1"/>
        <v>34</v>
      </c>
      <c r="N14" s="82">
        <f t="shared" si="0"/>
        <v>36</v>
      </c>
      <c r="O14" s="82">
        <f t="shared" si="0"/>
        <v>44</v>
      </c>
      <c r="P14" s="82">
        <f t="shared" si="0"/>
        <v>344</v>
      </c>
      <c r="Q14" s="82">
        <f t="shared" si="0"/>
        <v>-17</v>
      </c>
      <c r="R14" s="90"/>
      <c r="S14" s="90"/>
      <c r="T14" s="90"/>
      <c r="U14" s="90"/>
      <c r="V14" s="90"/>
      <c r="W14" s="90"/>
      <c r="X14" s="90"/>
      <c r="Y14" s="90"/>
      <c r="Z14" s="90"/>
      <c r="AA14" s="90"/>
    </row>
    <row r="15" spans="1:27" s="91" customFormat="1" ht="16" customHeight="1">
      <c r="A15" s="107"/>
      <c r="B15" s="88" t="s">
        <v>56</v>
      </c>
      <c r="C15" s="88"/>
      <c r="D15" s="88"/>
      <c r="E15" s="89" t="s">
        <v>97</v>
      </c>
      <c r="F15" s="82">
        <f t="shared" ref="F15:Q15" si="2">F10-F13</f>
        <v>0</v>
      </c>
      <c r="G15" s="82">
        <f t="shared" si="2"/>
        <v>0</v>
      </c>
      <c r="H15" s="82">
        <f t="shared" si="2"/>
        <v>0</v>
      </c>
      <c r="I15" s="82">
        <f t="shared" si="2"/>
        <v>0</v>
      </c>
      <c r="J15" s="82">
        <f t="shared" si="2"/>
        <v>0</v>
      </c>
      <c r="K15" s="82">
        <f t="shared" si="2"/>
        <v>0</v>
      </c>
      <c r="L15" s="82">
        <f t="shared" ref="L15:M15" si="3">L10-L13</f>
        <v>0</v>
      </c>
      <c r="M15" s="82">
        <f t="shared" si="3"/>
        <v>0</v>
      </c>
      <c r="N15" s="82">
        <f t="shared" si="2"/>
        <v>0</v>
      </c>
      <c r="O15" s="82">
        <f t="shared" si="2"/>
        <v>0</v>
      </c>
      <c r="P15" s="82">
        <f t="shared" si="2"/>
        <v>0</v>
      </c>
      <c r="Q15" s="82">
        <f t="shared" si="2"/>
        <v>0</v>
      </c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s="91" customFormat="1" ht="16" customHeight="1">
      <c r="A16" s="107"/>
      <c r="B16" s="88" t="s">
        <v>57</v>
      </c>
      <c r="C16" s="88"/>
      <c r="D16" s="88"/>
      <c r="E16" s="89" t="s">
        <v>98</v>
      </c>
      <c r="F16" s="82">
        <f t="shared" ref="F16:Q16" si="4">F8-F11</f>
        <v>540</v>
      </c>
      <c r="G16" s="82">
        <f t="shared" si="4"/>
        <v>-226</v>
      </c>
      <c r="H16" s="82">
        <f t="shared" si="4"/>
        <v>88</v>
      </c>
      <c r="I16" s="82">
        <f t="shared" si="4"/>
        <v>107</v>
      </c>
      <c r="J16" s="82">
        <f t="shared" si="4"/>
        <v>-123</v>
      </c>
      <c r="K16" s="82">
        <f t="shared" si="4"/>
        <v>37</v>
      </c>
      <c r="L16" s="82">
        <f t="shared" ref="L16:M16" si="5">L8-L11</f>
        <v>-109</v>
      </c>
      <c r="M16" s="82">
        <f t="shared" si="5"/>
        <v>34</v>
      </c>
      <c r="N16" s="82">
        <f t="shared" si="4"/>
        <v>36</v>
      </c>
      <c r="O16" s="82">
        <f t="shared" si="4"/>
        <v>44</v>
      </c>
      <c r="P16" s="82">
        <f t="shared" si="4"/>
        <v>344</v>
      </c>
      <c r="Q16" s="82">
        <f t="shared" si="4"/>
        <v>-17</v>
      </c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s="91" customFormat="1" ht="16" customHeight="1">
      <c r="A17" s="107"/>
      <c r="B17" s="88" t="s">
        <v>58</v>
      </c>
      <c r="C17" s="88"/>
      <c r="D17" s="88"/>
      <c r="E17" s="92"/>
      <c r="F17" s="82"/>
      <c r="G17" s="82"/>
      <c r="H17" s="93"/>
      <c r="I17" s="93"/>
      <c r="J17" s="82"/>
      <c r="K17" s="82"/>
      <c r="L17" s="82"/>
      <c r="M17" s="82"/>
      <c r="N17" s="82"/>
      <c r="O17" s="82"/>
      <c r="P17" s="93"/>
      <c r="Q17" s="94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s="91" customFormat="1" ht="16" customHeight="1">
      <c r="A18" s="107"/>
      <c r="B18" s="88" t="s">
        <v>59</v>
      </c>
      <c r="C18" s="88"/>
      <c r="D18" s="88"/>
      <c r="E18" s="92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s="91" customFormat="1" ht="16" customHeight="1">
      <c r="A19" s="111" t="s">
        <v>83</v>
      </c>
      <c r="B19" s="95" t="s">
        <v>60</v>
      </c>
      <c r="C19" s="88"/>
      <c r="D19" s="88"/>
      <c r="E19" s="89"/>
      <c r="F19" s="82">
        <v>166</v>
      </c>
      <c r="G19" s="82">
        <v>710</v>
      </c>
      <c r="H19" s="82">
        <v>46</v>
      </c>
      <c r="I19" s="82">
        <v>9</v>
      </c>
      <c r="J19" s="82">
        <v>9</v>
      </c>
      <c r="K19" s="82">
        <v>1</v>
      </c>
      <c r="L19" s="82">
        <v>2513</v>
      </c>
      <c r="M19" s="82">
        <v>733</v>
      </c>
      <c r="N19" s="82">
        <v>13</v>
      </c>
      <c r="O19" s="82">
        <v>34</v>
      </c>
      <c r="P19" s="82">
        <v>3175</v>
      </c>
      <c r="Q19" s="82">
        <v>2987</v>
      </c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s="91" customFormat="1" ht="16" customHeight="1">
      <c r="A20" s="111"/>
      <c r="B20" s="96"/>
      <c r="C20" s="88" t="s">
        <v>61</v>
      </c>
      <c r="D20" s="88"/>
      <c r="E20" s="89"/>
      <c r="F20" s="82">
        <v>165</v>
      </c>
      <c r="G20" s="82">
        <v>700</v>
      </c>
      <c r="H20" s="82"/>
      <c r="I20" s="82"/>
      <c r="J20" s="82"/>
      <c r="K20" s="93"/>
      <c r="L20" s="82">
        <v>1972</v>
      </c>
      <c r="M20" s="82">
        <v>352</v>
      </c>
      <c r="N20" s="82"/>
      <c r="O20" s="82"/>
      <c r="P20" s="82">
        <v>548</v>
      </c>
      <c r="Q20" s="82">
        <v>599</v>
      </c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s="91" customFormat="1" ht="16" customHeight="1">
      <c r="A21" s="111"/>
      <c r="B21" s="88" t="s">
        <v>62</v>
      </c>
      <c r="C21" s="88"/>
      <c r="D21" s="88"/>
      <c r="E21" s="89" t="s">
        <v>99</v>
      </c>
      <c r="F21" s="82">
        <v>166</v>
      </c>
      <c r="G21" s="82">
        <v>710</v>
      </c>
      <c r="H21" s="82">
        <v>46</v>
      </c>
      <c r="I21" s="82">
        <v>9</v>
      </c>
      <c r="J21" s="82">
        <v>9</v>
      </c>
      <c r="K21" s="82">
        <v>1</v>
      </c>
      <c r="L21" s="82">
        <v>2513</v>
      </c>
      <c r="M21" s="82">
        <v>733</v>
      </c>
      <c r="N21" s="82">
        <v>13</v>
      </c>
      <c r="O21" s="82">
        <v>34</v>
      </c>
      <c r="P21" s="82">
        <v>3175</v>
      </c>
      <c r="Q21" s="82">
        <v>2987</v>
      </c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1:27" s="91" customFormat="1" ht="16" customHeight="1">
      <c r="A22" s="111"/>
      <c r="B22" s="95" t="s">
        <v>63</v>
      </c>
      <c r="C22" s="88"/>
      <c r="D22" s="88"/>
      <c r="E22" s="89" t="s">
        <v>100</v>
      </c>
      <c r="F22" s="82">
        <v>1527</v>
      </c>
      <c r="G22" s="82">
        <v>2736</v>
      </c>
      <c r="H22" s="82">
        <v>857</v>
      </c>
      <c r="I22" s="82">
        <v>600</v>
      </c>
      <c r="J22" s="82">
        <v>223</v>
      </c>
      <c r="K22" s="82">
        <v>186</v>
      </c>
      <c r="L22" s="82">
        <v>2543</v>
      </c>
      <c r="M22" s="82">
        <v>2680</v>
      </c>
      <c r="N22" s="82">
        <v>65</v>
      </c>
      <c r="O22" s="82">
        <v>105</v>
      </c>
      <c r="P22" s="82">
        <v>4089</v>
      </c>
      <c r="Q22" s="82">
        <v>3904</v>
      </c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1:27" s="91" customFormat="1" ht="16" customHeight="1">
      <c r="A23" s="111"/>
      <c r="B23" s="96" t="s">
        <v>64</v>
      </c>
      <c r="C23" s="88" t="s">
        <v>65</v>
      </c>
      <c r="D23" s="88"/>
      <c r="E23" s="89"/>
      <c r="F23" s="82">
        <v>57</v>
      </c>
      <c r="G23" s="82">
        <v>662</v>
      </c>
      <c r="H23" s="82">
        <v>59</v>
      </c>
      <c r="I23" s="82">
        <v>83</v>
      </c>
      <c r="J23" s="82"/>
      <c r="K23" s="82"/>
      <c r="L23" s="82"/>
      <c r="M23" s="82">
        <v>1895</v>
      </c>
      <c r="N23" s="82">
        <v>20</v>
      </c>
      <c r="O23" s="82">
        <v>20</v>
      </c>
      <c r="P23" s="82">
        <v>893</v>
      </c>
      <c r="Q23" s="82">
        <v>902</v>
      </c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spans="1:27" s="91" customFormat="1" ht="16" customHeight="1">
      <c r="A24" s="111"/>
      <c r="B24" s="88" t="s">
        <v>101</v>
      </c>
      <c r="C24" s="88"/>
      <c r="D24" s="88"/>
      <c r="E24" s="89" t="s">
        <v>102</v>
      </c>
      <c r="F24" s="82">
        <f t="shared" ref="F24:Q24" si="6">F21-F22</f>
        <v>-1361</v>
      </c>
      <c r="G24" s="82">
        <f t="shared" si="6"/>
        <v>-2026</v>
      </c>
      <c r="H24" s="82">
        <f t="shared" si="6"/>
        <v>-811</v>
      </c>
      <c r="I24" s="82">
        <f t="shared" si="6"/>
        <v>-591</v>
      </c>
      <c r="J24" s="82">
        <f t="shared" si="6"/>
        <v>-214</v>
      </c>
      <c r="K24" s="82">
        <f t="shared" si="6"/>
        <v>-185</v>
      </c>
      <c r="L24" s="82">
        <f t="shared" ref="L24:M24" si="7">L21-L22</f>
        <v>-30</v>
      </c>
      <c r="M24" s="82">
        <f t="shared" si="7"/>
        <v>-1947</v>
      </c>
      <c r="N24" s="82">
        <f t="shared" si="6"/>
        <v>-52</v>
      </c>
      <c r="O24" s="82">
        <f t="shared" si="6"/>
        <v>-71</v>
      </c>
      <c r="P24" s="82">
        <f t="shared" si="6"/>
        <v>-914</v>
      </c>
      <c r="Q24" s="82">
        <f t="shared" si="6"/>
        <v>-917</v>
      </c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s="91" customFormat="1" ht="16" customHeight="1">
      <c r="A25" s="111"/>
      <c r="B25" s="95" t="s">
        <v>66</v>
      </c>
      <c r="C25" s="95"/>
      <c r="D25" s="95"/>
      <c r="E25" s="112" t="s">
        <v>103</v>
      </c>
      <c r="F25" s="116">
        <v>1361</v>
      </c>
      <c r="G25" s="116">
        <v>2026</v>
      </c>
      <c r="H25" s="116">
        <v>811</v>
      </c>
      <c r="I25" s="116">
        <v>591</v>
      </c>
      <c r="J25" s="116">
        <v>214</v>
      </c>
      <c r="K25" s="116">
        <v>185</v>
      </c>
      <c r="L25" s="116">
        <v>30</v>
      </c>
      <c r="M25" s="116">
        <v>1947</v>
      </c>
      <c r="N25" s="116">
        <v>52</v>
      </c>
      <c r="O25" s="116">
        <v>71</v>
      </c>
      <c r="P25" s="116">
        <v>914</v>
      </c>
      <c r="Q25" s="116">
        <v>917</v>
      </c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7" s="91" customFormat="1" ht="16" customHeight="1">
      <c r="A26" s="111"/>
      <c r="B26" s="98" t="s">
        <v>67</v>
      </c>
      <c r="C26" s="98"/>
      <c r="D26" s="98"/>
      <c r="E26" s="113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90"/>
      <c r="S26" s="90"/>
      <c r="T26" s="90"/>
      <c r="U26" s="90"/>
      <c r="V26" s="90"/>
      <c r="W26" s="90"/>
      <c r="X26" s="90"/>
      <c r="Y26" s="90"/>
      <c r="Z26" s="90"/>
      <c r="AA26" s="90"/>
    </row>
    <row r="27" spans="1:27" s="91" customFormat="1" ht="16" customHeight="1">
      <c r="A27" s="111"/>
      <c r="B27" s="88" t="s">
        <v>104</v>
      </c>
      <c r="C27" s="88"/>
      <c r="D27" s="88"/>
      <c r="E27" s="89" t="s">
        <v>105</v>
      </c>
      <c r="F27" s="82">
        <f>F24+F25</f>
        <v>0</v>
      </c>
      <c r="G27" s="82">
        <f t="shared" ref="G27:Q27" si="8">G24+G25</f>
        <v>0</v>
      </c>
      <c r="H27" s="82">
        <f t="shared" si="8"/>
        <v>0</v>
      </c>
      <c r="I27" s="82">
        <f t="shared" si="8"/>
        <v>0</v>
      </c>
      <c r="J27" s="82">
        <f t="shared" si="8"/>
        <v>0</v>
      </c>
      <c r="K27" s="82">
        <f t="shared" si="8"/>
        <v>0</v>
      </c>
      <c r="L27" s="82">
        <f t="shared" ref="L27:M27" si="9">L24+L25</f>
        <v>0</v>
      </c>
      <c r="M27" s="82">
        <f t="shared" si="9"/>
        <v>0</v>
      </c>
      <c r="N27" s="82">
        <f t="shared" si="8"/>
        <v>0</v>
      </c>
      <c r="O27" s="82">
        <f t="shared" si="8"/>
        <v>0</v>
      </c>
      <c r="P27" s="82">
        <f t="shared" si="8"/>
        <v>0</v>
      </c>
      <c r="Q27" s="82">
        <f t="shared" si="8"/>
        <v>0</v>
      </c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1:27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7"/>
      <c r="P29" s="27"/>
      <c r="Q29" s="28" t="s">
        <v>106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6" customHeight="1">
      <c r="A30" s="110" t="s">
        <v>68</v>
      </c>
      <c r="B30" s="110"/>
      <c r="C30" s="110"/>
      <c r="D30" s="110"/>
      <c r="E30" s="110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6" customHeight="1">
      <c r="A31" s="110"/>
      <c r="B31" s="110"/>
      <c r="C31" s="110"/>
      <c r="D31" s="110"/>
      <c r="E31" s="110"/>
      <c r="F31" s="51" t="s">
        <v>241</v>
      </c>
      <c r="G31" s="51" t="s">
        <v>236</v>
      </c>
      <c r="H31" s="51" t="s">
        <v>241</v>
      </c>
      <c r="I31" s="51" t="s">
        <v>236</v>
      </c>
      <c r="J31" s="51" t="s">
        <v>241</v>
      </c>
      <c r="K31" s="51" t="s">
        <v>236</v>
      </c>
      <c r="L31" s="51" t="s">
        <v>241</v>
      </c>
      <c r="M31" s="51" t="s">
        <v>236</v>
      </c>
      <c r="N31" s="51" t="s">
        <v>241</v>
      </c>
      <c r="O31" s="51" t="s">
        <v>236</v>
      </c>
      <c r="P31" s="51" t="s">
        <v>241</v>
      </c>
      <c r="Q31" s="51" t="s">
        <v>236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" customHeight="1">
      <c r="A32" s="107" t="s">
        <v>84</v>
      </c>
      <c r="B32" s="61" t="s">
        <v>49</v>
      </c>
      <c r="C32" s="53"/>
      <c r="D32" s="53"/>
      <c r="E32" s="66" t="s">
        <v>40</v>
      </c>
      <c r="F32" s="54"/>
      <c r="G32" s="54"/>
      <c r="H32" s="54"/>
      <c r="I32" s="54"/>
      <c r="J32" s="54"/>
      <c r="K32" s="54"/>
      <c r="L32" s="85"/>
      <c r="M32" s="85"/>
      <c r="N32" s="54"/>
      <c r="O32" s="54"/>
      <c r="P32" s="54"/>
      <c r="Q32" s="54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6" customHeight="1">
      <c r="A33" s="114"/>
      <c r="B33" s="63"/>
      <c r="C33" s="61" t="s">
        <v>69</v>
      </c>
      <c r="D33" s="53"/>
      <c r="E33" s="66"/>
      <c r="F33" s="54"/>
      <c r="G33" s="54"/>
      <c r="H33" s="54"/>
      <c r="I33" s="54"/>
      <c r="J33" s="54"/>
      <c r="K33" s="54"/>
      <c r="L33" s="85"/>
      <c r="M33" s="85"/>
      <c r="N33" s="54"/>
      <c r="O33" s="54"/>
      <c r="P33" s="54"/>
      <c r="Q33" s="54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6" customHeight="1">
      <c r="A34" s="114"/>
      <c r="B34" s="63"/>
      <c r="C34" s="62"/>
      <c r="D34" s="53" t="s">
        <v>70</v>
      </c>
      <c r="E34" s="66"/>
      <c r="F34" s="54"/>
      <c r="G34" s="54"/>
      <c r="H34" s="54"/>
      <c r="I34" s="54"/>
      <c r="J34" s="54"/>
      <c r="K34" s="54"/>
      <c r="L34" s="85"/>
      <c r="M34" s="85"/>
      <c r="N34" s="54"/>
      <c r="O34" s="54"/>
      <c r="P34" s="54"/>
      <c r="Q34" s="54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6" customHeight="1">
      <c r="A35" s="114"/>
      <c r="B35" s="62"/>
      <c r="C35" s="53" t="s">
        <v>71</v>
      </c>
      <c r="D35" s="53"/>
      <c r="E35" s="66"/>
      <c r="F35" s="54"/>
      <c r="G35" s="54"/>
      <c r="H35" s="54"/>
      <c r="I35" s="54"/>
      <c r="J35" s="68"/>
      <c r="K35" s="68"/>
      <c r="L35" s="85"/>
      <c r="M35" s="85"/>
      <c r="N35" s="54"/>
      <c r="O35" s="54"/>
      <c r="P35" s="54"/>
      <c r="Q35" s="54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6" customHeight="1">
      <c r="A36" s="114"/>
      <c r="B36" s="61" t="s">
        <v>52</v>
      </c>
      <c r="C36" s="53"/>
      <c r="D36" s="53"/>
      <c r="E36" s="66" t="s">
        <v>41</v>
      </c>
      <c r="F36" s="54"/>
      <c r="G36" s="54"/>
      <c r="H36" s="54"/>
      <c r="I36" s="54"/>
      <c r="J36" s="54"/>
      <c r="K36" s="54"/>
      <c r="L36" s="85"/>
      <c r="M36" s="85"/>
      <c r="N36" s="54"/>
      <c r="O36" s="54"/>
      <c r="P36" s="54"/>
      <c r="Q36" s="54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6" customHeight="1">
      <c r="A37" s="114"/>
      <c r="B37" s="63"/>
      <c r="C37" s="53" t="s">
        <v>72</v>
      </c>
      <c r="D37" s="53"/>
      <c r="E37" s="66"/>
      <c r="F37" s="54"/>
      <c r="G37" s="54"/>
      <c r="H37" s="54"/>
      <c r="I37" s="54"/>
      <c r="J37" s="54"/>
      <c r="K37" s="54"/>
      <c r="L37" s="85"/>
      <c r="M37" s="85"/>
      <c r="N37" s="54"/>
      <c r="O37" s="54"/>
      <c r="P37" s="54"/>
      <c r="Q37" s="54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6" customHeight="1">
      <c r="A38" s="114"/>
      <c r="B38" s="62"/>
      <c r="C38" s="53" t="s">
        <v>73</v>
      </c>
      <c r="D38" s="53"/>
      <c r="E38" s="66"/>
      <c r="F38" s="54"/>
      <c r="G38" s="54"/>
      <c r="H38" s="54"/>
      <c r="I38" s="54"/>
      <c r="J38" s="54"/>
      <c r="K38" s="68"/>
      <c r="L38" s="85"/>
      <c r="M38" s="85"/>
      <c r="N38" s="54"/>
      <c r="O38" s="54"/>
      <c r="P38" s="54"/>
      <c r="Q38" s="54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6" customHeight="1">
      <c r="A39" s="114"/>
      <c r="B39" s="47" t="s">
        <v>74</v>
      </c>
      <c r="C39" s="47"/>
      <c r="D39" s="47"/>
      <c r="E39" s="66" t="s">
        <v>107</v>
      </c>
      <c r="F39" s="54">
        <f>F32-F36</f>
        <v>0</v>
      </c>
      <c r="G39" s="54">
        <f t="shared" ref="G39:Q39" si="10">G32-G36</f>
        <v>0</v>
      </c>
      <c r="H39" s="54">
        <f t="shared" si="10"/>
        <v>0</v>
      </c>
      <c r="I39" s="54">
        <f t="shared" si="10"/>
        <v>0</v>
      </c>
      <c r="J39" s="54">
        <f t="shared" si="10"/>
        <v>0</v>
      </c>
      <c r="K39" s="54">
        <f t="shared" si="10"/>
        <v>0</v>
      </c>
      <c r="L39" s="85">
        <f t="shared" ref="L39:M39" si="11">L32-L36</f>
        <v>0</v>
      </c>
      <c r="M39" s="85">
        <f t="shared" si="11"/>
        <v>0</v>
      </c>
      <c r="N39" s="54">
        <f t="shared" si="10"/>
        <v>0</v>
      </c>
      <c r="O39" s="54">
        <f t="shared" si="10"/>
        <v>0</v>
      </c>
      <c r="P39" s="54">
        <f t="shared" si="10"/>
        <v>0</v>
      </c>
      <c r="Q39" s="54">
        <f t="shared" si="10"/>
        <v>0</v>
      </c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6" customHeight="1">
      <c r="A40" s="107" t="s">
        <v>85</v>
      </c>
      <c r="B40" s="61" t="s">
        <v>75</v>
      </c>
      <c r="C40" s="53"/>
      <c r="D40" s="53"/>
      <c r="E40" s="66" t="s">
        <v>43</v>
      </c>
      <c r="F40" s="54"/>
      <c r="G40" s="54"/>
      <c r="H40" s="54"/>
      <c r="I40" s="54"/>
      <c r="J40" s="54"/>
      <c r="K40" s="54"/>
      <c r="L40" s="85"/>
      <c r="M40" s="85"/>
      <c r="N40" s="54"/>
      <c r="O40" s="54"/>
      <c r="P40" s="54"/>
      <c r="Q40" s="54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6" customHeight="1">
      <c r="A41" s="108"/>
      <c r="B41" s="62"/>
      <c r="C41" s="53" t="s">
        <v>76</v>
      </c>
      <c r="D41" s="53"/>
      <c r="E41" s="66"/>
      <c r="F41" s="68"/>
      <c r="G41" s="68"/>
      <c r="H41" s="68"/>
      <c r="I41" s="68"/>
      <c r="J41" s="54"/>
      <c r="K41" s="54"/>
      <c r="L41" s="85"/>
      <c r="M41" s="85"/>
      <c r="N41" s="54"/>
      <c r="O41" s="54"/>
      <c r="P41" s="54"/>
      <c r="Q41" s="54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6" customHeight="1">
      <c r="A42" s="108"/>
      <c r="B42" s="61" t="s">
        <v>63</v>
      </c>
      <c r="C42" s="53"/>
      <c r="D42" s="53"/>
      <c r="E42" s="66" t="s">
        <v>44</v>
      </c>
      <c r="F42" s="54"/>
      <c r="G42" s="54"/>
      <c r="H42" s="54"/>
      <c r="I42" s="54"/>
      <c r="J42" s="54"/>
      <c r="K42" s="54"/>
      <c r="L42" s="85"/>
      <c r="M42" s="85"/>
      <c r="N42" s="54"/>
      <c r="O42" s="54"/>
      <c r="P42" s="54"/>
      <c r="Q42" s="54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6" customHeight="1">
      <c r="A43" s="108"/>
      <c r="B43" s="62"/>
      <c r="C43" s="53" t="s">
        <v>77</v>
      </c>
      <c r="D43" s="53"/>
      <c r="E43" s="66"/>
      <c r="F43" s="54"/>
      <c r="G43" s="54"/>
      <c r="H43" s="54"/>
      <c r="I43" s="54"/>
      <c r="J43" s="68"/>
      <c r="K43" s="68"/>
      <c r="L43" s="85"/>
      <c r="M43" s="85"/>
      <c r="N43" s="54"/>
      <c r="O43" s="54"/>
      <c r="P43" s="54"/>
      <c r="Q43" s="54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6" customHeight="1">
      <c r="A44" s="108"/>
      <c r="B44" s="53" t="s">
        <v>74</v>
      </c>
      <c r="C44" s="53"/>
      <c r="D44" s="53"/>
      <c r="E44" s="66" t="s">
        <v>108</v>
      </c>
      <c r="F44" s="68">
        <f>F40-F42</f>
        <v>0</v>
      </c>
      <c r="G44" s="68">
        <f t="shared" ref="G44:Q44" si="12">G40-G42</f>
        <v>0</v>
      </c>
      <c r="H44" s="68">
        <f t="shared" si="12"/>
        <v>0</v>
      </c>
      <c r="I44" s="68">
        <f t="shared" si="12"/>
        <v>0</v>
      </c>
      <c r="J44" s="68">
        <f t="shared" si="12"/>
        <v>0</v>
      </c>
      <c r="K44" s="68">
        <f t="shared" si="12"/>
        <v>0</v>
      </c>
      <c r="L44" s="68">
        <f t="shared" ref="L44:M44" si="13">L40-L42</f>
        <v>0</v>
      </c>
      <c r="M44" s="68">
        <f t="shared" si="13"/>
        <v>0</v>
      </c>
      <c r="N44" s="68">
        <f t="shared" si="12"/>
        <v>0</v>
      </c>
      <c r="O44" s="68">
        <f t="shared" si="12"/>
        <v>0</v>
      </c>
      <c r="P44" s="68">
        <f t="shared" si="12"/>
        <v>0</v>
      </c>
      <c r="Q44" s="68">
        <f t="shared" si="12"/>
        <v>0</v>
      </c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6" customHeight="1">
      <c r="A45" s="107" t="s">
        <v>86</v>
      </c>
      <c r="B45" s="47" t="s">
        <v>78</v>
      </c>
      <c r="C45" s="47"/>
      <c r="D45" s="47"/>
      <c r="E45" s="66" t="s">
        <v>109</v>
      </c>
      <c r="F45" s="54">
        <f>F39+F44</f>
        <v>0</v>
      </c>
      <c r="G45" s="54">
        <f t="shared" ref="G45:Q45" si="14">G39+G44</f>
        <v>0</v>
      </c>
      <c r="H45" s="54">
        <f t="shared" si="14"/>
        <v>0</v>
      </c>
      <c r="I45" s="54">
        <f t="shared" si="14"/>
        <v>0</v>
      </c>
      <c r="J45" s="54">
        <f t="shared" si="14"/>
        <v>0</v>
      </c>
      <c r="K45" s="54">
        <f t="shared" si="14"/>
        <v>0</v>
      </c>
      <c r="L45" s="85">
        <f t="shared" ref="L45:M45" si="15">L39+L44</f>
        <v>0</v>
      </c>
      <c r="M45" s="85">
        <f t="shared" si="15"/>
        <v>0</v>
      </c>
      <c r="N45" s="54">
        <f t="shared" si="14"/>
        <v>0</v>
      </c>
      <c r="O45" s="54">
        <f t="shared" si="14"/>
        <v>0</v>
      </c>
      <c r="P45" s="54">
        <f t="shared" si="14"/>
        <v>0</v>
      </c>
      <c r="Q45" s="54">
        <f t="shared" si="14"/>
        <v>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6" customHeight="1">
      <c r="A46" s="108"/>
      <c r="B46" s="53" t="s">
        <v>79</v>
      </c>
      <c r="C46" s="53"/>
      <c r="D46" s="53"/>
      <c r="E46" s="53"/>
      <c r="F46" s="68"/>
      <c r="G46" s="68"/>
      <c r="H46" s="68"/>
      <c r="I46" s="68"/>
      <c r="J46" s="68"/>
      <c r="K46" s="68"/>
      <c r="L46" s="85"/>
      <c r="M46" s="85"/>
      <c r="N46" s="54"/>
      <c r="O46" s="54"/>
      <c r="P46" s="68"/>
      <c r="Q46" s="68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6" customHeight="1">
      <c r="A47" s="108"/>
      <c r="B47" s="53" t="s">
        <v>80</v>
      </c>
      <c r="C47" s="53"/>
      <c r="D47" s="53"/>
      <c r="E47" s="53"/>
      <c r="F47" s="54"/>
      <c r="G47" s="54"/>
      <c r="H47" s="54"/>
      <c r="I47" s="54"/>
      <c r="J47" s="54"/>
      <c r="K47" s="54"/>
      <c r="L47" s="85"/>
      <c r="M47" s="85"/>
      <c r="N47" s="54"/>
      <c r="O47" s="54"/>
      <c r="P47" s="54"/>
      <c r="Q47" s="54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6" customHeight="1">
      <c r="A48" s="108"/>
      <c r="B48" s="53" t="s">
        <v>81</v>
      </c>
      <c r="C48" s="53"/>
      <c r="D48" s="53"/>
      <c r="E48" s="53"/>
      <c r="F48" s="54"/>
      <c r="G48" s="54"/>
      <c r="H48" s="54"/>
      <c r="I48" s="54"/>
      <c r="J48" s="54"/>
      <c r="K48" s="54"/>
      <c r="L48" s="85"/>
      <c r="M48" s="85"/>
      <c r="N48" s="54"/>
      <c r="O48" s="54"/>
      <c r="P48" s="54"/>
      <c r="Q48" s="54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" ht="16" customHeight="1">
      <c r="A49" s="8" t="s">
        <v>110</v>
      </c>
    </row>
    <row r="50" spans="1:1" ht="16" customHeight="1">
      <c r="A50" s="8"/>
    </row>
  </sheetData>
  <mergeCells count="32">
    <mergeCell ref="P25:P26"/>
    <mergeCell ref="Q25:Q26"/>
    <mergeCell ref="P6:Q6"/>
    <mergeCell ref="N6:O6"/>
    <mergeCell ref="J6:K6"/>
    <mergeCell ref="N25:N26"/>
    <mergeCell ref="O25:O26"/>
    <mergeCell ref="L6:M6"/>
    <mergeCell ref="L25:L26"/>
    <mergeCell ref="M25:M26"/>
    <mergeCell ref="P30:Q30"/>
    <mergeCell ref="F30:G30"/>
    <mergeCell ref="H30:I30"/>
    <mergeCell ref="J30:K30"/>
    <mergeCell ref="N30:O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7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44" sqref="F44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258</v>
      </c>
      <c r="F1" s="1"/>
    </row>
    <row r="3" spans="1:9" ht="14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238</v>
      </c>
      <c r="G7" s="48"/>
      <c r="H7" s="48" t="s">
        <v>246</v>
      </c>
      <c r="I7" s="69" t="s">
        <v>21</v>
      </c>
    </row>
    <row r="8" spans="1:9" ht="17.149999999999999" customHeight="1">
      <c r="A8" s="18"/>
      <c r="B8" s="19"/>
      <c r="C8" s="19"/>
      <c r="D8" s="19"/>
      <c r="E8" s="60"/>
      <c r="F8" s="51" t="s">
        <v>235</v>
      </c>
      <c r="G8" s="51" t="s">
        <v>2</v>
      </c>
      <c r="H8" s="51" t="s">
        <v>235</v>
      </c>
      <c r="I8" s="52"/>
    </row>
    <row r="9" spans="1:9" ht="18" customHeight="1">
      <c r="A9" s="103" t="s">
        <v>87</v>
      </c>
      <c r="B9" s="103" t="s">
        <v>89</v>
      </c>
      <c r="C9" s="61" t="s">
        <v>3</v>
      </c>
      <c r="D9" s="53"/>
      <c r="E9" s="53"/>
      <c r="F9" s="54">
        <v>317898</v>
      </c>
      <c r="G9" s="55">
        <f>F9/$F$27*100</f>
        <v>31.465080370575659</v>
      </c>
      <c r="H9" s="54">
        <v>308551</v>
      </c>
      <c r="I9" s="55">
        <f t="shared" ref="I9:I45" si="0">(F9/H9-1)*100</f>
        <v>3.0293209226351481</v>
      </c>
    </row>
    <row r="10" spans="1:9" ht="18" customHeight="1">
      <c r="A10" s="103"/>
      <c r="B10" s="103"/>
      <c r="C10" s="63"/>
      <c r="D10" s="61" t="s">
        <v>22</v>
      </c>
      <c r="E10" s="53"/>
      <c r="F10" s="54">
        <v>83262</v>
      </c>
      <c r="G10" s="55">
        <f t="shared" ref="G10:G27" si="1">F10/$F$27*100</f>
        <v>8.2411513183941718</v>
      </c>
      <c r="H10" s="54">
        <v>83291</v>
      </c>
      <c r="I10" s="55">
        <f t="shared" si="0"/>
        <v>-3.4817687385191309E-2</v>
      </c>
    </row>
    <row r="11" spans="1:9" ht="18" customHeight="1">
      <c r="A11" s="103"/>
      <c r="B11" s="103"/>
      <c r="C11" s="63"/>
      <c r="D11" s="63"/>
      <c r="E11" s="47" t="s">
        <v>23</v>
      </c>
      <c r="F11" s="54">
        <v>70226</v>
      </c>
      <c r="G11" s="55">
        <f t="shared" si="1"/>
        <v>6.9508670520231215</v>
      </c>
      <c r="H11" s="54">
        <v>68917</v>
      </c>
      <c r="I11" s="55">
        <f t="shared" si="0"/>
        <v>1.8993862182045129</v>
      </c>
    </row>
    <row r="12" spans="1:9" ht="18" customHeight="1">
      <c r="A12" s="103"/>
      <c r="B12" s="103"/>
      <c r="C12" s="63"/>
      <c r="D12" s="63"/>
      <c r="E12" s="47" t="s">
        <v>24</v>
      </c>
      <c r="F12" s="54">
        <v>3744</v>
      </c>
      <c r="G12" s="55">
        <f t="shared" si="1"/>
        <v>0.37057565919708607</v>
      </c>
      <c r="H12" s="54">
        <v>3592</v>
      </c>
      <c r="I12" s="55">
        <f t="shared" si="0"/>
        <v>4.231625835189301</v>
      </c>
    </row>
    <row r="13" spans="1:9" ht="18" customHeight="1">
      <c r="A13" s="103"/>
      <c r="B13" s="103"/>
      <c r="C13" s="63"/>
      <c r="D13" s="62"/>
      <c r="E13" s="47" t="s">
        <v>25</v>
      </c>
      <c r="F13" s="54">
        <v>120</v>
      </c>
      <c r="G13" s="55">
        <f t="shared" si="1"/>
        <v>1.1877424974265579E-2</v>
      </c>
      <c r="H13" s="54">
        <v>249</v>
      </c>
      <c r="I13" s="55">
        <f t="shared" si="0"/>
        <v>-51.807228915662648</v>
      </c>
    </row>
    <row r="14" spans="1:9" ht="18" customHeight="1">
      <c r="A14" s="103"/>
      <c r="B14" s="103"/>
      <c r="C14" s="63"/>
      <c r="D14" s="61" t="s">
        <v>26</v>
      </c>
      <c r="E14" s="53"/>
      <c r="F14" s="54">
        <v>66515</v>
      </c>
      <c r="G14" s="55">
        <f t="shared" si="1"/>
        <v>6.5835576846939583</v>
      </c>
      <c r="H14" s="54">
        <v>60973</v>
      </c>
      <c r="I14" s="55">
        <f t="shared" si="0"/>
        <v>9.0892690207140969</v>
      </c>
    </row>
    <row r="15" spans="1:9" ht="18" customHeight="1">
      <c r="A15" s="103"/>
      <c r="B15" s="103"/>
      <c r="C15" s="63"/>
      <c r="D15" s="63"/>
      <c r="E15" s="47" t="s">
        <v>27</v>
      </c>
      <c r="F15" s="54">
        <v>2461</v>
      </c>
      <c r="G15" s="55">
        <f t="shared" si="1"/>
        <v>0.2435861905138966</v>
      </c>
      <c r="H15" s="54">
        <v>2332</v>
      </c>
      <c r="I15" s="55">
        <f t="shared" si="0"/>
        <v>5.5317324185248706</v>
      </c>
    </row>
    <row r="16" spans="1:9" ht="18" customHeight="1">
      <c r="A16" s="103"/>
      <c r="B16" s="103"/>
      <c r="C16" s="63"/>
      <c r="D16" s="62"/>
      <c r="E16" s="47" t="s">
        <v>28</v>
      </c>
      <c r="F16" s="54">
        <v>64054</v>
      </c>
      <c r="G16" s="55">
        <f t="shared" si="1"/>
        <v>6.3399714941800616</v>
      </c>
      <c r="H16" s="54">
        <v>58641</v>
      </c>
      <c r="I16" s="55">
        <f t="shared" si="0"/>
        <v>9.2307429955150724</v>
      </c>
    </row>
    <row r="17" spans="1:9" ht="18" customHeight="1">
      <c r="A17" s="103"/>
      <c r="B17" s="103"/>
      <c r="C17" s="63"/>
      <c r="D17" s="104" t="s">
        <v>29</v>
      </c>
      <c r="E17" s="105"/>
      <c r="F17" s="54">
        <v>41842</v>
      </c>
      <c r="G17" s="55">
        <f t="shared" si="1"/>
        <v>4.1414601314435027</v>
      </c>
      <c r="H17" s="54">
        <v>44142</v>
      </c>
      <c r="I17" s="55">
        <f t="shared" si="0"/>
        <v>-5.2104571609804751</v>
      </c>
    </row>
    <row r="18" spans="1:9" ht="18" customHeight="1">
      <c r="A18" s="103"/>
      <c r="B18" s="103"/>
      <c r="C18" s="63"/>
      <c r="D18" s="104" t="s">
        <v>93</v>
      </c>
      <c r="E18" s="106"/>
      <c r="F18" s="54">
        <v>5131</v>
      </c>
      <c r="G18" s="55">
        <f t="shared" si="1"/>
        <v>0.50785889619130575</v>
      </c>
      <c r="H18" s="54">
        <v>4679</v>
      </c>
      <c r="I18" s="55">
        <f t="shared" si="0"/>
        <v>9.660183799957256</v>
      </c>
    </row>
    <row r="19" spans="1:9" ht="18" customHeight="1">
      <c r="A19" s="103"/>
      <c r="B19" s="103"/>
      <c r="C19" s="62"/>
      <c r="D19" s="104" t="s">
        <v>94</v>
      </c>
      <c r="E19" s="106"/>
      <c r="F19" s="54"/>
      <c r="G19" s="55">
        <f t="shared" si="1"/>
        <v>0</v>
      </c>
      <c r="H19" s="54"/>
      <c r="I19" s="55" t="e">
        <f t="shared" si="0"/>
        <v>#DIV/0!</v>
      </c>
    </row>
    <row r="20" spans="1:9" ht="18" customHeight="1">
      <c r="A20" s="103"/>
      <c r="B20" s="103"/>
      <c r="C20" s="53" t="s">
        <v>4</v>
      </c>
      <c r="D20" s="53"/>
      <c r="E20" s="53"/>
      <c r="F20" s="54">
        <v>39494</v>
      </c>
      <c r="G20" s="55">
        <f t="shared" si="1"/>
        <v>3.9090585161137068</v>
      </c>
      <c r="H20" s="54">
        <v>34416</v>
      </c>
      <c r="I20" s="55">
        <f t="shared" si="0"/>
        <v>14.754765225476518</v>
      </c>
    </row>
    <row r="21" spans="1:9" ht="18" customHeight="1">
      <c r="A21" s="103"/>
      <c r="B21" s="103"/>
      <c r="C21" s="53" t="s">
        <v>5</v>
      </c>
      <c r="D21" s="53"/>
      <c r="E21" s="53"/>
      <c r="F21" s="54">
        <v>144824</v>
      </c>
      <c r="G21" s="55">
        <f t="shared" si="1"/>
        <v>14.334468287275318</v>
      </c>
      <c r="H21" s="54">
        <v>155557</v>
      </c>
      <c r="I21" s="55">
        <f t="shared" si="0"/>
        <v>-6.8997216454418586</v>
      </c>
    </row>
    <row r="22" spans="1:9" ht="18" customHeight="1">
      <c r="A22" s="103"/>
      <c r="B22" s="103"/>
      <c r="C22" s="53" t="s">
        <v>30</v>
      </c>
      <c r="D22" s="53"/>
      <c r="E22" s="53"/>
      <c r="F22" s="54">
        <v>10268</v>
      </c>
      <c r="G22" s="55">
        <f t="shared" si="1"/>
        <v>1.0163116636313247</v>
      </c>
      <c r="H22" s="54">
        <v>10374</v>
      </c>
      <c r="I22" s="55">
        <f t="shared" si="0"/>
        <v>-1.0217852323115451</v>
      </c>
    </row>
    <row r="23" spans="1:9" ht="18" customHeight="1">
      <c r="A23" s="103"/>
      <c r="B23" s="103"/>
      <c r="C23" s="53" t="s">
        <v>6</v>
      </c>
      <c r="D23" s="53"/>
      <c r="E23" s="53"/>
      <c r="F23" s="54">
        <v>201289</v>
      </c>
      <c r="G23" s="55">
        <f t="shared" si="1"/>
        <v>19.923291630374536</v>
      </c>
      <c r="H23" s="54">
        <v>201694</v>
      </c>
      <c r="I23" s="55">
        <f t="shared" si="0"/>
        <v>-0.20079923051751214</v>
      </c>
    </row>
    <row r="24" spans="1:9" ht="18" customHeight="1">
      <c r="A24" s="103"/>
      <c r="B24" s="103"/>
      <c r="C24" s="53" t="s">
        <v>31</v>
      </c>
      <c r="D24" s="53"/>
      <c r="E24" s="53"/>
      <c r="F24" s="54">
        <v>1563</v>
      </c>
      <c r="G24" s="55">
        <f t="shared" si="1"/>
        <v>0.15470346028980919</v>
      </c>
      <c r="H24" s="54">
        <v>1265</v>
      </c>
      <c r="I24" s="55">
        <f t="shared" si="0"/>
        <v>23.557312252964422</v>
      </c>
    </row>
    <row r="25" spans="1:9" ht="18" customHeight="1">
      <c r="A25" s="103"/>
      <c r="B25" s="103"/>
      <c r="C25" s="53" t="s">
        <v>7</v>
      </c>
      <c r="D25" s="53"/>
      <c r="E25" s="53"/>
      <c r="F25" s="54">
        <v>82811</v>
      </c>
      <c r="G25" s="55">
        <f t="shared" si="1"/>
        <v>8.1965119961992237</v>
      </c>
      <c r="H25" s="54">
        <v>119697</v>
      </c>
      <c r="I25" s="55">
        <f t="shared" si="0"/>
        <v>-30.816144097178711</v>
      </c>
    </row>
    <row r="26" spans="1:9" ht="18" customHeight="1">
      <c r="A26" s="103"/>
      <c r="B26" s="103"/>
      <c r="C26" s="53" t="s">
        <v>8</v>
      </c>
      <c r="D26" s="53"/>
      <c r="E26" s="53"/>
      <c r="F26" s="54">
        <v>212173</v>
      </c>
      <c r="G26" s="55">
        <f t="shared" si="1"/>
        <v>21.000574075540424</v>
      </c>
      <c r="H26" s="54">
        <v>223927</v>
      </c>
      <c r="I26" s="55">
        <f t="shared" si="0"/>
        <v>-5.2490320506236365</v>
      </c>
    </row>
    <row r="27" spans="1:9" ht="18" customHeight="1">
      <c r="A27" s="103"/>
      <c r="B27" s="103"/>
      <c r="C27" s="53" t="s">
        <v>9</v>
      </c>
      <c r="D27" s="53"/>
      <c r="E27" s="53"/>
      <c r="F27" s="54">
        <f>SUM(F9,F20:F26)</f>
        <v>1010320</v>
      </c>
      <c r="G27" s="55">
        <f t="shared" si="1"/>
        <v>100</v>
      </c>
      <c r="H27" s="54">
        <f>SUM(H9,H20:H26)</f>
        <v>1055481</v>
      </c>
      <c r="I27" s="55">
        <f t="shared" si="0"/>
        <v>-4.27871273855237</v>
      </c>
    </row>
    <row r="28" spans="1:9" ht="18" customHeight="1">
      <c r="A28" s="103"/>
      <c r="B28" s="103" t="s">
        <v>88</v>
      </c>
      <c r="C28" s="61" t="s">
        <v>10</v>
      </c>
      <c r="D28" s="53"/>
      <c r="E28" s="53"/>
      <c r="F28" s="54">
        <v>333254</v>
      </c>
      <c r="G28" s="55">
        <f t="shared" ref="G28:G45" si="2">F28/$F$45*100</f>
        <v>34.008702857819308</v>
      </c>
      <c r="H28" s="54">
        <v>347777</v>
      </c>
      <c r="I28" s="55">
        <f t="shared" si="0"/>
        <v>-4.1759518312021733</v>
      </c>
    </row>
    <row r="29" spans="1:9" ht="18" customHeight="1">
      <c r="A29" s="103"/>
      <c r="B29" s="103"/>
      <c r="C29" s="63"/>
      <c r="D29" s="53" t="s">
        <v>11</v>
      </c>
      <c r="E29" s="53"/>
      <c r="F29" s="54">
        <v>216977</v>
      </c>
      <c r="G29" s="55">
        <f t="shared" si="2"/>
        <v>22.142588896100452</v>
      </c>
      <c r="H29" s="54">
        <v>215529</v>
      </c>
      <c r="I29" s="55">
        <f t="shared" si="0"/>
        <v>0.67183534466359607</v>
      </c>
    </row>
    <row r="30" spans="1:9" ht="18" customHeight="1">
      <c r="A30" s="103"/>
      <c r="B30" s="103"/>
      <c r="C30" s="63"/>
      <c r="D30" s="53" t="s">
        <v>32</v>
      </c>
      <c r="E30" s="53"/>
      <c r="F30" s="54">
        <v>20454</v>
      </c>
      <c r="G30" s="55">
        <f t="shared" si="2"/>
        <v>2.0873388113986211</v>
      </c>
      <c r="H30" s="54">
        <v>18870</v>
      </c>
      <c r="I30" s="55">
        <f t="shared" si="0"/>
        <v>8.3942766295707507</v>
      </c>
    </row>
    <row r="31" spans="1:9" ht="18" customHeight="1">
      <c r="A31" s="103"/>
      <c r="B31" s="103"/>
      <c r="C31" s="62"/>
      <c r="D31" s="53" t="s">
        <v>12</v>
      </c>
      <c r="E31" s="53"/>
      <c r="F31" s="54">
        <v>95824</v>
      </c>
      <c r="G31" s="55">
        <f t="shared" si="2"/>
        <v>9.7788772007168028</v>
      </c>
      <c r="H31" s="54">
        <v>113377</v>
      </c>
      <c r="I31" s="55">
        <f t="shared" si="0"/>
        <v>-15.481976062164282</v>
      </c>
    </row>
    <row r="32" spans="1:9" ht="18" customHeight="1">
      <c r="A32" s="103"/>
      <c r="B32" s="103"/>
      <c r="C32" s="61" t="s">
        <v>13</v>
      </c>
      <c r="D32" s="53"/>
      <c r="E32" s="53"/>
      <c r="F32" s="54">
        <v>502308</v>
      </c>
      <c r="G32" s="55">
        <f t="shared" si="2"/>
        <v>51.260730599199114</v>
      </c>
      <c r="H32" s="54">
        <v>532580</v>
      </c>
      <c r="I32" s="55">
        <f t="shared" si="0"/>
        <v>-5.6840286905253663</v>
      </c>
    </row>
    <row r="33" spans="1:9" ht="18" customHeight="1">
      <c r="A33" s="103"/>
      <c r="B33" s="103"/>
      <c r="C33" s="63"/>
      <c r="D33" s="53" t="s">
        <v>14</v>
      </c>
      <c r="E33" s="53"/>
      <c r="F33" s="54">
        <v>45054</v>
      </c>
      <c r="G33" s="55">
        <f t="shared" si="2"/>
        <v>4.5977785669675111</v>
      </c>
      <c r="H33" s="54">
        <v>40166</v>
      </c>
      <c r="I33" s="55">
        <f t="shared" si="0"/>
        <v>12.169496589155004</v>
      </c>
    </row>
    <row r="34" spans="1:9" ht="18" customHeight="1">
      <c r="A34" s="103"/>
      <c r="B34" s="103"/>
      <c r="C34" s="63"/>
      <c r="D34" s="53" t="s">
        <v>33</v>
      </c>
      <c r="E34" s="53"/>
      <c r="F34" s="54">
        <v>6933</v>
      </c>
      <c r="G34" s="55">
        <f t="shared" si="2"/>
        <v>0.70751539940484209</v>
      </c>
      <c r="H34" s="54">
        <v>6718</v>
      </c>
      <c r="I34" s="55">
        <f t="shared" si="0"/>
        <v>3.200357249181307</v>
      </c>
    </row>
    <row r="35" spans="1:9" ht="18" customHeight="1">
      <c r="A35" s="103"/>
      <c r="B35" s="103"/>
      <c r="C35" s="63"/>
      <c r="D35" s="53" t="s">
        <v>34</v>
      </c>
      <c r="E35" s="53"/>
      <c r="F35" s="54">
        <v>276172</v>
      </c>
      <c r="G35" s="55">
        <f t="shared" si="2"/>
        <v>28.1834621209338</v>
      </c>
      <c r="H35" s="54">
        <v>287125</v>
      </c>
      <c r="I35" s="55">
        <f t="shared" si="0"/>
        <v>-3.8147148454505841</v>
      </c>
    </row>
    <row r="36" spans="1:9" ht="18" customHeight="1">
      <c r="A36" s="103"/>
      <c r="B36" s="103"/>
      <c r="C36" s="63"/>
      <c r="D36" s="53" t="s">
        <v>35</v>
      </c>
      <c r="E36" s="53"/>
      <c r="F36" s="54">
        <v>11086</v>
      </c>
      <c r="G36" s="55">
        <f t="shared" si="2"/>
        <v>1.1313306963510861</v>
      </c>
      <c r="H36" s="54">
        <v>11235</v>
      </c>
      <c r="I36" s="55">
        <f t="shared" si="0"/>
        <v>-1.3262127280818881</v>
      </c>
    </row>
    <row r="37" spans="1:9" ht="18" customHeight="1">
      <c r="A37" s="103"/>
      <c r="B37" s="103"/>
      <c r="C37" s="63"/>
      <c r="D37" s="53" t="s">
        <v>15</v>
      </c>
      <c r="E37" s="53"/>
      <c r="F37" s="54">
        <v>17582</v>
      </c>
      <c r="G37" s="55">
        <f t="shared" si="2"/>
        <v>1.7942500724557817</v>
      </c>
      <c r="H37" s="54">
        <v>26065</v>
      </c>
      <c r="I37" s="55">
        <f t="shared" si="0"/>
        <v>-32.545559178975637</v>
      </c>
    </row>
    <row r="38" spans="1:9" ht="18" customHeight="1">
      <c r="A38" s="103"/>
      <c r="B38" s="103"/>
      <c r="C38" s="62"/>
      <c r="D38" s="53" t="s">
        <v>36</v>
      </c>
      <c r="E38" s="53"/>
      <c r="F38" s="54">
        <v>145480</v>
      </c>
      <c r="G38" s="55">
        <f t="shared" si="2"/>
        <v>14.846291692689517</v>
      </c>
      <c r="H38" s="54">
        <v>161271</v>
      </c>
      <c r="I38" s="55">
        <f t="shared" si="0"/>
        <v>-9.791593032845336</v>
      </c>
    </row>
    <row r="39" spans="1:9" ht="18" customHeight="1">
      <c r="A39" s="103"/>
      <c r="B39" s="103"/>
      <c r="C39" s="61" t="s">
        <v>16</v>
      </c>
      <c r="D39" s="53"/>
      <c r="E39" s="53"/>
      <c r="F39" s="54">
        <v>144346</v>
      </c>
      <c r="G39" s="55">
        <f t="shared" si="2"/>
        <v>14.730566542981585</v>
      </c>
      <c r="H39" s="54">
        <v>148832</v>
      </c>
      <c r="I39" s="55">
        <f t="shared" si="0"/>
        <v>-3.0141367447860667</v>
      </c>
    </row>
    <row r="40" spans="1:9" ht="18" customHeight="1">
      <c r="A40" s="103"/>
      <c r="B40" s="103"/>
      <c r="C40" s="63"/>
      <c r="D40" s="61" t="s">
        <v>17</v>
      </c>
      <c r="E40" s="53"/>
      <c r="F40" s="54">
        <v>142099</v>
      </c>
      <c r="G40" s="55">
        <f t="shared" si="2"/>
        <v>14.501259301893645</v>
      </c>
      <c r="H40" s="54">
        <v>136436</v>
      </c>
      <c r="I40" s="55">
        <f t="shared" si="0"/>
        <v>4.1506640476120626</v>
      </c>
    </row>
    <row r="41" spans="1:9" ht="18" customHeight="1">
      <c r="A41" s="103"/>
      <c r="B41" s="103"/>
      <c r="C41" s="63"/>
      <c r="D41" s="63"/>
      <c r="E41" s="57" t="s">
        <v>91</v>
      </c>
      <c r="F41" s="54">
        <v>93165</v>
      </c>
      <c r="G41" s="55">
        <f t="shared" si="2"/>
        <v>9.5075251962429128</v>
      </c>
      <c r="H41" s="54">
        <v>89461</v>
      </c>
      <c r="I41" s="58">
        <f t="shared" si="0"/>
        <v>4.1403516616179026</v>
      </c>
    </row>
    <row r="42" spans="1:9" ht="18" customHeight="1">
      <c r="A42" s="103"/>
      <c r="B42" s="103"/>
      <c r="C42" s="63"/>
      <c r="D42" s="62"/>
      <c r="E42" s="47" t="s">
        <v>37</v>
      </c>
      <c r="F42" s="54">
        <v>47973</v>
      </c>
      <c r="G42" s="55">
        <f t="shared" si="2"/>
        <v>4.8956636745490396</v>
      </c>
      <c r="H42" s="54">
        <v>46975</v>
      </c>
      <c r="I42" s="58">
        <f t="shared" si="0"/>
        <v>2.124534326769556</v>
      </c>
    </row>
    <row r="43" spans="1:9" ht="18" customHeight="1">
      <c r="A43" s="103"/>
      <c r="B43" s="103"/>
      <c r="C43" s="63"/>
      <c r="D43" s="53" t="s">
        <v>38</v>
      </c>
      <c r="E43" s="53"/>
      <c r="F43" s="54">
        <v>2247</v>
      </c>
      <c r="G43" s="55">
        <f t="shared" si="2"/>
        <v>0.22930724108793887</v>
      </c>
      <c r="H43" s="54">
        <v>12396</v>
      </c>
      <c r="I43" s="58">
        <f t="shared" si="0"/>
        <v>-81.87318489835431</v>
      </c>
    </row>
    <row r="44" spans="1:9" ht="18" customHeight="1">
      <c r="A44" s="103"/>
      <c r="B44" s="103"/>
      <c r="C44" s="62"/>
      <c r="D44" s="53" t="s">
        <v>39</v>
      </c>
      <c r="E44" s="53"/>
      <c r="F44" s="54"/>
      <c r="G44" s="55">
        <f t="shared" si="2"/>
        <v>0</v>
      </c>
      <c r="H44" s="54"/>
      <c r="I44" s="55" t="e">
        <f t="shared" si="0"/>
        <v>#DIV/0!</v>
      </c>
    </row>
    <row r="45" spans="1:9" ht="18" customHeight="1">
      <c r="A45" s="103"/>
      <c r="B45" s="103"/>
      <c r="C45" s="47" t="s">
        <v>18</v>
      </c>
      <c r="D45" s="47"/>
      <c r="E45" s="47"/>
      <c r="F45" s="54">
        <f>SUM(F28,F32,F39)</f>
        <v>979908</v>
      </c>
      <c r="G45" s="55">
        <f t="shared" si="2"/>
        <v>100</v>
      </c>
      <c r="H45" s="54">
        <f>SUM(H28,H32,H39)</f>
        <v>1029189</v>
      </c>
      <c r="I45" s="55">
        <f t="shared" si="0"/>
        <v>-4.7883333381915305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15" activePane="bottomRight" state="frozen"/>
      <selection activeCell="L8" sqref="L8"/>
      <selection pane="topRight" activeCell="L8" sqref="L8"/>
      <selection pane="bottomLeft" activeCell="L8" sqref="L8"/>
      <selection pane="bottomRight" activeCell="M26" sqref="M26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3" t="s">
        <v>0</v>
      </c>
      <c r="B1" s="33"/>
      <c r="C1" s="21" t="s">
        <v>259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233</v>
      </c>
      <c r="H6" s="36" t="s">
        <v>239</v>
      </c>
      <c r="I6" s="36" t="s">
        <v>247</v>
      </c>
    </row>
    <row r="7" spans="1:9" ht="27" customHeight="1">
      <c r="A7" s="103" t="s">
        <v>115</v>
      </c>
      <c r="B7" s="61" t="s">
        <v>116</v>
      </c>
      <c r="C7" s="53"/>
      <c r="D7" s="66" t="s">
        <v>117</v>
      </c>
      <c r="E7" s="70">
        <v>752545</v>
      </c>
      <c r="F7" s="36">
        <v>759429</v>
      </c>
      <c r="G7" s="36">
        <v>988790</v>
      </c>
      <c r="H7" s="36">
        <v>1055481</v>
      </c>
      <c r="I7" s="36">
        <v>1010320</v>
      </c>
    </row>
    <row r="8" spans="1:9" ht="27" customHeight="1">
      <c r="A8" s="103"/>
      <c r="B8" s="77"/>
      <c r="C8" s="53" t="s">
        <v>118</v>
      </c>
      <c r="D8" s="66" t="s">
        <v>41</v>
      </c>
      <c r="E8" s="71">
        <v>445526</v>
      </c>
      <c r="F8" s="71">
        <v>442821</v>
      </c>
      <c r="G8" s="71">
        <v>452704</v>
      </c>
      <c r="H8" s="71">
        <v>498264</v>
      </c>
      <c r="I8" s="72">
        <v>501473</v>
      </c>
    </row>
    <row r="9" spans="1:9" ht="27" customHeight="1">
      <c r="A9" s="103"/>
      <c r="B9" s="53" t="s">
        <v>119</v>
      </c>
      <c r="C9" s="53"/>
      <c r="D9" s="66"/>
      <c r="E9" s="71">
        <v>739217</v>
      </c>
      <c r="F9" s="71">
        <v>743026</v>
      </c>
      <c r="G9" s="71">
        <v>964703</v>
      </c>
      <c r="H9" s="71">
        <v>1029189</v>
      </c>
      <c r="I9" s="73">
        <v>979908</v>
      </c>
    </row>
    <row r="10" spans="1:9" ht="27" customHeight="1">
      <c r="A10" s="103"/>
      <c r="B10" s="53" t="s">
        <v>120</v>
      </c>
      <c r="C10" s="53"/>
      <c r="D10" s="66"/>
      <c r="E10" s="71">
        <v>13328</v>
      </c>
      <c r="F10" s="71">
        <v>16403</v>
      </c>
      <c r="G10" s="71">
        <v>24087</v>
      </c>
      <c r="H10" s="71">
        <v>26292</v>
      </c>
      <c r="I10" s="73">
        <v>30412</v>
      </c>
    </row>
    <row r="11" spans="1:9" ht="27" customHeight="1">
      <c r="A11" s="103"/>
      <c r="B11" s="53" t="s">
        <v>121</v>
      </c>
      <c r="C11" s="53"/>
      <c r="D11" s="66"/>
      <c r="E11" s="71">
        <v>8668</v>
      </c>
      <c r="F11" s="71">
        <v>8321</v>
      </c>
      <c r="G11" s="71">
        <v>8524</v>
      </c>
      <c r="H11" s="71">
        <v>14859</v>
      </c>
      <c r="I11" s="73">
        <v>9387</v>
      </c>
    </row>
    <row r="12" spans="1:9" ht="27" customHeight="1">
      <c r="A12" s="103"/>
      <c r="B12" s="53" t="s">
        <v>122</v>
      </c>
      <c r="C12" s="53"/>
      <c r="D12" s="66"/>
      <c r="E12" s="71">
        <v>4660</v>
      </c>
      <c r="F12" s="71">
        <v>8083</v>
      </c>
      <c r="G12" s="71">
        <v>15563</v>
      </c>
      <c r="H12" s="71">
        <v>11434</v>
      </c>
      <c r="I12" s="73">
        <v>21024</v>
      </c>
    </row>
    <row r="13" spans="1:9" ht="27" customHeight="1">
      <c r="A13" s="103"/>
      <c r="B13" s="53" t="s">
        <v>123</v>
      </c>
      <c r="C13" s="53"/>
      <c r="D13" s="66"/>
      <c r="E13" s="71">
        <v>-1923</v>
      </c>
      <c r="F13" s="71">
        <v>3422</v>
      </c>
      <c r="G13" s="71">
        <v>7480</v>
      </c>
      <c r="H13" s="71">
        <v>-4129</v>
      </c>
      <c r="I13" s="73">
        <v>9591</v>
      </c>
    </row>
    <row r="14" spans="1:9" ht="27" customHeight="1">
      <c r="A14" s="103"/>
      <c r="B14" s="53" t="s">
        <v>124</v>
      </c>
      <c r="C14" s="53"/>
      <c r="D14" s="66"/>
      <c r="E14" s="71"/>
      <c r="F14" s="71"/>
      <c r="G14" s="71"/>
      <c r="H14" s="71"/>
      <c r="I14" s="73"/>
    </row>
    <row r="15" spans="1:9" ht="27" customHeight="1">
      <c r="A15" s="103"/>
      <c r="B15" s="53" t="s">
        <v>125</v>
      </c>
      <c r="C15" s="53"/>
      <c r="D15" s="66"/>
      <c r="E15" s="71">
        <v>-1955</v>
      </c>
      <c r="F15" s="71">
        <v>-1722</v>
      </c>
      <c r="G15" s="71">
        <v>6961</v>
      </c>
      <c r="H15" s="71">
        <v>7422</v>
      </c>
      <c r="I15" s="73">
        <v>13645</v>
      </c>
    </row>
    <row r="16" spans="1:9" ht="27" customHeight="1">
      <c r="A16" s="103"/>
      <c r="B16" s="53" t="s">
        <v>126</v>
      </c>
      <c r="C16" s="53"/>
      <c r="D16" s="66" t="s">
        <v>42</v>
      </c>
      <c r="E16" s="71">
        <v>149536</v>
      </c>
      <c r="F16" s="71">
        <v>138439</v>
      </c>
      <c r="G16" s="71">
        <v>135918</v>
      </c>
      <c r="H16" s="71">
        <v>146851</v>
      </c>
      <c r="I16" s="73">
        <v>145938</v>
      </c>
    </row>
    <row r="17" spans="1:9" ht="27" customHeight="1">
      <c r="A17" s="103"/>
      <c r="B17" s="53" t="s">
        <v>127</v>
      </c>
      <c r="C17" s="53"/>
      <c r="D17" s="66" t="s">
        <v>43</v>
      </c>
      <c r="E17" s="71">
        <v>93448</v>
      </c>
      <c r="F17" s="71">
        <v>113179</v>
      </c>
      <c r="G17" s="71">
        <v>112257</v>
      </c>
      <c r="H17" s="71">
        <v>105277</v>
      </c>
      <c r="I17" s="73">
        <v>121390</v>
      </c>
    </row>
    <row r="18" spans="1:9" ht="27" customHeight="1">
      <c r="A18" s="103"/>
      <c r="B18" s="53" t="s">
        <v>128</v>
      </c>
      <c r="C18" s="53"/>
      <c r="D18" s="66" t="s">
        <v>44</v>
      </c>
      <c r="E18" s="71">
        <v>1109262</v>
      </c>
      <c r="F18" s="71">
        <v>1127260</v>
      </c>
      <c r="G18" s="71">
        <v>1152718</v>
      </c>
      <c r="H18" s="71">
        <v>1163010</v>
      </c>
      <c r="I18" s="73">
        <v>1153054</v>
      </c>
    </row>
    <row r="19" spans="1:9" s="91" customFormat="1" ht="27" customHeight="1">
      <c r="A19" s="103"/>
      <c r="B19" s="88" t="s">
        <v>129</v>
      </c>
      <c r="C19" s="88"/>
      <c r="D19" s="97" t="s">
        <v>130</v>
      </c>
      <c r="E19" s="99">
        <f>E17+E18-E16</f>
        <v>1053174</v>
      </c>
      <c r="F19" s="99">
        <f>F17+F18-F16</f>
        <v>1102000</v>
      </c>
      <c r="G19" s="99">
        <f>G17+G18-G16</f>
        <v>1129057</v>
      </c>
      <c r="H19" s="99">
        <f>H17+H18-H16</f>
        <v>1121436</v>
      </c>
      <c r="I19" s="99">
        <f>I17+I18-I16</f>
        <v>1128506</v>
      </c>
    </row>
    <row r="20" spans="1:9" s="91" customFormat="1" ht="27" customHeight="1">
      <c r="A20" s="103"/>
      <c r="B20" s="88" t="s">
        <v>131</v>
      </c>
      <c r="C20" s="88"/>
      <c r="D20" s="97" t="s">
        <v>132</v>
      </c>
      <c r="E20" s="100">
        <f>E18/E8</f>
        <v>2.4897806188639944</v>
      </c>
      <c r="F20" s="100">
        <f>F18/F8</f>
        <v>2.5456335629972382</v>
      </c>
      <c r="G20" s="100">
        <f>G18/G8</f>
        <v>2.5462951509153884</v>
      </c>
      <c r="H20" s="100">
        <f>H18/H8</f>
        <v>2.3341240788015991</v>
      </c>
      <c r="I20" s="100">
        <f>I18/I8</f>
        <v>2.299334161560044</v>
      </c>
    </row>
    <row r="21" spans="1:9" s="91" customFormat="1" ht="27" customHeight="1">
      <c r="A21" s="103"/>
      <c r="B21" s="88" t="s">
        <v>133</v>
      </c>
      <c r="C21" s="88"/>
      <c r="D21" s="97" t="s">
        <v>134</v>
      </c>
      <c r="E21" s="100">
        <f>E19/E8</f>
        <v>2.3638889761764745</v>
      </c>
      <c r="F21" s="100">
        <f>F19/F8</f>
        <v>2.4885901978451788</v>
      </c>
      <c r="G21" s="100">
        <f>G19/G8</f>
        <v>2.494029211140171</v>
      </c>
      <c r="H21" s="100">
        <f>H19/H8</f>
        <v>2.2506863831222002</v>
      </c>
      <c r="I21" s="100">
        <f>I19/I8</f>
        <v>2.2503823735275876</v>
      </c>
    </row>
    <row r="22" spans="1:9" s="91" customFormat="1" ht="27" customHeight="1">
      <c r="A22" s="103"/>
      <c r="B22" s="88" t="s">
        <v>135</v>
      </c>
      <c r="C22" s="88"/>
      <c r="D22" s="97" t="s">
        <v>136</v>
      </c>
      <c r="E22" s="99">
        <f>E18/E24*1000000</f>
        <v>561863.58905004675</v>
      </c>
      <c r="F22" s="99">
        <f>F18/F24*1000000</f>
        <v>570979.93926823034</v>
      </c>
      <c r="G22" s="99">
        <f>G18/G24*1000000</f>
        <v>596291.22683956614</v>
      </c>
      <c r="H22" s="99">
        <f>H18/H24*1000000</f>
        <v>601615.19098919583</v>
      </c>
      <c r="I22" s="99">
        <f>I18/I24*1000000</f>
        <v>596465.03678459884</v>
      </c>
    </row>
    <row r="23" spans="1:9" s="91" customFormat="1" ht="27" customHeight="1">
      <c r="A23" s="103"/>
      <c r="B23" s="88" t="s">
        <v>137</v>
      </c>
      <c r="C23" s="88"/>
      <c r="D23" s="97" t="s">
        <v>138</v>
      </c>
      <c r="E23" s="99">
        <f>E19/E24*1000000</f>
        <v>533453.88513641851</v>
      </c>
      <c r="F23" s="99">
        <f>F19/F24*1000000</f>
        <v>558185.23949540453</v>
      </c>
      <c r="G23" s="99">
        <f>G19/G24*1000000</f>
        <v>584051.5925853505</v>
      </c>
      <c r="H23" s="99">
        <f>H19/H24*1000000</f>
        <v>580109.31404042942</v>
      </c>
      <c r="I23" s="99">
        <f>I19/I24*1000000</f>
        <v>583766.5649671572</v>
      </c>
    </row>
    <row r="24" spans="1:9" s="91" customFormat="1" ht="27" customHeight="1">
      <c r="A24" s="103"/>
      <c r="B24" s="101" t="s">
        <v>139</v>
      </c>
      <c r="C24" s="102"/>
      <c r="D24" s="97" t="s">
        <v>140</v>
      </c>
      <c r="E24" s="99">
        <v>1974255</v>
      </c>
      <c r="F24" s="99">
        <f>E24</f>
        <v>1974255</v>
      </c>
      <c r="G24" s="99">
        <v>1933146</v>
      </c>
      <c r="H24" s="72">
        <f>G24</f>
        <v>1933146</v>
      </c>
      <c r="I24" s="72">
        <f>H24</f>
        <v>1933146</v>
      </c>
    </row>
    <row r="25" spans="1:9" ht="27" customHeight="1">
      <c r="A25" s="103"/>
      <c r="B25" s="47" t="s">
        <v>141</v>
      </c>
      <c r="C25" s="47"/>
      <c r="D25" s="47"/>
      <c r="E25" s="71">
        <v>442051</v>
      </c>
      <c r="F25" s="71">
        <v>443213</v>
      </c>
      <c r="G25" s="71">
        <v>445950</v>
      </c>
      <c r="H25" s="71">
        <v>466781</v>
      </c>
      <c r="I25" s="54">
        <v>451844</v>
      </c>
    </row>
    <row r="26" spans="1:9" ht="27" customHeight="1">
      <c r="A26" s="103"/>
      <c r="B26" s="47" t="s">
        <v>142</v>
      </c>
      <c r="C26" s="47"/>
      <c r="D26" s="47"/>
      <c r="E26" s="74">
        <v>0.65100000000000002</v>
      </c>
      <c r="F26" s="74">
        <v>0.65100000000000002</v>
      </c>
      <c r="G26" s="74">
        <v>0.64820999999999995</v>
      </c>
      <c r="H26" s="74">
        <v>0.62</v>
      </c>
      <c r="I26" s="75">
        <v>0.61</v>
      </c>
    </row>
    <row r="27" spans="1:9" ht="27" customHeight="1">
      <c r="A27" s="103"/>
      <c r="B27" s="47" t="s">
        <v>143</v>
      </c>
      <c r="C27" s="47"/>
      <c r="D27" s="47"/>
      <c r="E27" s="58">
        <v>1.1000000000000001</v>
      </c>
      <c r="F27" s="58">
        <v>1.8</v>
      </c>
      <c r="G27" s="58">
        <v>3.5</v>
      </c>
      <c r="H27" s="58">
        <v>2.4</v>
      </c>
      <c r="I27" s="55">
        <v>4.7</v>
      </c>
    </row>
    <row r="28" spans="1:9" ht="27" customHeight="1">
      <c r="A28" s="103"/>
      <c r="B28" s="47" t="s">
        <v>144</v>
      </c>
      <c r="C28" s="47"/>
      <c r="D28" s="47"/>
      <c r="E28" s="58">
        <v>94.6</v>
      </c>
      <c r="F28" s="58">
        <v>95.2</v>
      </c>
      <c r="G28" s="58">
        <v>95.1</v>
      </c>
      <c r="H28" s="58">
        <v>88.8</v>
      </c>
      <c r="I28" s="55">
        <v>93.3</v>
      </c>
    </row>
    <row r="29" spans="1:9" ht="27" customHeight="1">
      <c r="A29" s="103"/>
      <c r="B29" s="47" t="s">
        <v>145</v>
      </c>
      <c r="C29" s="47"/>
      <c r="D29" s="47"/>
      <c r="E29" s="58">
        <v>53.4</v>
      </c>
      <c r="F29" s="58">
        <v>51.3</v>
      </c>
      <c r="G29" s="58">
        <v>51.1</v>
      </c>
      <c r="H29" s="58">
        <v>51.4</v>
      </c>
      <c r="I29" s="55">
        <v>53</v>
      </c>
    </row>
    <row r="30" spans="1:9" ht="27" customHeight="1">
      <c r="A30" s="103"/>
      <c r="B30" s="103" t="s">
        <v>146</v>
      </c>
      <c r="C30" s="47" t="s">
        <v>147</v>
      </c>
      <c r="D30" s="47"/>
      <c r="E30" s="58"/>
      <c r="F30" s="58"/>
      <c r="G30" s="58"/>
      <c r="H30" s="58"/>
      <c r="I30" s="55"/>
    </row>
    <row r="31" spans="1:9" ht="27" customHeight="1">
      <c r="A31" s="103"/>
      <c r="B31" s="103"/>
      <c r="C31" s="47" t="s">
        <v>148</v>
      </c>
      <c r="D31" s="47"/>
      <c r="E31" s="58"/>
      <c r="F31" s="58"/>
      <c r="G31" s="58"/>
      <c r="H31" s="58"/>
      <c r="I31" s="55"/>
    </row>
    <row r="32" spans="1:9" ht="27" customHeight="1">
      <c r="A32" s="103"/>
      <c r="B32" s="103"/>
      <c r="C32" s="47" t="s">
        <v>149</v>
      </c>
      <c r="D32" s="47"/>
      <c r="E32" s="58">
        <v>10.1</v>
      </c>
      <c r="F32" s="58">
        <v>9.8000000000000007</v>
      </c>
      <c r="G32" s="58">
        <v>9.6999999999999993</v>
      </c>
      <c r="H32" s="58">
        <v>9.6</v>
      </c>
      <c r="I32" s="55">
        <v>9.5</v>
      </c>
    </row>
    <row r="33" spans="1:9" ht="27" customHeight="1">
      <c r="A33" s="103"/>
      <c r="B33" s="103"/>
      <c r="C33" s="47" t="s">
        <v>150</v>
      </c>
      <c r="D33" s="47"/>
      <c r="E33" s="58">
        <v>99.6</v>
      </c>
      <c r="F33" s="58">
        <v>103.4</v>
      </c>
      <c r="G33" s="58">
        <v>109.1</v>
      </c>
      <c r="H33" s="58">
        <v>98.6</v>
      </c>
      <c r="I33" s="76">
        <v>103.7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50"/>
  <sheetViews>
    <sheetView tabSelected="1"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L11" sqref="L1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3" width="13.6328125" style="2" customWidth="1"/>
    <col min="24" max="27" width="12" style="2" customWidth="1"/>
    <col min="28" max="16384" width="9" style="2"/>
  </cols>
  <sheetData>
    <row r="1" spans="1:27" ht="34" customHeight="1">
      <c r="A1" s="20" t="s">
        <v>0</v>
      </c>
      <c r="B1" s="11"/>
      <c r="C1" s="11"/>
      <c r="D1" s="22" t="s">
        <v>259</v>
      </c>
      <c r="E1" s="13"/>
      <c r="F1" s="13"/>
      <c r="G1" s="13"/>
    </row>
    <row r="2" spans="1:27" ht="15" customHeight="1"/>
    <row r="3" spans="1:27" ht="15" customHeight="1">
      <c r="A3" s="14" t="s">
        <v>151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6" customHeight="1">
      <c r="A5" s="12" t="s">
        <v>249</v>
      </c>
      <c r="B5" s="12"/>
      <c r="C5" s="12"/>
      <c r="D5" s="12"/>
      <c r="K5" s="15"/>
      <c r="O5" s="15"/>
      <c r="Q5" s="15" t="s">
        <v>47</v>
      </c>
    </row>
    <row r="6" spans="1:27" ht="16" customHeight="1">
      <c r="A6" s="109" t="s">
        <v>48</v>
      </c>
      <c r="B6" s="110"/>
      <c r="C6" s="110"/>
      <c r="D6" s="110"/>
      <c r="E6" s="110"/>
      <c r="F6" s="115" t="s">
        <v>260</v>
      </c>
      <c r="G6" s="115"/>
      <c r="H6" s="115" t="s">
        <v>261</v>
      </c>
      <c r="I6" s="115"/>
      <c r="J6" s="115" t="s">
        <v>262</v>
      </c>
      <c r="K6" s="115"/>
      <c r="L6" s="115" t="s">
        <v>263</v>
      </c>
      <c r="M6" s="115"/>
      <c r="N6" s="115" t="s">
        <v>264</v>
      </c>
      <c r="O6" s="115"/>
      <c r="P6" s="115" t="s">
        <v>265</v>
      </c>
      <c r="Q6" s="115" t="s">
        <v>265</v>
      </c>
    </row>
    <row r="7" spans="1:27" ht="16" customHeight="1">
      <c r="A7" s="110"/>
      <c r="B7" s="110"/>
      <c r="C7" s="110"/>
      <c r="D7" s="110"/>
      <c r="E7" s="110"/>
      <c r="F7" s="51" t="s">
        <v>238</v>
      </c>
      <c r="G7" s="51" t="s">
        <v>237</v>
      </c>
      <c r="H7" s="51" t="s">
        <v>238</v>
      </c>
      <c r="I7" s="87" t="s">
        <v>237</v>
      </c>
      <c r="J7" s="51" t="s">
        <v>238</v>
      </c>
      <c r="K7" s="87" t="s">
        <v>237</v>
      </c>
      <c r="L7" s="51" t="s">
        <v>238</v>
      </c>
      <c r="M7" s="78" t="s">
        <v>237</v>
      </c>
      <c r="N7" s="51" t="s">
        <v>238</v>
      </c>
      <c r="O7" s="78" t="s">
        <v>237</v>
      </c>
      <c r="P7" s="51" t="s">
        <v>238</v>
      </c>
      <c r="Q7" s="78" t="s">
        <v>237</v>
      </c>
    </row>
    <row r="8" spans="1:27" ht="16" customHeight="1">
      <c r="A8" s="107" t="s">
        <v>82</v>
      </c>
      <c r="B8" s="61" t="s">
        <v>49</v>
      </c>
      <c r="C8" s="53"/>
      <c r="D8" s="53"/>
      <c r="E8" s="66" t="s">
        <v>40</v>
      </c>
      <c r="F8" s="54">
        <v>2133</v>
      </c>
      <c r="G8" s="54">
        <v>2021</v>
      </c>
      <c r="H8" s="86">
        <v>1975</v>
      </c>
      <c r="I8" s="86">
        <v>1980</v>
      </c>
      <c r="J8" s="86">
        <v>659</v>
      </c>
      <c r="K8" s="86">
        <v>794</v>
      </c>
      <c r="L8" s="54">
        <v>4367</v>
      </c>
      <c r="M8" s="54">
        <v>124</v>
      </c>
      <c r="N8" s="54">
        <v>382</v>
      </c>
      <c r="O8" s="54">
        <v>397</v>
      </c>
      <c r="P8" s="54">
        <v>8594</v>
      </c>
      <c r="Q8" s="54">
        <v>8917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6" customHeight="1">
      <c r="A9" s="107"/>
      <c r="B9" s="63"/>
      <c r="C9" s="53" t="s">
        <v>50</v>
      </c>
      <c r="D9" s="53"/>
      <c r="E9" s="66" t="s">
        <v>41</v>
      </c>
      <c r="F9" s="54">
        <v>2118</v>
      </c>
      <c r="G9" s="54">
        <v>2004</v>
      </c>
      <c r="H9" s="86">
        <v>1905</v>
      </c>
      <c r="I9" s="86">
        <v>1928</v>
      </c>
      <c r="J9" s="86">
        <v>652</v>
      </c>
      <c r="K9" s="86">
        <v>791</v>
      </c>
      <c r="L9" s="54">
        <v>4360</v>
      </c>
      <c r="M9" s="54">
        <v>74</v>
      </c>
      <c r="N9" s="54">
        <v>381</v>
      </c>
      <c r="O9" s="54">
        <v>394</v>
      </c>
      <c r="P9" s="54">
        <v>8594</v>
      </c>
      <c r="Q9" s="54">
        <v>8917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6" customHeight="1">
      <c r="A10" s="107"/>
      <c r="B10" s="62"/>
      <c r="C10" s="53" t="s">
        <v>51</v>
      </c>
      <c r="D10" s="53"/>
      <c r="E10" s="66" t="s">
        <v>42</v>
      </c>
      <c r="F10" s="54">
        <v>15</v>
      </c>
      <c r="G10" s="54">
        <v>17</v>
      </c>
      <c r="H10" s="86">
        <v>70</v>
      </c>
      <c r="I10" s="86">
        <v>52</v>
      </c>
      <c r="J10" s="67">
        <v>7</v>
      </c>
      <c r="K10" s="67">
        <v>3</v>
      </c>
      <c r="L10" s="54">
        <v>7</v>
      </c>
      <c r="M10" s="54">
        <v>50</v>
      </c>
      <c r="N10" s="67">
        <v>1</v>
      </c>
      <c r="O10" s="67">
        <v>3</v>
      </c>
      <c r="P10" s="54"/>
      <c r="Q10" s="54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6" customHeight="1">
      <c r="A11" s="107"/>
      <c r="B11" s="61" t="s">
        <v>52</v>
      </c>
      <c r="C11" s="53"/>
      <c r="D11" s="53"/>
      <c r="E11" s="66" t="s">
        <v>43</v>
      </c>
      <c r="F11" s="54">
        <v>2070</v>
      </c>
      <c r="G11" s="54">
        <v>2140</v>
      </c>
      <c r="H11" s="86">
        <v>1735</v>
      </c>
      <c r="I11" s="86">
        <v>1684</v>
      </c>
      <c r="J11" s="86">
        <v>541</v>
      </c>
      <c r="K11" s="86">
        <v>724</v>
      </c>
      <c r="L11" s="54">
        <v>3606</v>
      </c>
      <c r="M11" s="54">
        <v>198</v>
      </c>
      <c r="N11" s="54">
        <v>342</v>
      </c>
      <c r="O11" s="54">
        <v>345</v>
      </c>
      <c r="P11" s="54">
        <v>8962</v>
      </c>
      <c r="Q11" s="54">
        <v>9097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6" customHeight="1">
      <c r="A12" s="107"/>
      <c r="B12" s="63"/>
      <c r="C12" s="53" t="s">
        <v>53</v>
      </c>
      <c r="D12" s="53"/>
      <c r="E12" s="66" t="s">
        <v>44</v>
      </c>
      <c r="F12" s="54">
        <v>2064</v>
      </c>
      <c r="G12" s="54">
        <v>2140</v>
      </c>
      <c r="H12" s="86">
        <v>1727</v>
      </c>
      <c r="I12" s="86">
        <v>1684</v>
      </c>
      <c r="J12" s="86">
        <v>538</v>
      </c>
      <c r="K12" s="86">
        <v>724</v>
      </c>
      <c r="L12" s="54">
        <v>3606</v>
      </c>
      <c r="M12" s="54">
        <v>198</v>
      </c>
      <c r="N12" s="54">
        <v>341</v>
      </c>
      <c r="O12" s="54">
        <v>345</v>
      </c>
      <c r="P12" s="54">
        <v>8962</v>
      </c>
      <c r="Q12" s="54">
        <v>9097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6" customHeight="1">
      <c r="A13" s="107"/>
      <c r="B13" s="62"/>
      <c r="C13" s="53" t="s">
        <v>54</v>
      </c>
      <c r="D13" s="53"/>
      <c r="E13" s="66" t="s">
        <v>45</v>
      </c>
      <c r="F13" s="54">
        <v>6</v>
      </c>
      <c r="G13" s="54"/>
      <c r="H13" s="67">
        <v>8</v>
      </c>
      <c r="I13" s="67"/>
      <c r="J13" s="67">
        <v>3</v>
      </c>
      <c r="K13" s="67"/>
      <c r="L13" s="67"/>
      <c r="M13" s="67"/>
      <c r="N13" s="67">
        <v>1</v>
      </c>
      <c r="O13" s="67"/>
      <c r="P13" s="54"/>
      <c r="Q13" s="54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6" customHeight="1">
      <c r="A14" s="107"/>
      <c r="B14" s="53" t="s">
        <v>55</v>
      </c>
      <c r="C14" s="53"/>
      <c r="D14" s="53"/>
      <c r="E14" s="66" t="s">
        <v>152</v>
      </c>
      <c r="F14" s="54">
        <f t="shared" ref="F14:Q15" si="0">F9-F12</f>
        <v>54</v>
      </c>
      <c r="G14" s="54">
        <f t="shared" si="0"/>
        <v>-136</v>
      </c>
      <c r="H14" s="86">
        <f t="shared" ref="H14:K14" si="1">H9-H12</f>
        <v>178</v>
      </c>
      <c r="I14" s="86">
        <f t="shared" si="1"/>
        <v>244</v>
      </c>
      <c r="J14" s="86">
        <f t="shared" si="1"/>
        <v>114</v>
      </c>
      <c r="K14" s="86">
        <f t="shared" si="1"/>
        <v>67</v>
      </c>
      <c r="L14" s="54">
        <f t="shared" si="0"/>
        <v>754</v>
      </c>
      <c r="M14" s="54">
        <f t="shared" si="0"/>
        <v>-124</v>
      </c>
      <c r="N14" s="54">
        <f t="shared" si="0"/>
        <v>40</v>
      </c>
      <c r="O14" s="54">
        <f t="shared" si="0"/>
        <v>49</v>
      </c>
      <c r="P14" s="54">
        <f t="shared" si="0"/>
        <v>-368</v>
      </c>
      <c r="Q14" s="54">
        <f t="shared" si="0"/>
        <v>-180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6" customHeight="1">
      <c r="A15" s="107"/>
      <c r="B15" s="53" t="s">
        <v>56</v>
      </c>
      <c r="C15" s="53"/>
      <c r="D15" s="53"/>
      <c r="E15" s="66" t="s">
        <v>153</v>
      </c>
      <c r="F15" s="54">
        <f t="shared" si="0"/>
        <v>9</v>
      </c>
      <c r="G15" s="54">
        <f t="shared" si="0"/>
        <v>17</v>
      </c>
      <c r="H15" s="86">
        <f t="shared" ref="H15:K15" si="2">H10-H13</f>
        <v>62</v>
      </c>
      <c r="I15" s="86">
        <f t="shared" si="2"/>
        <v>52</v>
      </c>
      <c r="J15" s="86">
        <f t="shared" si="2"/>
        <v>4</v>
      </c>
      <c r="K15" s="86">
        <f t="shared" si="2"/>
        <v>3</v>
      </c>
      <c r="L15" s="54">
        <f t="shared" si="0"/>
        <v>7</v>
      </c>
      <c r="M15" s="54">
        <f t="shared" si="0"/>
        <v>50</v>
      </c>
      <c r="N15" s="54">
        <f t="shared" si="0"/>
        <v>0</v>
      </c>
      <c r="O15" s="54">
        <f t="shared" si="0"/>
        <v>3</v>
      </c>
      <c r="P15" s="54">
        <f t="shared" si="0"/>
        <v>0</v>
      </c>
      <c r="Q15" s="54">
        <f t="shared" si="0"/>
        <v>0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6" customHeight="1">
      <c r="A16" s="107"/>
      <c r="B16" s="53" t="s">
        <v>57</v>
      </c>
      <c r="C16" s="53"/>
      <c r="D16" s="53"/>
      <c r="E16" s="66" t="s">
        <v>154</v>
      </c>
      <c r="F16" s="54">
        <f t="shared" ref="F16:Q16" si="3">F8-F11</f>
        <v>63</v>
      </c>
      <c r="G16" s="54">
        <f t="shared" si="3"/>
        <v>-119</v>
      </c>
      <c r="H16" s="86">
        <f t="shared" ref="H16:K16" si="4">H8-H11</f>
        <v>240</v>
      </c>
      <c r="I16" s="86">
        <f t="shared" si="4"/>
        <v>296</v>
      </c>
      <c r="J16" s="86">
        <f t="shared" si="4"/>
        <v>118</v>
      </c>
      <c r="K16" s="86">
        <f t="shared" si="4"/>
        <v>70</v>
      </c>
      <c r="L16" s="54">
        <f t="shared" si="3"/>
        <v>761</v>
      </c>
      <c r="M16" s="54">
        <f t="shared" si="3"/>
        <v>-74</v>
      </c>
      <c r="N16" s="54">
        <f t="shared" si="3"/>
        <v>40</v>
      </c>
      <c r="O16" s="54">
        <f t="shared" si="3"/>
        <v>52</v>
      </c>
      <c r="P16" s="54">
        <f t="shared" si="3"/>
        <v>-368</v>
      </c>
      <c r="Q16" s="54">
        <f t="shared" si="3"/>
        <v>-180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6" customHeight="1">
      <c r="A17" s="107"/>
      <c r="B17" s="53" t="s">
        <v>58</v>
      </c>
      <c r="C17" s="53"/>
      <c r="D17" s="53"/>
      <c r="E17" s="51"/>
      <c r="F17" s="67"/>
      <c r="G17" s="67"/>
      <c r="H17" s="67"/>
      <c r="I17" s="67"/>
      <c r="J17" s="86"/>
      <c r="K17" s="86"/>
      <c r="L17" s="67"/>
      <c r="M17" s="67"/>
      <c r="N17" s="54"/>
      <c r="O17" s="54"/>
      <c r="P17" s="67"/>
      <c r="Q17" s="68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6" customHeight="1">
      <c r="A18" s="107"/>
      <c r="B18" s="53" t="s">
        <v>59</v>
      </c>
      <c r="C18" s="53"/>
      <c r="D18" s="53"/>
      <c r="E18" s="51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6" customHeight="1">
      <c r="A19" s="107" t="s">
        <v>83</v>
      </c>
      <c r="B19" s="61" t="s">
        <v>60</v>
      </c>
      <c r="C19" s="53"/>
      <c r="D19" s="53"/>
      <c r="E19" s="66"/>
      <c r="F19" s="54">
        <v>764</v>
      </c>
      <c r="G19" s="54">
        <v>305</v>
      </c>
      <c r="H19" s="86">
        <v>4</v>
      </c>
      <c r="I19" s="86"/>
      <c r="J19" s="86">
        <v>50</v>
      </c>
      <c r="K19" s="86">
        <v>18</v>
      </c>
      <c r="L19" s="54">
        <v>956</v>
      </c>
      <c r="M19" s="54">
        <v>2216</v>
      </c>
      <c r="N19" s="54">
        <v>78</v>
      </c>
      <c r="O19" s="54">
        <v>503</v>
      </c>
      <c r="P19" s="54">
        <v>2243</v>
      </c>
      <c r="Q19" s="54">
        <v>2238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6" customHeight="1">
      <c r="A20" s="107"/>
      <c r="B20" s="62"/>
      <c r="C20" s="53" t="s">
        <v>61</v>
      </c>
      <c r="D20" s="53"/>
      <c r="E20" s="66"/>
      <c r="F20" s="54">
        <v>763</v>
      </c>
      <c r="G20" s="54">
        <v>296</v>
      </c>
      <c r="H20" s="86"/>
      <c r="I20" s="86"/>
      <c r="J20" s="86"/>
      <c r="K20" s="67"/>
      <c r="L20" s="54"/>
      <c r="M20" s="54">
        <v>2088</v>
      </c>
      <c r="N20" s="54"/>
      <c r="O20" s="67">
        <v>200</v>
      </c>
      <c r="P20" s="54">
        <v>375</v>
      </c>
      <c r="Q20" s="54">
        <v>388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6" customHeight="1">
      <c r="A21" s="107"/>
      <c r="B21" s="77" t="s">
        <v>62</v>
      </c>
      <c r="C21" s="53"/>
      <c r="D21" s="53"/>
      <c r="E21" s="66" t="s">
        <v>155</v>
      </c>
      <c r="F21" s="54">
        <v>764</v>
      </c>
      <c r="G21" s="54">
        <v>305</v>
      </c>
      <c r="H21" s="86">
        <v>4</v>
      </c>
      <c r="I21" s="86"/>
      <c r="J21" s="86">
        <v>50</v>
      </c>
      <c r="K21" s="86">
        <v>18</v>
      </c>
      <c r="L21" s="54">
        <v>956</v>
      </c>
      <c r="M21" s="54">
        <v>2216</v>
      </c>
      <c r="N21" s="54">
        <v>67</v>
      </c>
      <c r="O21" s="54">
        <v>503</v>
      </c>
      <c r="P21" s="54">
        <v>1898</v>
      </c>
      <c r="Q21" s="54">
        <v>2072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6" customHeight="1">
      <c r="A22" s="107"/>
      <c r="B22" s="61" t="s">
        <v>63</v>
      </c>
      <c r="C22" s="53"/>
      <c r="D22" s="53"/>
      <c r="E22" s="66" t="s">
        <v>156</v>
      </c>
      <c r="F22" s="54">
        <v>1228</v>
      </c>
      <c r="G22" s="54">
        <v>807</v>
      </c>
      <c r="H22" s="86">
        <v>404</v>
      </c>
      <c r="I22" s="86">
        <v>518</v>
      </c>
      <c r="J22" s="86">
        <v>148</v>
      </c>
      <c r="K22" s="86">
        <v>201</v>
      </c>
      <c r="L22" s="54">
        <v>4676</v>
      </c>
      <c r="M22" s="54">
        <v>2399</v>
      </c>
      <c r="N22" s="54">
        <v>98</v>
      </c>
      <c r="O22" s="54">
        <v>573</v>
      </c>
      <c r="P22" s="54">
        <v>2986</v>
      </c>
      <c r="Q22" s="54">
        <v>3205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6" customHeight="1">
      <c r="A23" s="107"/>
      <c r="B23" s="62" t="s">
        <v>64</v>
      </c>
      <c r="C23" s="53" t="s">
        <v>65</v>
      </c>
      <c r="D23" s="53"/>
      <c r="E23" s="66"/>
      <c r="F23" s="54">
        <v>109</v>
      </c>
      <c r="G23" s="54">
        <v>175</v>
      </c>
      <c r="H23" s="86">
        <v>106</v>
      </c>
      <c r="I23" s="86">
        <v>117</v>
      </c>
      <c r="J23" s="86">
        <v>2</v>
      </c>
      <c r="K23" s="86">
        <v>7</v>
      </c>
      <c r="L23" s="54">
        <v>2609</v>
      </c>
      <c r="M23" s="54">
        <v>984</v>
      </c>
      <c r="N23" s="54">
        <v>20</v>
      </c>
      <c r="O23" s="54">
        <v>220</v>
      </c>
      <c r="P23" s="54">
        <v>909</v>
      </c>
      <c r="Q23" s="54">
        <v>918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6" customHeight="1">
      <c r="A24" s="107"/>
      <c r="B24" s="53" t="s">
        <v>157</v>
      </c>
      <c r="C24" s="53"/>
      <c r="D24" s="53"/>
      <c r="E24" s="66" t="s">
        <v>158</v>
      </c>
      <c r="F24" s="54">
        <f t="shared" ref="F24:Q24" si="5">F21-F22</f>
        <v>-464</v>
      </c>
      <c r="G24" s="54">
        <f t="shared" si="5"/>
        <v>-502</v>
      </c>
      <c r="H24" s="86">
        <f t="shared" ref="H24:K24" si="6">H21-H22</f>
        <v>-400</v>
      </c>
      <c r="I24" s="86">
        <f t="shared" si="6"/>
        <v>-518</v>
      </c>
      <c r="J24" s="86">
        <f t="shared" si="6"/>
        <v>-98</v>
      </c>
      <c r="K24" s="86">
        <f t="shared" si="6"/>
        <v>-183</v>
      </c>
      <c r="L24" s="54">
        <f t="shared" si="5"/>
        <v>-3720</v>
      </c>
      <c r="M24" s="54">
        <f t="shared" si="5"/>
        <v>-183</v>
      </c>
      <c r="N24" s="54">
        <f t="shared" si="5"/>
        <v>-31</v>
      </c>
      <c r="O24" s="54">
        <f t="shared" si="5"/>
        <v>-70</v>
      </c>
      <c r="P24" s="54">
        <f t="shared" si="5"/>
        <v>-1088</v>
      </c>
      <c r="Q24" s="54">
        <f t="shared" si="5"/>
        <v>-1133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6" customHeight="1">
      <c r="A25" s="107"/>
      <c r="B25" s="61" t="s">
        <v>66</v>
      </c>
      <c r="C25" s="61"/>
      <c r="D25" s="61"/>
      <c r="E25" s="119" t="s">
        <v>159</v>
      </c>
      <c r="F25" s="121">
        <v>464</v>
      </c>
      <c r="G25" s="121">
        <v>502</v>
      </c>
      <c r="H25" s="121">
        <v>400</v>
      </c>
      <c r="I25" s="121">
        <v>518</v>
      </c>
      <c r="J25" s="121">
        <v>98</v>
      </c>
      <c r="K25" s="121">
        <v>183</v>
      </c>
      <c r="L25" s="121">
        <v>3720</v>
      </c>
      <c r="M25" s="121">
        <v>183</v>
      </c>
      <c r="N25" s="121">
        <v>31</v>
      </c>
      <c r="O25" s="121">
        <v>70</v>
      </c>
      <c r="P25" s="121">
        <v>1088</v>
      </c>
      <c r="Q25" s="121">
        <v>1133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6" customHeight="1">
      <c r="A26" s="107"/>
      <c r="B26" s="77" t="s">
        <v>67</v>
      </c>
      <c r="C26" s="77"/>
      <c r="D26" s="77"/>
      <c r="E26" s="120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6" customHeight="1">
      <c r="A27" s="107"/>
      <c r="B27" s="53" t="s">
        <v>160</v>
      </c>
      <c r="C27" s="53"/>
      <c r="D27" s="53"/>
      <c r="E27" s="66" t="s">
        <v>161</v>
      </c>
      <c r="F27" s="54">
        <f t="shared" ref="F27:Q27" si="7">F24+F25</f>
        <v>0</v>
      </c>
      <c r="G27" s="54">
        <f t="shared" si="7"/>
        <v>0</v>
      </c>
      <c r="H27" s="86">
        <f t="shared" ref="H27:K27" si="8">H24+H25</f>
        <v>0</v>
      </c>
      <c r="I27" s="86">
        <f t="shared" si="8"/>
        <v>0</v>
      </c>
      <c r="J27" s="86">
        <f t="shared" si="8"/>
        <v>0</v>
      </c>
      <c r="K27" s="86">
        <f t="shared" si="8"/>
        <v>0</v>
      </c>
      <c r="L27" s="54">
        <f t="shared" si="7"/>
        <v>0</v>
      </c>
      <c r="M27" s="54">
        <f t="shared" si="7"/>
        <v>0</v>
      </c>
      <c r="N27" s="54">
        <f t="shared" si="7"/>
        <v>0</v>
      </c>
      <c r="O27" s="54">
        <f t="shared" si="7"/>
        <v>0</v>
      </c>
      <c r="P27" s="54">
        <f t="shared" si="7"/>
        <v>0</v>
      </c>
      <c r="Q27" s="54">
        <f t="shared" si="7"/>
        <v>0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8"/>
      <c r="O29" s="28"/>
      <c r="P29" s="27"/>
      <c r="Q29" s="28" t="s">
        <v>162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6" customHeight="1">
      <c r="A30" s="110" t="s">
        <v>68</v>
      </c>
      <c r="B30" s="110"/>
      <c r="C30" s="110"/>
      <c r="D30" s="110"/>
      <c r="E30" s="110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6" customHeight="1">
      <c r="A31" s="110"/>
      <c r="B31" s="110"/>
      <c r="C31" s="110"/>
      <c r="D31" s="110"/>
      <c r="E31" s="110"/>
      <c r="F31" s="51" t="s">
        <v>238</v>
      </c>
      <c r="G31" s="78" t="s">
        <v>237</v>
      </c>
      <c r="H31" s="51" t="s">
        <v>238</v>
      </c>
      <c r="I31" s="87" t="s">
        <v>237</v>
      </c>
      <c r="J31" s="51" t="s">
        <v>238</v>
      </c>
      <c r="K31" s="87" t="s">
        <v>237</v>
      </c>
      <c r="L31" s="51" t="s">
        <v>238</v>
      </c>
      <c r="M31" s="78" t="s">
        <v>237</v>
      </c>
      <c r="N31" s="51" t="s">
        <v>238</v>
      </c>
      <c r="O31" s="78" t="s">
        <v>237</v>
      </c>
      <c r="P31" s="51" t="s">
        <v>238</v>
      </c>
      <c r="Q31" s="78" t="s">
        <v>237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" customHeight="1">
      <c r="A32" s="107" t="s">
        <v>84</v>
      </c>
      <c r="B32" s="61" t="s">
        <v>49</v>
      </c>
      <c r="C32" s="53"/>
      <c r="D32" s="53"/>
      <c r="E32" s="66" t="s">
        <v>40</v>
      </c>
      <c r="F32" s="54"/>
      <c r="G32" s="54"/>
      <c r="H32" s="86"/>
      <c r="I32" s="86"/>
      <c r="J32" s="86"/>
      <c r="K32" s="86"/>
      <c r="L32" s="54"/>
      <c r="M32" s="54"/>
      <c r="N32" s="54"/>
      <c r="O32" s="54"/>
      <c r="P32" s="54"/>
      <c r="Q32" s="54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6" customHeight="1">
      <c r="A33" s="114"/>
      <c r="B33" s="63"/>
      <c r="C33" s="61" t="s">
        <v>69</v>
      </c>
      <c r="D33" s="53"/>
      <c r="E33" s="66"/>
      <c r="F33" s="54"/>
      <c r="G33" s="54"/>
      <c r="H33" s="86"/>
      <c r="I33" s="86"/>
      <c r="J33" s="86"/>
      <c r="K33" s="86"/>
      <c r="L33" s="54"/>
      <c r="M33" s="54"/>
      <c r="N33" s="54"/>
      <c r="O33" s="54"/>
      <c r="P33" s="54"/>
      <c r="Q33" s="54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6" customHeight="1">
      <c r="A34" s="114"/>
      <c r="B34" s="63"/>
      <c r="C34" s="62"/>
      <c r="D34" s="53" t="s">
        <v>70</v>
      </c>
      <c r="E34" s="66"/>
      <c r="F34" s="54"/>
      <c r="G34" s="54"/>
      <c r="H34" s="86"/>
      <c r="I34" s="86"/>
      <c r="J34" s="86"/>
      <c r="K34" s="86"/>
      <c r="L34" s="54"/>
      <c r="M34" s="54"/>
      <c r="N34" s="54"/>
      <c r="O34" s="54"/>
      <c r="P34" s="54"/>
      <c r="Q34" s="54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6" customHeight="1">
      <c r="A35" s="114"/>
      <c r="B35" s="62"/>
      <c r="C35" s="77" t="s">
        <v>71</v>
      </c>
      <c r="D35" s="53"/>
      <c r="E35" s="66"/>
      <c r="F35" s="54"/>
      <c r="G35" s="54"/>
      <c r="H35" s="86"/>
      <c r="I35" s="86"/>
      <c r="J35" s="68"/>
      <c r="K35" s="68"/>
      <c r="L35" s="54"/>
      <c r="M35" s="54"/>
      <c r="N35" s="68"/>
      <c r="O35" s="68"/>
      <c r="P35" s="54"/>
      <c r="Q35" s="54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6" customHeight="1">
      <c r="A36" s="114"/>
      <c r="B36" s="61" t="s">
        <v>52</v>
      </c>
      <c r="C36" s="53"/>
      <c r="D36" s="53"/>
      <c r="E36" s="66" t="s">
        <v>41</v>
      </c>
      <c r="F36" s="54"/>
      <c r="G36" s="54"/>
      <c r="H36" s="86"/>
      <c r="I36" s="86"/>
      <c r="J36" s="86"/>
      <c r="K36" s="86"/>
      <c r="L36" s="54"/>
      <c r="M36" s="54"/>
      <c r="N36" s="54"/>
      <c r="O36" s="54"/>
      <c r="P36" s="54"/>
      <c r="Q36" s="54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6" customHeight="1">
      <c r="A37" s="114"/>
      <c r="B37" s="63"/>
      <c r="C37" s="53" t="s">
        <v>72</v>
      </c>
      <c r="D37" s="53"/>
      <c r="E37" s="66"/>
      <c r="F37" s="54"/>
      <c r="G37" s="54"/>
      <c r="H37" s="86"/>
      <c r="I37" s="86"/>
      <c r="J37" s="86"/>
      <c r="K37" s="86"/>
      <c r="L37" s="54"/>
      <c r="M37" s="54"/>
      <c r="N37" s="54"/>
      <c r="O37" s="54"/>
      <c r="P37" s="54"/>
      <c r="Q37" s="54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6" customHeight="1">
      <c r="A38" s="114"/>
      <c r="B38" s="62"/>
      <c r="C38" s="53" t="s">
        <v>73</v>
      </c>
      <c r="D38" s="53"/>
      <c r="E38" s="66"/>
      <c r="F38" s="54"/>
      <c r="G38" s="54"/>
      <c r="H38" s="86"/>
      <c r="I38" s="86"/>
      <c r="J38" s="86"/>
      <c r="K38" s="68"/>
      <c r="L38" s="54"/>
      <c r="M38" s="54"/>
      <c r="N38" s="54"/>
      <c r="O38" s="68"/>
      <c r="P38" s="54"/>
      <c r="Q38" s="54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6" customHeight="1">
      <c r="A39" s="114"/>
      <c r="B39" s="47" t="s">
        <v>74</v>
      </c>
      <c r="C39" s="47"/>
      <c r="D39" s="47"/>
      <c r="E39" s="66" t="s">
        <v>163</v>
      </c>
      <c r="F39" s="54">
        <f t="shared" ref="F39:Q39" si="9">F32-F36</f>
        <v>0</v>
      </c>
      <c r="G39" s="54">
        <f t="shared" si="9"/>
        <v>0</v>
      </c>
      <c r="H39" s="86">
        <f t="shared" ref="H39:K39" si="10">H32-H36</f>
        <v>0</v>
      </c>
      <c r="I39" s="86">
        <f t="shared" si="10"/>
        <v>0</v>
      </c>
      <c r="J39" s="86">
        <f t="shared" si="10"/>
        <v>0</v>
      </c>
      <c r="K39" s="86">
        <f t="shared" si="10"/>
        <v>0</v>
      </c>
      <c r="L39" s="54">
        <f t="shared" si="9"/>
        <v>0</v>
      </c>
      <c r="M39" s="54">
        <f t="shared" si="9"/>
        <v>0</v>
      </c>
      <c r="N39" s="54">
        <f t="shared" si="9"/>
        <v>0</v>
      </c>
      <c r="O39" s="54">
        <f t="shared" si="9"/>
        <v>0</v>
      </c>
      <c r="P39" s="54">
        <f t="shared" si="9"/>
        <v>0</v>
      </c>
      <c r="Q39" s="54">
        <f t="shared" si="9"/>
        <v>0</v>
      </c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6" customHeight="1">
      <c r="A40" s="107" t="s">
        <v>85</v>
      </c>
      <c r="B40" s="61" t="s">
        <v>75</v>
      </c>
      <c r="C40" s="53"/>
      <c r="D40" s="53"/>
      <c r="E40" s="66" t="s">
        <v>43</v>
      </c>
      <c r="F40" s="54"/>
      <c r="G40" s="54"/>
      <c r="H40" s="86"/>
      <c r="I40" s="86"/>
      <c r="J40" s="86"/>
      <c r="K40" s="86"/>
      <c r="L40" s="54"/>
      <c r="M40" s="54"/>
      <c r="N40" s="54"/>
      <c r="O40" s="54"/>
      <c r="P40" s="54"/>
      <c r="Q40" s="54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6" customHeight="1">
      <c r="A41" s="108"/>
      <c r="B41" s="62"/>
      <c r="C41" s="53" t="s">
        <v>76</v>
      </c>
      <c r="D41" s="53"/>
      <c r="E41" s="66"/>
      <c r="F41" s="68"/>
      <c r="G41" s="68"/>
      <c r="H41" s="68"/>
      <c r="I41" s="68"/>
      <c r="J41" s="86"/>
      <c r="K41" s="86"/>
      <c r="L41" s="68"/>
      <c r="M41" s="68"/>
      <c r="N41" s="54"/>
      <c r="O41" s="54"/>
      <c r="P41" s="54"/>
      <c r="Q41" s="54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6" customHeight="1">
      <c r="A42" s="108"/>
      <c r="B42" s="61" t="s">
        <v>63</v>
      </c>
      <c r="C42" s="53"/>
      <c r="D42" s="53"/>
      <c r="E42" s="66" t="s">
        <v>44</v>
      </c>
      <c r="F42" s="54"/>
      <c r="G42" s="54"/>
      <c r="H42" s="86"/>
      <c r="I42" s="86"/>
      <c r="J42" s="86"/>
      <c r="K42" s="86"/>
      <c r="L42" s="54"/>
      <c r="M42" s="54"/>
      <c r="N42" s="54"/>
      <c r="O42" s="54"/>
      <c r="P42" s="54"/>
      <c r="Q42" s="54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6" customHeight="1">
      <c r="A43" s="108"/>
      <c r="B43" s="62"/>
      <c r="C43" s="53" t="s">
        <v>77</v>
      </c>
      <c r="D43" s="53"/>
      <c r="E43" s="66"/>
      <c r="F43" s="54"/>
      <c r="G43" s="54"/>
      <c r="H43" s="86"/>
      <c r="I43" s="86"/>
      <c r="J43" s="68"/>
      <c r="K43" s="68"/>
      <c r="L43" s="54"/>
      <c r="M43" s="54"/>
      <c r="N43" s="68"/>
      <c r="O43" s="68"/>
      <c r="P43" s="54"/>
      <c r="Q43" s="54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6" customHeight="1">
      <c r="A44" s="108"/>
      <c r="B44" s="53" t="s">
        <v>74</v>
      </c>
      <c r="C44" s="53"/>
      <c r="D44" s="53"/>
      <c r="E44" s="66" t="s">
        <v>164</v>
      </c>
      <c r="F44" s="68">
        <f t="shared" ref="F44:Q44" si="11">F40-F42</f>
        <v>0</v>
      </c>
      <c r="G44" s="68">
        <f t="shared" si="11"/>
        <v>0</v>
      </c>
      <c r="H44" s="68">
        <f t="shared" ref="H44:K44" si="12">H40-H42</f>
        <v>0</v>
      </c>
      <c r="I44" s="68">
        <f t="shared" si="12"/>
        <v>0</v>
      </c>
      <c r="J44" s="68">
        <f t="shared" si="12"/>
        <v>0</v>
      </c>
      <c r="K44" s="68">
        <f t="shared" si="12"/>
        <v>0</v>
      </c>
      <c r="L44" s="68">
        <f t="shared" si="11"/>
        <v>0</v>
      </c>
      <c r="M44" s="68">
        <f t="shared" si="11"/>
        <v>0</v>
      </c>
      <c r="N44" s="68">
        <f t="shared" si="11"/>
        <v>0</v>
      </c>
      <c r="O44" s="68">
        <f t="shared" si="11"/>
        <v>0</v>
      </c>
      <c r="P44" s="68">
        <f t="shared" si="11"/>
        <v>0</v>
      </c>
      <c r="Q44" s="68">
        <f t="shared" si="11"/>
        <v>0</v>
      </c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6" customHeight="1">
      <c r="A45" s="107" t="s">
        <v>86</v>
      </c>
      <c r="B45" s="47" t="s">
        <v>78</v>
      </c>
      <c r="C45" s="47"/>
      <c r="D45" s="47"/>
      <c r="E45" s="66" t="s">
        <v>165</v>
      </c>
      <c r="F45" s="54">
        <f t="shared" ref="F45:Q45" si="13">F39+F44</f>
        <v>0</v>
      </c>
      <c r="G45" s="54">
        <f t="shared" si="13"/>
        <v>0</v>
      </c>
      <c r="H45" s="86">
        <f t="shared" ref="H45:K45" si="14">H39+H44</f>
        <v>0</v>
      </c>
      <c r="I45" s="86">
        <f t="shared" si="14"/>
        <v>0</v>
      </c>
      <c r="J45" s="86">
        <f t="shared" si="14"/>
        <v>0</v>
      </c>
      <c r="K45" s="86">
        <f t="shared" si="14"/>
        <v>0</v>
      </c>
      <c r="L45" s="54">
        <f t="shared" si="13"/>
        <v>0</v>
      </c>
      <c r="M45" s="54">
        <f t="shared" si="13"/>
        <v>0</v>
      </c>
      <c r="N45" s="54">
        <f t="shared" si="13"/>
        <v>0</v>
      </c>
      <c r="O45" s="54">
        <f t="shared" si="13"/>
        <v>0</v>
      </c>
      <c r="P45" s="54">
        <f t="shared" si="13"/>
        <v>0</v>
      </c>
      <c r="Q45" s="54">
        <f t="shared" si="13"/>
        <v>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6" customHeight="1">
      <c r="A46" s="108"/>
      <c r="B46" s="53" t="s">
        <v>79</v>
      </c>
      <c r="C46" s="53"/>
      <c r="D46" s="53"/>
      <c r="E46" s="53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6" customHeight="1">
      <c r="A47" s="108"/>
      <c r="B47" s="53" t="s">
        <v>80</v>
      </c>
      <c r="C47" s="53"/>
      <c r="D47" s="53"/>
      <c r="E47" s="53"/>
      <c r="F47" s="54"/>
      <c r="G47" s="54"/>
      <c r="H47" s="86"/>
      <c r="I47" s="86"/>
      <c r="J47" s="86"/>
      <c r="K47" s="86"/>
      <c r="L47" s="54"/>
      <c r="M47" s="54"/>
      <c r="N47" s="54"/>
      <c r="O47" s="54"/>
      <c r="P47" s="54"/>
      <c r="Q47" s="54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6" customHeight="1">
      <c r="A48" s="108"/>
      <c r="B48" s="53" t="s">
        <v>81</v>
      </c>
      <c r="C48" s="53"/>
      <c r="D48" s="53"/>
      <c r="E48" s="53"/>
      <c r="F48" s="54"/>
      <c r="G48" s="54"/>
      <c r="H48" s="86"/>
      <c r="I48" s="86"/>
      <c r="J48" s="86"/>
      <c r="K48" s="86"/>
      <c r="L48" s="54"/>
      <c r="M48" s="54"/>
      <c r="N48" s="54"/>
      <c r="O48" s="54"/>
      <c r="P48" s="54"/>
      <c r="Q48" s="54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7" ht="16" customHeight="1">
      <c r="A49" s="8" t="s">
        <v>166</v>
      </c>
      <c r="Q49" s="6"/>
    </row>
    <row r="50" spans="1:17" ht="16" customHeight="1">
      <c r="A50" s="8"/>
    </row>
  </sheetData>
  <mergeCells count="32">
    <mergeCell ref="L30:M30"/>
    <mergeCell ref="N30:O30"/>
    <mergeCell ref="P30:Q30"/>
    <mergeCell ref="H25:H26"/>
    <mergeCell ref="I25:I26"/>
    <mergeCell ref="J25:J26"/>
    <mergeCell ref="K25:K26"/>
    <mergeCell ref="H30:I30"/>
    <mergeCell ref="J30:K30"/>
    <mergeCell ref="A32:A39"/>
    <mergeCell ref="A40:A44"/>
    <mergeCell ref="A45:A48"/>
    <mergeCell ref="H6:I6"/>
    <mergeCell ref="J6:K6"/>
    <mergeCell ref="A30:E31"/>
    <mergeCell ref="F30:G30"/>
    <mergeCell ref="N6:O6"/>
    <mergeCell ref="P6:Q6"/>
    <mergeCell ref="A8:A18"/>
    <mergeCell ref="A19:A27"/>
    <mergeCell ref="E25:E26"/>
    <mergeCell ref="F25:F26"/>
    <mergeCell ref="G25:G26"/>
    <mergeCell ref="L25:L26"/>
    <mergeCell ref="M25:M26"/>
    <mergeCell ref="N25:N26"/>
    <mergeCell ref="O25:O26"/>
    <mergeCell ref="P25:P26"/>
    <mergeCell ref="A6:E7"/>
    <mergeCell ref="F6:G6"/>
    <mergeCell ref="L6:M6"/>
    <mergeCell ref="Q25:Q26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8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topLeftCell="A16" zoomScaleNormal="100" zoomScaleSheetLayoutView="100" workbookViewId="0">
      <selection activeCell="I37" sqref="I37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41" t="s">
        <v>259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250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4"/>
      <c r="E6" s="123" t="s">
        <v>266</v>
      </c>
      <c r="F6" s="123"/>
      <c r="G6" s="123" t="s">
        <v>267</v>
      </c>
      <c r="H6" s="123"/>
      <c r="I6" s="124" t="s">
        <v>268</v>
      </c>
      <c r="J6" s="125"/>
      <c r="K6" s="123"/>
      <c r="L6" s="123"/>
      <c r="M6" s="123"/>
      <c r="N6" s="123"/>
    </row>
    <row r="7" spans="1:14" ht="15" customHeight="1">
      <c r="A7" s="18"/>
      <c r="B7" s="19"/>
      <c r="C7" s="19"/>
      <c r="D7" s="60"/>
      <c r="E7" s="36" t="s">
        <v>238</v>
      </c>
      <c r="F7" s="36" t="s">
        <v>237</v>
      </c>
      <c r="G7" s="36" t="s">
        <v>238</v>
      </c>
      <c r="H7" s="36" t="s">
        <v>237</v>
      </c>
      <c r="I7" s="36" t="s">
        <v>238</v>
      </c>
      <c r="J7" s="36" t="s">
        <v>237</v>
      </c>
      <c r="K7" s="36" t="s">
        <v>238</v>
      </c>
      <c r="L7" s="36" t="s">
        <v>237</v>
      </c>
      <c r="M7" s="36" t="s">
        <v>238</v>
      </c>
      <c r="N7" s="36" t="s">
        <v>237</v>
      </c>
    </row>
    <row r="8" spans="1:14" ht="18" customHeight="1">
      <c r="A8" s="103" t="s">
        <v>169</v>
      </c>
      <c r="B8" s="79" t="s">
        <v>170</v>
      </c>
      <c r="C8" s="80"/>
      <c r="D8" s="80"/>
      <c r="E8" s="81">
        <v>1</v>
      </c>
      <c r="F8" s="81">
        <v>1</v>
      </c>
      <c r="G8" s="81">
        <v>1</v>
      </c>
      <c r="H8" s="81">
        <v>1</v>
      </c>
      <c r="I8" s="81">
        <v>1</v>
      </c>
      <c r="J8" s="81">
        <v>1</v>
      </c>
      <c r="K8" s="81"/>
      <c r="L8" s="81"/>
      <c r="M8" s="81"/>
      <c r="N8" s="81"/>
    </row>
    <row r="9" spans="1:14" ht="18" customHeight="1">
      <c r="A9" s="103"/>
      <c r="B9" s="103" t="s">
        <v>171</v>
      </c>
      <c r="C9" s="53" t="s">
        <v>172</v>
      </c>
      <c r="D9" s="53"/>
      <c r="E9" s="81">
        <v>2</v>
      </c>
      <c r="F9" s="81">
        <v>2</v>
      </c>
      <c r="G9" s="81">
        <v>2449</v>
      </c>
      <c r="H9" s="81">
        <v>4409</v>
      </c>
      <c r="I9" s="81">
        <v>20</v>
      </c>
      <c r="J9" s="81">
        <v>20</v>
      </c>
      <c r="K9" s="81"/>
      <c r="L9" s="81"/>
      <c r="M9" s="81"/>
      <c r="N9" s="81"/>
    </row>
    <row r="10" spans="1:14" ht="18" customHeight="1">
      <c r="A10" s="103"/>
      <c r="B10" s="103"/>
      <c r="C10" s="53" t="s">
        <v>173</v>
      </c>
      <c r="D10" s="53"/>
      <c r="E10" s="81">
        <v>2</v>
      </c>
      <c r="F10" s="81">
        <v>2</v>
      </c>
      <c r="G10" s="81">
        <v>2449</v>
      </c>
      <c r="H10" s="81">
        <v>4409</v>
      </c>
      <c r="I10" s="81">
        <v>20</v>
      </c>
      <c r="J10" s="81">
        <v>20</v>
      </c>
      <c r="K10" s="81"/>
      <c r="L10" s="81"/>
      <c r="M10" s="81"/>
      <c r="N10" s="81"/>
    </row>
    <row r="11" spans="1:14" ht="18" customHeight="1">
      <c r="A11" s="103"/>
      <c r="B11" s="103"/>
      <c r="C11" s="53" t="s">
        <v>174</v>
      </c>
      <c r="D11" s="53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18" customHeight="1">
      <c r="A12" s="103"/>
      <c r="B12" s="103"/>
      <c r="C12" s="53" t="s">
        <v>175</v>
      </c>
      <c r="D12" s="53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ht="18" customHeight="1">
      <c r="A13" s="103"/>
      <c r="B13" s="103"/>
      <c r="C13" s="53" t="s">
        <v>176</v>
      </c>
      <c r="D13" s="53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18" customHeight="1">
      <c r="A14" s="103"/>
      <c r="B14" s="103"/>
      <c r="C14" s="53" t="s">
        <v>177</v>
      </c>
      <c r="D14" s="53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 ht="18" customHeight="1">
      <c r="A15" s="103" t="s">
        <v>178</v>
      </c>
      <c r="B15" s="103" t="s">
        <v>179</v>
      </c>
      <c r="C15" s="53" t="s">
        <v>180</v>
      </c>
      <c r="D15" s="53"/>
      <c r="E15" s="54">
        <v>1119</v>
      </c>
      <c r="F15" s="54">
        <v>1208</v>
      </c>
      <c r="G15" s="54">
        <v>806</v>
      </c>
      <c r="H15" s="54">
        <v>1482</v>
      </c>
      <c r="I15" s="54">
        <v>8524</v>
      </c>
      <c r="J15" s="54">
        <v>7887</v>
      </c>
      <c r="K15" s="54"/>
      <c r="L15" s="54"/>
      <c r="M15" s="54"/>
      <c r="N15" s="54"/>
    </row>
    <row r="16" spans="1:14" ht="18" customHeight="1">
      <c r="A16" s="103"/>
      <c r="B16" s="103"/>
      <c r="C16" s="53" t="s">
        <v>181</v>
      </c>
      <c r="D16" s="53"/>
      <c r="E16" s="54">
        <v>4196</v>
      </c>
      <c r="F16" s="54">
        <v>4043</v>
      </c>
      <c r="G16" s="54">
        <v>13774</v>
      </c>
      <c r="H16" s="54">
        <v>19236</v>
      </c>
      <c r="I16" s="54">
        <v>2105</v>
      </c>
      <c r="J16" s="54">
        <v>2496</v>
      </c>
      <c r="K16" s="54"/>
      <c r="L16" s="54"/>
      <c r="M16" s="54"/>
      <c r="N16" s="54"/>
    </row>
    <row r="17" spans="1:15" ht="18" customHeight="1">
      <c r="A17" s="103"/>
      <c r="B17" s="103"/>
      <c r="C17" s="53" t="s">
        <v>182</v>
      </c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5" ht="18" customHeight="1">
      <c r="A18" s="103"/>
      <c r="B18" s="103"/>
      <c r="C18" s="53" t="s">
        <v>183</v>
      </c>
      <c r="D18" s="53"/>
      <c r="E18" s="54">
        <v>5315</v>
      </c>
      <c r="F18" s="54">
        <v>5251</v>
      </c>
      <c r="G18" s="54">
        <v>14580</v>
      </c>
      <c r="H18" s="54">
        <v>20718</v>
      </c>
      <c r="I18" s="54">
        <v>10629</v>
      </c>
      <c r="J18" s="54">
        <v>10382</v>
      </c>
      <c r="K18" s="54"/>
      <c r="L18" s="54"/>
      <c r="M18" s="54"/>
      <c r="N18" s="54"/>
    </row>
    <row r="19" spans="1:15" ht="18" customHeight="1">
      <c r="A19" s="103"/>
      <c r="B19" s="103" t="s">
        <v>184</v>
      </c>
      <c r="C19" s="53" t="s">
        <v>185</v>
      </c>
      <c r="D19" s="53"/>
      <c r="E19" s="54">
        <v>234</v>
      </c>
      <c r="F19" s="54">
        <v>132</v>
      </c>
      <c r="G19" s="54">
        <v>2439</v>
      </c>
      <c r="H19" s="54">
        <v>4119</v>
      </c>
      <c r="I19" s="54">
        <v>495</v>
      </c>
      <c r="J19" s="54">
        <v>81</v>
      </c>
      <c r="K19" s="54"/>
      <c r="L19" s="54"/>
      <c r="M19" s="54"/>
      <c r="N19" s="54"/>
    </row>
    <row r="20" spans="1:15" ht="18" customHeight="1">
      <c r="A20" s="103"/>
      <c r="B20" s="103"/>
      <c r="C20" s="53" t="s">
        <v>186</v>
      </c>
      <c r="D20" s="53"/>
      <c r="E20" s="54">
        <v>955</v>
      </c>
      <c r="F20" s="54">
        <v>985</v>
      </c>
      <c r="G20" s="54">
        <v>7534</v>
      </c>
      <c r="H20" s="54">
        <v>5624</v>
      </c>
      <c r="I20" s="54">
        <v>257</v>
      </c>
      <c r="J20" s="54">
        <v>303</v>
      </c>
      <c r="K20" s="54"/>
      <c r="L20" s="54"/>
      <c r="M20" s="54"/>
      <c r="N20" s="54"/>
    </row>
    <row r="21" spans="1:15" ht="18" customHeight="1">
      <c r="A21" s="103"/>
      <c r="B21" s="103"/>
      <c r="C21" s="53" t="s">
        <v>187</v>
      </c>
      <c r="D21" s="53"/>
      <c r="E21" s="82"/>
      <c r="F21" s="82"/>
      <c r="G21" s="82">
        <v>2115</v>
      </c>
      <c r="H21" s="82">
        <v>6523</v>
      </c>
      <c r="I21" s="82"/>
      <c r="J21" s="82"/>
      <c r="K21" s="82"/>
      <c r="L21" s="82"/>
      <c r="M21" s="82"/>
      <c r="N21" s="82"/>
    </row>
    <row r="22" spans="1:15" ht="18" customHeight="1">
      <c r="A22" s="103"/>
      <c r="B22" s="103"/>
      <c r="C22" s="47" t="s">
        <v>188</v>
      </c>
      <c r="D22" s="47"/>
      <c r="E22" s="54">
        <v>1189</v>
      </c>
      <c r="F22" s="54">
        <v>1117</v>
      </c>
      <c r="G22" s="54">
        <v>12088</v>
      </c>
      <c r="H22" s="54">
        <v>16267</v>
      </c>
      <c r="I22" s="54">
        <v>753</v>
      </c>
      <c r="J22" s="54">
        <v>384</v>
      </c>
      <c r="K22" s="54"/>
      <c r="L22" s="54"/>
      <c r="M22" s="54"/>
      <c r="N22" s="54"/>
    </row>
    <row r="23" spans="1:15" ht="18" customHeight="1">
      <c r="A23" s="103"/>
      <c r="B23" s="103" t="s">
        <v>189</v>
      </c>
      <c r="C23" s="53" t="s">
        <v>190</v>
      </c>
      <c r="D23" s="53"/>
      <c r="E23" s="54">
        <v>2</v>
      </c>
      <c r="F23" s="54">
        <v>2</v>
      </c>
      <c r="G23" s="54">
        <v>2449</v>
      </c>
      <c r="H23" s="54">
        <v>4409</v>
      </c>
      <c r="I23" s="54">
        <v>20</v>
      </c>
      <c r="J23" s="54">
        <v>20</v>
      </c>
      <c r="K23" s="54"/>
      <c r="L23" s="54"/>
      <c r="M23" s="54"/>
      <c r="N23" s="54"/>
    </row>
    <row r="24" spans="1:15" ht="18" customHeight="1">
      <c r="A24" s="103"/>
      <c r="B24" s="103"/>
      <c r="C24" s="53" t="s">
        <v>191</v>
      </c>
      <c r="D24" s="53"/>
      <c r="E24" s="54">
        <v>4124</v>
      </c>
      <c r="F24" s="54">
        <v>4131</v>
      </c>
      <c r="G24" s="54">
        <v>43</v>
      </c>
      <c r="H24" s="54">
        <v>42</v>
      </c>
      <c r="I24" s="54">
        <v>-122</v>
      </c>
      <c r="J24" s="54">
        <v>50</v>
      </c>
      <c r="K24" s="54"/>
      <c r="L24" s="54"/>
      <c r="M24" s="54"/>
      <c r="N24" s="54"/>
    </row>
    <row r="25" spans="1:15" ht="18" customHeight="1">
      <c r="A25" s="103"/>
      <c r="B25" s="103"/>
      <c r="C25" s="53" t="s">
        <v>192</v>
      </c>
      <c r="D25" s="53"/>
      <c r="E25" s="54"/>
      <c r="F25" s="54"/>
      <c r="G25" s="54"/>
      <c r="H25" s="54"/>
      <c r="I25" s="54">
        <v>9978</v>
      </c>
      <c r="J25" s="54">
        <v>9929</v>
      </c>
      <c r="K25" s="54"/>
      <c r="L25" s="54"/>
      <c r="M25" s="54"/>
      <c r="N25" s="54"/>
    </row>
    <row r="26" spans="1:15" ht="18" customHeight="1">
      <c r="A26" s="103"/>
      <c r="B26" s="103"/>
      <c r="C26" s="53" t="s">
        <v>193</v>
      </c>
      <c r="D26" s="53"/>
      <c r="E26" s="54">
        <v>4126</v>
      </c>
      <c r="F26" s="54">
        <v>4133</v>
      </c>
      <c r="G26" s="54">
        <v>2492</v>
      </c>
      <c r="H26" s="54">
        <v>4451</v>
      </c>
      <c r="I26" s="54">
        <v>9876</v>
      </c>
      <c r="J26" s="54">
        <v>9998</v>
      </c>
      <c r="K26" s="54"/>
      <c r="L26" s="54"/>
      <c r="M26" s="54"/>
      <c r="N26" s="54"/>
    </row>
    <row r="27" spans="1:15" ht="18" customHeight="1">
      <c r="A27" s="103"/>
      <c r="B27" s="53" t="s">
        <v>194</v>
      </c>
      <c r="C27" s="53"/>
      <c r="D27" s="53"/>
      <c r="E27" s="54">
        <v>5315</v>
      </c>
      <c r="F27" s="54">
        <v>5251</v>
      </c>
      <c r="G27" s="54">
        <v>14580</v>
      </c>
      <c r="H27" s="54">
        <v>20718</v>
      </c>
      <c r="I27" s="54">
        <v>10629</v>
      </c>
      <c r="J27" s="54">
        <v>10382</v>
      </c>
      <c r="K27" s="54"/>
      <c r="L27" s="54"/>
      <c r="M27" s="54"/>
      <c r="N27" s="54"/>
    </row>
    <row r="28" spans="1:15" ht="18" customHeight="1">
      <c r="A28" s="103" t="s">
        <v>195</v>
      </c>
      <c r="B28" s="103" t="s">
        <v>196</v>
      </c>
      <c r="C28" s="53" t="s">
        <v>197</v>
      </c>
      <c r="D28" s="83" t="s">
        <v>40</v>
      </c>
      <c r="E28" s="54">
        <v>634</v>
      </c>
      <c r="F28" s="54">
        <v>604</v>
      </c>
      <c r="G28" s="54">
        <v>1924</v>
      </c>
      <c r="H28" s="54">
        <v>1860</v>
      </c>
      <c r="I28" s="54">
        <v>162</v>
      </c>
      <c r="J28" s="54">
        <v>1347</v>
      </c>
      <c r="K28" s="54"/>
      <c r="L28" s="54"/>
      <c r="M28" s="54"/>
      <c r="N28" s="54"/>
    </row>
    <row r="29" spans="1:15" ht="18" customHeight="1">
      <c r="A29" s="103"/>
      <c r="B29" s="103"/>
      <c r="C29" s="53" t="s">
        <v>198</v>
      </c>
      <c r="D29" s="83" t="s">
        <v>41</v>
      </c>
      <c r="E29" s="54">
        <v>580</v>
      </c>
      <c r="F29" s="54">
        <v>520</v>
      </c>
      <c r="G29" s="54">
        <v>2180</v>
      </c>
      <c r="H29" s="54">
        <v>2043</v>
      </c>
      <c r="I29" s="54">
        <v>90</v>
      </c>
      <c r="J29" s="54">
        <v>1061</v>
      </c>
      <c r="K29" s="54"/>
      <c r="L29" s="54"/>
      <c r="M29" s="54"/>
      <c r="N29" s="54"/>
    </row>
    <row r="30" spans="1:15" ht="18" customHeight="1">
      <c r="A30" s="103"/>
      <c r="B30" s="103"/>
      <c r="C30" s="53" t="s">
        <v>199</v>
      </c>
      <c r="D30" s="83" t="s">
        <v>200</v>
      </c>
      <c r="E30" s="54">
        <v>63</v>
      </c>
      <c r="F30" s="54">
        <v>63</v>
      </c>
      <c r="G30" s="54">
        <v>102</v>
      </c>
      <c r="H30" s="54">
        <v>99</v>
      </c>
      <c r="I30" s="54">
        <v>152</v>
      </c>
      <c r="J30" s="54">
        <v>154</v>
      </c>
      <c r="K30" s="54"/>
      <c r="L30" s="54"/>
      <c r="M30" s="54"/>
      <c r="N30" s="54"/>
    </row>
    <row r="31" spans="1:15" ht="18" customHeight="1">
      <c r="A31" s="103"/>
      <c r="B31" s="103"/>
      <c r="C31" s="47" t="s">
        <v>201</v>
      </c>
      <c r="D31" s="83" t="s">
        <v>202</v>
      </c>
      <c r="E31" s="54">
        <f t="shared" ref="E31:N31" si="0">E28-E29-E30</f>
        <v>-9</v>
      </c>
      <c r="F31" s="54">
        <f t="shared" si="0"/>
        <v>21</v>
      </c>
      <c r="G31" s="54">
        <f t="shared" si="0"/>
        <v>-358</v>
      </c>
      <c r="H31" s="54">
        <f t="shared" si="0"/>
        <v>-282</v>
      </c>
      <c r="I31" s="54">
        <f t="shared" si="0"/>
        <v>-80</v>
      </c>
      <c r="J31" s="54">
        <f t="shared" si="0"/>
        <v>132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103"/>
      <c r="B32" s="103"/>
      <c r="C32" s="53" t="s">
        <v>203</v>
      </c>
      <c r="D32" s="83" t="s">
        <v>204</v>
      </c>
      <c r="E32" s="54">
        <v>4</v>
      </c>
      <c r="F32" s="54">
        <v>5</v>
      </c>
      <c r="G32" s="54">
        <v>383</v>
      </c>
      <c r="H32" s="54">
        <v>312</v>
      </c>
      <c r="I32" s="54">
        <v>29</v>
      </c>
      <c r="J32" s="54">
        <v>13</v>
      </c>
      <c r="K32" s="54"/>
      <c r="L32" s="54"/>
      <c r="M32" s="54"/>
      <c r="N32" s="54"/>
    </row>
    <row r="33" spans="1:14" ht="18" customHeight="1">
      <c r="A33" s="103"/>
      <c r="B33" s="103"/>
      <c r="C33" s="53" t="s">
        <v>205</v>
      </c>
      <c r="D33" s="83" t="s">
        <v>206</v>
      </c>
      <c r="E33" s="54">
        <v>2</v>
      </c>
      <c r="F33" s="54">
        <v>1</v>
      </c>
      <c r="G33" s="54">
        <v>24</v>
      </c>
      <c r="H33" s="54">
        <v>29</v>
      </c>
      <c r="I33" s="54">
        <v>61</v>
      </c>
      <c r="J33" s="54">
        <v>53</v>
      </c>
      <c r="K33" s="54"/>
      <c r="L33" s="54"/>
      <c r="M33" s="54"/>
      <c r="N33" s="54"/>
    </row>
    <row r="34" spans="1:14" ht="18" customHeight="1">
      <c r="A34" s="103"/>
      <c r="B34" s="103"/>
      <c r="C34" s="47" t="s">
        <v>207</v>
      </c>
      <c r="D34" s="83" t="s">
        <v>208</v>
      </c>
      <c r="E34" s="54">
        <f t="shared" ref="E34:N34" si="1">E31+E32-E33</f>
        <v>-7</v>
      </c>
      <c r="F34" s="54">
        <f t="shared" si="1"/>
        <v>25</v>
      </c>
      <c r="G34" s="54">
        <f t="shared" si="1"/>
        <v>1</v>
      </c>
      <c r="H34" s="54">
        <f t="shared" si="1"/>
        <v>1</v>
      </c>
      <c r="I34" s="54">
        <f t="shared" si="1"/>
        <v>-112</v>
      </c>
      <c r="J34" s="54">
        <f t="shared" si="1"/>
        <v>92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103"/>
      <c r="B35" s="103" t="s">
        <v>209</v>
      </c>
      <c r="C35" s="53" t="s">
        <v>210</v>
      </c>
      <c r="D35" s="83" t="s">
        <v>211</v>
      </c>
      <c r="E35" s="54"/>
      <c r="F35" s="54"/>
      <c r="G35" s="54"/>
      <c r="H35" s="54"/>
      <c r="I35" s="54">
        <v>101</v>
      </c>
      <c r="J35" s="54"/>
      <c r="K35" s="54"/>
      <c r="L35" s="54"/>
      <c r="M35" s="54"/>
      <c r="N35" s="54"/>
    </row>
    <row r="36" spans="1:14" ht="18" customHeight="1">
      <c r="A36" s="103"/>
      <c r="B36" s="103"/>
      <c r="C36" s="53" t="s">
        <v>212</v>
      </c>
      <c r="D36" s="83" t="s">
        <v>213</v>
      </c>
      <c r="E36" s="54">
        <v>2</v>
      </c>
      <c r="F36" s="54">
        <v>8</v>
      </c>
      <c r="G36" s="54"/>
      <c r="H36" s="54"/>
      <c r="I36" s="54">
        <v>112</v>
      </c>
      <c r="J36" s="54">
        <v>42</v>
      </c>
      <c r="K36" s="54"/>
      <c r="L36" s="54"/>
      <c r="M36" s="54"/>
      <c r="N36" s="54"/>
    </row>
    <row r="37" spans="1:14" ht="18" customHeight="1">
      <c r="A37" s="103"/>
      <c r="B37" s="103"/>
      <c r="C37" s="53" t="s">
        <v>214</v>
      </c>
      <c r="D37" s="83" t="s">
        <v>215</v>
      </c>
      <c r="E37" s="54">
        <f t="shared" ref="E37:N37" si="2">E34+E35-E36</f>
        <v>-9</v>
      </c>
      <c r="F37" s="54">
        <f t="shared" si="2"/>
        <v>17</v>
      </c>
      <c r="G37" s="54">
        <f t="shared" si="2"/>
        <v>1</v>
      </c>
      <c r="H37" s="54">
        <f t="shared" si="2"/>
        <v>1</v>
      </c>
      <c r="I37" s="54">
        <f t="shared" si="2"/>
        <v>-123</v>
      </c>
      <c r="J37" s="54">
        <f t="shared" si="2"/>
        <v>50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103"/>
      <c r="B38" s="103"/>
      <c r="C38" s="53" t="s">
        <v>216</v>
      </c>
      <c r="D38" s="83" t="s">
        <v>217</v>
      </c>
      <c r="E38" s="54">
        <v>5</v>
      </c>
      <c r="F38" s="54"/>
      <c r="G38" s="54"/>
      <c r="H38" s="54"/>
      <c r="I38" s="54"/>
      <c r="J38" s="54"/>
      <c r="K38" s="54"/>
      <c r="L38" s="54"/>
      <c r="M38" s="54"/>
      <c r="N38" s="54"/>
    </row>
    <row r="39" spans="1:14" ht="18" customHeight="1">
      <c r="A39" s="103"/>
      <c r="B39" s="103"/>
      <c r="C39" s="53" t="s">
        <v>218</v>
      </c>
      <c r="D39" s="83" t="s">
        <v>219</v>
      </c>
      <c r="E39" s="54"/>
      <c r="F39" s="54">
        <v>15</v>
      </c>
      <c r="G39" s="54"/>
      <c r="H39" s="54"/>
      <c r="I39" s="54"/>
      <c r="J39" s="54"/>
      <c r="K39" s="54"/>
      <c r="L39" s="54"/>
      <c r="M39" s="54"/>
      <c r="N39" s="54"/>
    </row>
    <row r="40" spans="1:14" ht="18" customHeight="1">
      <c r="A40" s="103"/>
      <c r="B40" s="103"/>
      <c r="C40" s="53" t="s">
        <v>220</v>
      </c>
      <c r="D40" s="83" t="s">
        <v>221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t="18" customHeight="1">
      <c r="A41" s="103"/>
      <c r="B41" s="103"/>
      <c r="C41" s="47" t="s">
        <v>222</v>
      </c>
      <c r="D41" s="83" t="s">
        <v>223</v>
      </c>
      <c r="E41" s="54">
        <f t="shared" ref="E41:N41" si="3">E34+E35-E36-E40</f>
        <v>-9</v>
      </c>
      <c r="F41" s="54">
        <f t="shared" si="3"/>
        <v>17</v>
      </c>
      <c r="G41" s="54">
        <f t="shared" si="3"/>
        <v>1</v>
      </c>
      <c r="H41" s="54">
        <f t="shared" si="3"/>
        <v>1</v>
      </c>
      <c r="I41" s="54">
        <f t="shared" si="3"/>
        <v>-123</v>
      </c>
      <c r="J41" s="54">
        <f t="shared" si="3"/>
        <v>50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103"/>
      <c r="B42" s="103"/>
      <c r="C42" s="126" t="s">
        <v>224</v>
      </c>
      <c r="D42" s="126"/>
      <c r="E42" s="54">
        <f t="shared" ref="E42:N42" si="4">E37+E38-E39-E40</f>
        <v>-4</v>
      </c>
      <c r="F42" s="54">
        <f t="shared" si="4"/>
        <v>2</v>
      </c>
      <c r="G42" s="54">
        <f t="shared" si="4"/>
        <v>1</v>
      </c>
      <c r="H42" s="54">
        <f t="shared" si="4"/>
        <v>1</v>
      </c>
      <c r="I42" s="54">
        <f t="shared" si="4"/>
        <v>-123</v>
      </c>
      <c r="J42" s="54">
        <f t="shared" si="4"/>
        <v>50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103"/>
      <c r="B43" s="103"/>
      <c r="C43" s="53" t="s">
        <v>225</v>
      </c>
      <c r="D43" s="83" t="s">
        <v>226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t="18" customHeight="1">
      <c r="A44" s="103"/>
      <c r="B44" s="103"/>
      <c r="C44" s="47" t="s">
        <v>227</v>
      </c>
      <c r="D44" s="66" t="s">
        <v>228</v>
      </c>
      <c r="E44" s="54">
        <f t="shared" ref="E44:N44" si="5">E41+E43</f>
        <v>-9</v>
      </c>
      <c r="F44" s="54">
        <f t="shared" si="5"/>
        <v>17</v>
      </c>
      <c r="G44" s="54">
        <f t="shared" si="5"/>
        <v>1</v>
      </c>
      <c r="H44" s="54">
        <f t="shared" si="5"/>
        <v>1</v>
      </c>
      <c r="I44" s="54">
        <f t="shared" si="5"/>
        <v>-123</v>
      </c>
      <c r="J44" s="54">
        <f t="shared" si="5"/>
        <v>50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6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細井　崇平</cp:lastModifiedBy>
  <cp:lastPrinted>2024-08-22T05:09:36Z</cp:lastPrinted>
  <dcterms:created xsi:type="dcterms:W3CDTF">1999-07-06T05:17:05Z</dcterms:created>
  <dcterms:modified xsi:type="dcterms:W3CDTF">2024-08-22T06:23:35Z</dcterms:modified>
</cp:coreProperties>
</file>