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9_pref_gunma_lg_jp/Documents/総務部-財政課/04-県債係/03-県債/040-地方債協会（末席）/03-地方債協会からの照会もの/R06/060709_財政状況/03_回答/"/>
    </mc:Choice>
  </mc:AlternateContent>
  <xr:revisionPtr revIDLastSave="24" documentId="6_{15932554-0B89-48DF-A39D-F24C96173FA0}" xr6:coauthVersionLast="47" xr6:coauthVersionMax="47" xr10:uidLastSave="{A9F9C3DC-A4AE-49D6-9821-E23DD1FEA515}"/>
  <bookViews>
    <workbookView xWindow="-120" yWindow="-120" windowWidth="29040" windowHeight="15840" tabRatio="663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'2.公営企業会計予算(R5-6年度)'!$A$1:$S$49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'4.公営企業会計決算（R3-4年度）'!$A$1:$S$49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7" l="1"/>
  <c r="H27" i="7"/>
  <c r="J15" i="4"/>
  <c r="P14" i="7" l="1"/>
  <c r="Q14" i="7"/>
  <c r="R14" i="7"/>
  <c r="S14" i="7"/>
  <c r="P15" i="7"/>
  <c r="Q15" i="7"/>
  <c r="R15" i="7"/>
  <c r="S15" i="7"/>
  <c r="P16" i="7"/>
  <c r="Q16" i="7"/>
  <c r="R16" i="7"/>
  <c r="S16" i="7"/>
  <c r="P24" i="7"/>
  <c r="P27" i="7" s="1"/>
  <c r="Q24" i="7"/>
  <c r="Q27" i="7" s="1"/>
  <c r="R24" i="7"/>
  <c r="R27" i="7" s="1"/>
  <c r="S24" i="7"/>
  <c r="S27" i="7" s="1"/>
  <c r="P39" i="7"/>
  <c r="Q39" i="7"/>
  <c r="R39" i="7"/>
  <c r="S39" i="7"/>
  <c r="S45" i="7" s="1"/>
  <c r="P44" i="7"/>
  <c r="P45" i="7" s="1"/>
  <c r="Q44" i="7"/>
  <c r="R44" i="7"/>
  <c r="R45" i="7" s="1"/>
  <c r="S44" i="7"/>
  <c r="H27" i="5"/>
  <c r="H26" i="5"/>
  <c r="I14" i="4"/>
  <c r="S44" i="4"/>
  <c r="R44" i="4"/>
  <c r="Q44" i="4"/>
  <c r="P44" i="4"/>
  <c r="O44" i="4"/>
  <c r="S39" i="4"/>
  <c r="S45" i="4" s="1"/>
  <c r="R39" i="4"/>
  <c r="Q39" i="4"/>
  <c r="P39" i="4"/>
  <c r="P45" i="4" s="1"/>
  <c r="O39" i="4"/>
  <c r="P14" i="4"/>
  <c r="Q14" i="4"/>
  <c r="R14" i="4"/>
  <c r="S14" i="4"/>
  <c r="P15" i="4"/>
  <c r="Q15" i="4"/>
  <c r="R15" i="4"/>
  <c r="S15" i="4"/>
  <c r="P16" i="4"/>
  <c r="Q16" i="4"/>
  <c r="R16" i="4"/>
  <c r="S16" i="4"/>
  <c r="P24" i="4"/>
  <c r="P27" i="4" s="1"/>
  <c r="Q24" i="4"/>
  <c r="Q27" i="4" s="1"/>
  <c r="R24" i="4"/>
  <c r="R27" i="4" s="1"/>
  <c r="S24" i="4"/>
  <c r="S27" i="4" s="1"/>
  <c r="Q45" i="4"/>
  <c r="R45" i="4"/>
  <c r="H35" i="2"/>
  <c r="H26" i="2"/>
  <c r="H27" i="2" s="1"/>
  <c r="Q45" i="7" l="1"/>
  <c r="I9" i="2"/>
  <c r="F45" i="2"/>
  <c r="G45" i="2" s="1"/>
  <c r="F27" i="2"/>
  <c r="G27" i="2" s="1"/>
  <c r="F24" i="6"/>
  <c r="F22" i="6" s="1"/>
  <c r="E22" i="6"/>
  <c r="E19" i="6"/>
  <c r="E23" i="6" s="1"/>
  <c r="H45" i="5"/>
  <c r="F45" i="5"/>
  <c r="G44" i="5" s="1"/>
  <c r="F27" i="5"/>
  <c r="G19" i="5" s="1"/>
  <c r="F44" i="4"/>
  <c r="F39" i="4"/>
  <c r="F45" i="4" s="1"/>
  <c r="H45" i="2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 s="1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G24" i="7"/>
  <c r="G27" i="7" s="1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N39" i="4"/>
  <c r="N45" i="4" s="1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I45" i="4" s="1"/>
  <c r="H39" i="4"/>
  <c r="H44" i="4"/>
  <c r="G39" i="4"/>
  <c r="G44" i="4"/>
  <c r="O24" i="4"/>
  <c r="O27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K14" i="4"/>
  <c r="J14" i="4"/>
  <c r="I16" i="4"/>
  <c r="H16" i="4"/>
  <c r="I15" i="4"/>
  <c r="H15" i="4"/>
  <c r="H14" i="4"/>
  <c r="G24" i="4"/>
  <c r="G27" i="4" s="1"/>
  <c r="G16" i="4"/>
  <c r="G15" i="4"/>
  <c r="G14" i="4"/>
  <c r="F24" i="4"/>
  <c r="F27" i="4" s="1"/>
  <c r="F16" i="4"/>
  <c r="F15" i="4"/>
  <c r="F14" i="4"/>
  <c r="G14" i="2"/>
  <c r="E21" i="6"/>
  <c r="G41" i="2"/>
  <c r="G33" i="5"/>
  <c r="G37" i="5"/>
  <c r="G39" i="5"/>
  <c r="G29" i="2"/>
  <c r="G30" i="5"/>
  <c r="G34" i="5"/>
  <c r="G40" i="5"/>
  <c r="G42" i="5"/>
  <c r="G38" i="5" l="1"/>
  <c r="G41" i="5"/>
  <c r="G35" i="5"/>
  <c r="G28" i="5"/>
  <c r="G45" i="4"/>
  <c r="O45" i="7"/>
  <c r="M45" i="7"/>
  <c r="H24" i="6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H22" i="6" l="1"/>
  <c r="I24" i="6"/>
  <c r="I23" i="6" s="1"/>
  <c r="H23" i="6"/>
  <c r="I22" i="6"/>
</calcChain>
</file>

<file path=xl/sharedStrings.xml><?xml version="1.0" encoding="utf-8"?>
<sst xmlns="http://schemas.openxmlformats.org/spreadsheetml/2006/main" count="471" uniqueCount="262">
  <si>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</si>
  <si>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</si>
  <si>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</si>
  <si>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</si>
  <si>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</si>
  <si>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</si>
  <si>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</si>
  <si>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</si>
  <si>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</si>
  <si>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</si>
  <si>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</si>
  <si>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</si>
  <si>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</si>
  <si>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</si>
  <si>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</si>
  <si>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</si>
  <si>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</si>
  <si>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</si>
  <si>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</si>
  <si>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</si>
  <si>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</si>
  <si>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</si>
  <si>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</si>
  <si>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</si>
  <si>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</si>
  <si>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</si>
  <si>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</si>
  <si>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</si>
  <si>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</si>
  <si>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</si>
  <si>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</si>
  <si>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</si>
  <si>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</si>
  <si>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</si>
  <si>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</si>
  <si>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</si>
  <si>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</si>
  <si>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</si>
  <si>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</si>
  <si>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</si>
  <si>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</si>
  <si>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</si>
  <si>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</si>
  <si>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</si>
  <si>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</si>
  <si>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</si>
  <si>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</si>
  <si>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</si>
  <si>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</si>
  <si>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</si>
  <si>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</si>
  <si>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</si>
  <si>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</si>
  <si>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</si>
  <si>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</si>
  <si>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</si>
  <si>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</si>
  <si>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</si>
  <si>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</si>
  <si>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</si>
  <si>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</si>
  <si>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</si>
  <si>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</si>
  <si>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</si>
  <si>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</si>
  <si>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</si>
  <si>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</si>
  <si>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</si>
  <si>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</si>
  <si>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</si>
  <si>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</si>
  <si>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</si>
  <si>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</si>
  <si>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</si>
  <si>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</si>
  <si>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</si>
  <si>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</si>
  <si>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</si>
  <si>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</si>
  <si>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</si>
  <si>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</si>
  <si>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</si>
  <si>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</si>
  <si>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</si>
  <si>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</si>
  <si>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</si>
  <si>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</si>
  <si>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</si>
  <si>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</si>
  <si>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</si>
  <si>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</si>
  <si>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</si>
  <si>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</si>
  <si>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</si>
  <si>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</si>
  <si>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</si>
  <si>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</si>
  <si>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</si>
  <si>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</si>
  <si>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</si>
  <si>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</si>
  <si>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</si>
  <si>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</si>
  <si>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</si>
  <si>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</si>
  <si>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</si>
  <si>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</si>
  <si>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</si>
  <si>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</si>
  <si>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</si>
  <si>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</si>
  <si>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</si>
  <si>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</si>
  <si>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</si>
  <si>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</si>
  <si>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</si>
  <si>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</si>
  <si>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</si>
  <si>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</si>
  <si>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</si>
  <si>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</si>
  <si>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</si>
  <si>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</si>
  <si>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</si>
  <si>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</si>
  <si>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</si>
  <si>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</si>
  <si>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</si>
  <si>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</si>
  <si>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</si>
  <si>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</si>
  <si>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</si>
  <si>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</si>
  <si>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</si>
  <si>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</si>
  <si>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</si>
  <si>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</si>
  <si>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</si>
  <si>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</si>
  <si>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</si>
  <si>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</si>
  <si>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</si>
  <si>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</si>
  <si>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</si>
  <si>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</si>
  <si>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</si>
  <si>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</si>
  <si>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</si>
  <si>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</si>
  <si>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</si>
  <si>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</si>
  <si>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</si>
  <si>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</si>
  <si>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</si>
  <si>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</si>
  <si>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</si>
  <si>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</si>
  <si>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</si>
  <si>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</si>
  <si>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</si>
  <si>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</si>
  <si>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</si>
  <si>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</si>
  <si>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</si>
  <si>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</si>
  <si>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</si>
  <si>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</si>
  <si>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</si>
  <si>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</si>
  <si>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</si>
  <si>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</si>
  <si>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</si>
  <si>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</si>
  <si>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</si>
  <si>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</si>
  <si>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</si>
  <si>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</si>
  <si>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</si>
  <si>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</si>
  <si>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</si>
  <si>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</si>
  <si>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</si>
  <si>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</si>
  <si>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</si>
  <si>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</si>
  <si>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</si>
  <si>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</si>
  <si>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</si>
  <si>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</si>
  <si>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</si>
  <si>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</si>
  <si>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</si>
  <si>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</si>
  <si>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</si>
  <si>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</si>
  <si>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</si>
  <si>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</si>
  <si>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</si>
  <si>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</si>
  <si>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</si>
  <si>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</si>
  <si>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</si>
  <si>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</si>
  <si>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</si>
  <si>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</si>
  <si>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</si>
  <si>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</si>
  <si>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</si>
  <si>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</si>
  <si>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</si>
  <si>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</si>
  <si>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</si>
  <si>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</si>
  <si>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</si>
  <si>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</si>
  <si>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</si>
  <si>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</si>
  <si>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</si>
  <si>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</si>
  <si>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</si>
  <si>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</si>
  <si>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</si>
  <si>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</si>
  <si>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</si>
  <si>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</si>
  <si>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</si>
  <si>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</si>
  <si>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</si>
  <si>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</si>
  <si>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</si>
  <si>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</si>
  <si>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</si>
  <si>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</si>
  <si>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</si>
  <si>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</si>
  <si>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</si>
  <si>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</si>
  <si>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</si>
  <si>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</si>
  <si>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</si>
  <si>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</si>
  <si>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</si>
  <si>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</si>
  <si>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</si>
  <si>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</si>
  <si>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</si>
  <si>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</si>
  <si>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</si>
  <si>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</si>
  <si>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</si>
  <si>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下水道事業</t>
  </si>
  <si>
    <t>電気事業</t>
  </si>
  <si>
    <t>工業用水道事業</t>
  </si>
  <si>
    <t>水道事業</t>
  </si>
  <si>
    <t>団地造成事業</t>
  </si>
  <si>
    <t>施設管理事業</t>
  </si>
  <si>
    <t>病院事業</t>
  </si>
  <si>
    <t>-</t>
  </si>
  <si>
    <t>群馬県</t>
    <rPh sb="0" eb="3">
      <t>グンマケン</t>
    </rPh>
    <phoneticPr fontId="9"/>
  </si>
  <si>
    <t>群馬県</t>
    <rPh sb="0" eb="3">
      <t>グンマケン</t>
    </rPh>
    <phoneticPr fontId="16"/>
  </si>
  <si>
    <t>住宅供給公社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</si>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</sst>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游ゴシック"/>
      <family val="1"/>
      <charset val="128"/>
    </font>
    <font>
      <b/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4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1" fillId="0" borderId="5" xfId="0" applyNumberFormat="1" applyFont="1" applyBorder="1" applyAlignment="1">
      <alignment horizontal="distributed" vertical="center" justifyLastLine="1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10" sqref="E10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258</v>
      </c>
      <c r="F1" s="1"/>
    </row>
    <row r="3" spans="1:11" ht="14.25">
      <c r="A3" s="10" t="s">
        <v>92</v>
      </c>
    </row>
    <row r="5" spans="1:11">
      <c r="A5" s="17" t="s">
        <v>239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235</v>
      </c>
      <c r="I7" s="48" t="s">
        <v>21</v>
      </c>
    </row>
    <row r="8" spans="1:11" ht="17.100000000000001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118" t="s">
        <v>87</v>
      </c>
      <c r="B9" s="118" t="s">
        <v>89</v>
      </c>
      <c r="C9" s="60" t="s">
        <v>3</v>
      </c>
      <c r="D9" s="52"/>
      <c r="E9" s="52"/>
      <c r="F9" s="53">
        <v>308835</v>
      </c>
      <c r="G9" s="54">
        <f>F9/$F$27*100</f>
        <v>34.952969364161198</v>
      </c>
      <c r="H9" s="53">
        <v>309851</v>
      </c>
      <c r="I9" s="54">
        <f>(F9/H9-1)*100</f>
        <v>-0.3278995388105943</v>
      </c>
      <c r="K9" s="25"/>
    </row>
    <row r="10" spans="1:11" ht="18" customHeight="1">
      <c r="A10" s="118"/>
      <c r="B10" s="118"/>
      <c r="C10" s="62"/>
      <c r="D10" s="64" t="s">
        <v>22</v>
      </c>
      <c r="E10" s="52"/>
      <c r="F10" s="53">
        <v>76697</v>
      </c>
      <c r="G10" s="54">
        <f t="shared" ref="G10:G26" si="0">F10/$F$27*100</f>
        <v>8.6803240931988643</v>
      </c>
      <c r="H10" s="53">
        <v>81540</v>
      </c>
      <c r="I10" s="54">
        <f t="shared" ref="I10:I27" si="1">(F10/H10-1)*100</f>
        <v>-5.9394162374294845</v>
      </c>
    </row>
    <row r="11" spans="1:11" ht="18" customHeight="1">
      <c r="A11" s="118"/>
      <c r="B11" s="118"/>
      <c r="C11" s="62"/>
      <c r="D11" s="62"/>
      <c r="E11" s="46" t="s">
        <v>23</v>
      </c>
      <c r="F11" s="53">
        <v>62562</v>
      </c>
      <c r="G11" s="54">
        <f t="shared" si="0"/>
        <v>7.0805694605878626</v>
      </c>
      <c r="H11" s="53">
        <v>68498</v>
      </c>
      <c r="I11" s="54">
        <f t="shared" si="1"/>
        <v>-8.6659464509912691</v>
      </c>
    </row>
    <row r="12" spans="1:11" ht="18" customHeight="1">
      <c r="A12" s="118"/>
      <c r="B12" s="118"/>
      <c r="C12" s="62"/>
      <c r="D12" s="62"/>
      <c r="E12" s="46" t="s">
        <v>24</v>
      </c>
      <c r="F12" s="53">
        <v>5077</v>
      </c>
      <c r="G12" s="54">
        <f t="shared" si="0"/>
        <v>0.57459881639660793</v>
      </c>
      <c r="H12" s="53">
        <v>3885</v>
      </c>
      <c r="I12" s="54">
        <f t="shared" si="1"/>
        <v>30.682110682110686</v>
      </c>
    </row>
    <row r="13" spans="1:11" ht="18" customHeight="1">
      <c r="A13" s="118"/>
      <c r="B13" s="118"/>
      <c r="C13" s="62"/>
      <c r="D13" s="63"/>
      <c r="E13" s="46" t="s">
        <v>25</v>
      </c>
      <c r="F13" s="53">
        <v>131</v>
      </c>
      <c r="G13" s="54">
        <f t="shared" si="0"/>
        <v>1.4826166032687736E-2</v>
      </c>
      <c r="H13" s="53">
        <v>129</v>
      </c>
      <c r="I13" s="54">
        <f t="shared" si="1"/>
        <v>1.5503875968992276</v>
      </c>
    </row>
    <row r="14" spans="1:11" ht="18" customHeight="1">
      <c r="A14" s="118"/>
      <c r="B14" s="118"/>
      <c r="C14" s="62"/>
      <c r="D14" s="60" t="s">
        <v>26</v>
      </c>
      <c r="E14" s="52"/>
      <c r="F14" s="53">
        <v>68673</v>
      </c>
      <c r="G14" s="54">
        <f t="shared" si="0"/>
        <v>7.7721931294867543</v>
      </c>
      <c r="H14" s="53">
        <v>64496</v>
      </c>
      <c r="I14" s="54">
        <f t="shared" si="1"/>
        <v>6.4763706276358191</v>
      </c>
    </row>
    <row r="15" spans="1:11" ht="18" customHeight="1">
      <c r="A15" s="118"/>
      <c r="B15" s="118"/>
      <c r="C15" s="62"/>
      <c r="D15" s="62"/>
      <c r="E15" s="46" t="s">
        <v>27</v>
      </c>
      <c r="F15" s="53">
        <v>2438</v>
      </c>
      <c r="G15" s="54">
        <f t="shared" si="0"/>
        <v>0.2759251357839137</v>
      </c>
      <c r="H15" s="53">
        <v>2325</v>
      </c>
      <c r="I15" s="54">
        <f t="shared" si="1"/>
        <v>4.8602150537634392</v>
      </c>
    </row>
    <row r="16" spans="1:11" ht="18" customHeight="1">
      <c r="A16" s="118"/>
      <c r="B16" s="118"/>
      <c r="C16" s="62"/>
      <c r="D16" s="63"/>
      <c r="E16" s="46" t="s">
        <v>28</v>
      </c>
      <c r="F16" s="53">
        <v>66236</v>
      </c>
      <c r="G16" s="54">
        <f t="shared" si="0"/>
        <v>7.4963811705427847</v>
      </c>
      <c r="H16" s="53">
        <v>62171</v>
      </c>
      <c r="I16" s="54">
        <f t="shared" si="1"/>
        <v>6.5384182335815666</v>
      </c>
      <c r="K16" s="26"/>
    </row>
    <row r="17" spans="1:26" ht="18" customHeight="1">
      <c r="A17" s="118"/>
      <c r="B17" s="118"/>
      <c r="C17" s="62"/>
      <c r="D17" s="119" t="s">
        <v>29</v>
      </c>
      <c r="E17" s="120"/>
      <c r="F17" s="53">
        <v>100435</v>
      </c>
      <c r="G17" s="54">
        <f t="shared" si="0"/>
        <v>11.366915919793836</v>
      </c>
      <c r="H17" s="53">
        <v>101313</v>
      </c>
      <c r="I17" s="54">
        <f t="shared" si="1"/>
        <v>-0.86662126281918939</v>
      </c>
    </row>
    <row r="18" spans="1:26" ht="18" customHeight="1">
      <c r="A18" s="118"/>
      <c r="B18" s="118"/>
      <c r="C18" s="62"/>
      <c r="D18" s="119" t="s">
        <v>93</v>
      </c>
      <c r="E18" s="121"/>
      <c r="F18" s="53">
        <v>6444</v>
      </c>
      <c r="G18" s="54">
        <f t="shared" si="0"/>
        <v>0.72931155660030356</v>
      </c>
      <c r="H18" s="53">
        <v>6123</v>
      </c>
      <c r="I18" s="54">
        <f t="shared" si="1"/>
        <v>5.242528172464489</v>
      </c>
    </row>
    <row r="19" spans="1:26" ht="18" customHeight="1">
      <c r="A19" s="118"/>
      <c r="B19" s="118"/>
      <c r="C19" s="61"/>
      <c r="D19" s="119" t="s">
        <v>94</v>
      </c>
      <c r="E19" s="121"/>
      <c r="F19" s="55">
        <v>0</v>
      </c>
      <c r="G19" s="54">
        <f t="shared" si="0"/>
        <v>0</v>
      </c>
      <c r="H19" s="53">
        <v>0</v>
      </c>
      <c r="I19" s="54" t="e">
        <f t="shared" si="1"/>
        <v>#DIV/0!</v>
      </c>
      <c r="Z19" s="2" t="s">
        <v>95</v>
      </c>
    </row>
    <row r="20" spans="1:26" ht="18" customHeight="1">
      <c r="A20" s="118"/>
      <c r="B20" s="118"/>
      <c r="C20" s="52" t="s">
        <v>4</v>
      </c>
      <c r="D20" s="52"/>
      <c r="E20" s="52"/>
      <c r="F20" s="53">
        <v>37300</v>
      </c>
      <c r="G20" s="54">
        <f t="shared" si="0"/>
        <v>4.2214961299179583</v>
      </c>
      <c r="H20" s="53">
        <v>36700</v>
      </c>
      <c r="I20" s="54">
        <f t="shared" si="1"/>
        <v>1.6348773841961872</v>
      </c>
    </row>
    <row r="21" spans="1:26" ht="18" customHeight="1">
      <c r="A21" s="118"/>
      <c r="B21" s="118"/>
      <c r="C21" s="52" t="s">
        <v>5</v>
      </c>
      <c r="D21" s="52"/>
      <c r="E21" s="52"/>
      <c r="F21" s="53">
        <v>140400</v>
      </c>
      <c r="G21" s="54">
        <f t="shared" si="0"/>
        <v>15.890028328163039</v>
      </c>
      <c r="H21" s="53">
        <v>139500</v>
      </c>
      <c r="I21" s="54">
        <f t="shared" si="1"/>
        <v>0.64516129032257119</v>
      </c>
    </row>
    <row r="22" spans="1:26" ht="18" customHeight="1">
      <c r="A22" s="118"/>
      <c r="B22" s="118"/>
      <c r="C22" s="52" t="s">
        <v>30</v>
      </c>
      <c r="D22" s="52"/>
      <c r="E22" s="52"/>
      <c r="F22" s="53">
        <v>11596</v>
      </c>
      <c r="G22" s="54">
        <f t="shared" si="0"/>
        <v>1.3123986359927251</v>
      </c>
      <c r="H22" s="53">
        <v>11588</v>
      </c>
      <c r="I22" s="54">
        <f t="shared" si="1"/>
        <v>6.9036934760102753E-2</v>
      </c>
    </row>
    <row r="23" spans="1:26" ht="18" customHeight="1">
      <c r="A23" s="118"/>
      <c r="B23" s="118"/>
      <c r="C23" s="52" t="s">
        <v>6</v>
      </c>
      <c r="D23" s="52"/>
      <c r="E23" s="52"/>
      <c r="F23" s="53">
        <v>84418</v>
      </c>
      <c r="G23" s="54">
        <f t="shared" si="0"/>
        <v>9.554162474407887</v>
      </c>
      <c r="H23" s="53">
        <v>154026</v>
      </c>
      <c r="I23" s="54">
        <f t="shared" si="1"/>
        <v>-45.192370119330505</v>
      </c>
    </row>
    <row r="24" spans="1:26" ht="18" customHeight="1">
      <c r="A24" s="118"/>
      <c r="B24" s="118"/>
      <c r="C24" s="52" t="s">
        <v>31</v>
      </c>
      <c r="D24" s="52"/>
      <c r="E24" s="52"/>
      <c r="F24" s="53">
        <v>1907</v>
      </c>
      <c r="G24" s="54">
        <f t="shared" si="0"/>
        <v>0.21582823377355354</v>
      </c>
      <c r="H24" s="53">
        <v>1958</v>
      </c>
      <c r="I24" s="54">
        <f t="shared" si="1"/>
        <v>-2.6046986721144028</v>
      </c>
    </row>
    <row r="25" spans="1:26" ht="18" customHeight="1">
      <c r="A25" s="118"/>
      <c r="B25" s="118"/>
      <c r="C25" s="52" t="s">
        <v>7</v>
      </c>
      <c r="D25" s="52"/>
      <c r="E25" s="52"/>
      <c r="F25" s="53">
        <v>48289</v>
      </c>
      <c r="G25" s="54">
        <f t="shared" si="0"/>
        <v>5.4651964240645654</v>
      </c>
      <c r="H25" s="53">
        <v>49860</v>
      </c>
      <c r="I25" s="54">
        <f t="shared" si="1"/>
        <v>-3.150822302446854</v>
      </c>
    </row>
    <row r="26" spans="1:26" ht="18" customHeight="1">
      <c r="A26" s="118"/>
      <c r="B26" s="118"/>
      <c r="C26" s="52" t="s">
        <v>8</v>
      </c>
      <c r="D26" s="52"/>
      <c r="E26" s="52"/>
      <c r="F26" s="53">
        <v>250828</v>
      </c>
      <c r="G26" s="54">
        <f t="shared" si="0"/>
        <v>28.387920409519079</v>
      </c>
      <c r="H26" s="53">
        <f>927410-H9-SUM(H20:H25)</f>
        <v>223927</v>
      </c>
      <c r="I26" s="54">
        <f t="shared" si="1"/>
        <v>12.01329004541658</v>
      </c>
    </row>
    <row r="27" spans="1:26" ht="18" customHeight="1">
      <c r="A27" s="118"/>
      <c r="B27" s="118"/>
      <c r="C27" s="52" t="s">
        <v>9</v>
      </c>
      <c r="D27" s="52"/>
      <c r="E27" s="52"/>
      <c r="F27" s="53">
        <f>SUM(F9,F20:F26)</f>
        <v>883573</v>
      </c>
      <c r="G27" s="54">
        <f>F27/$F$27*100</f>
        <v>100</v>
      </c>
      <c r="H27" s="53">
        <f>SUM(H9,H20:H26)</f>
        <v>927410</v>
      </c>
      <c r="I27" s="54">
        <f t="shared" si="1"/>
        <v>-4.7268198531393857</v>
      </c>
    </row>
    <row r="28" spans="1:26" ht="18" customHeight="1">
      <c r="A28" s="118"/>
      <c r="B28" s="118" t="s">
        <v>88</v>
      </c>
      <c r="C28" s="60" t="s">
        <v>10</v>
      </c>
      <c r="D28" s="52"/>
      <c r="E28" s="52"/>
      <c r="F28" s="53">
        <v>357708</v>
      </c>
      <c r="G28" s="54">
        <f>F28/$F$45*100</f>
        <v>40.484261062753163</v>
      </c>
      <c r="H28" s="53">
        <v>350148</v>
      </c>
      <c r="I28" s="54">
        <f>(F28/H28-1)*100</f>
        <v>2.1590870146338093</v>
      </c>
    </row>
    <row r="29" spans="1:26" ht="18" customHeight="1">
      <c r="A29" s="118"/>
      <c r="B29" s="118"/>
      <c r="C29" s="62"/>
      <c r="D29" s="52" t="s">
        <v>11</v>
      </c>
      <c r="E29" s="52"/>
      <c r="F29" s="53">
        <v>221348</v>
      </c>
      <c r="G29" s="54">
        <f t="shared" ref="G29:G44" si="2">F29/$F$45*100</f>
        <v>25.051467167964613</v>
      </c>
      <c r="H29" s="53">
        <v>212755</v>
      </c>
      <c r="I29" s="54">
        <f t="shared" ref="I29:I45" si="3">(F29/H29-1)*100</f>
        <v>4.0389180042772255</v>
      </c>
    </row>
    <row r="30" spans="1:26" ht="18" customHeight="1">
      <c r="A30" s="118"/>
      <c r="B30" s="118"/>
      <c r="C30" s="62"/>
      <c r="D30" s="52" t="s">
        <v>32</v>
      </c>
      <c r="E30" s="52"/>
      <c r="F30" s="53">
        <v>39390</v>
      </c>
      <c r="G30" s="54">
        <f t="shared" si="2"/>
        <v>4.4580357254012961</v>
      </c>
      <c r="H30" s="53">
        <v>39215</v>
      </c>
      <c r="I30" s="54">
        <f t="shared" si="3"/>
        <v>0.44625780951166316</v>
      </c>
    </row>
    <row r="31" spans="1:26" ht="18" customHeight="1">
      <c r="A31" s="118"/>
      <c r="B31" s="118"/>
      <c r="C31" s="61"/>
      <c r="D31" s="52" t="s">
        <v>12</v>
      </c>
      <c r="E31" s="52"/>
      <c r="F31" s="53">
        <v>96970</v>
      </c>
      <c r="G31" s="54">
        <f t="shared" si="2"/>
        <v>10.97475816938725</v>
      </c>
      <c r="H31" s="53">
        <v>98178</v>
      </c>
      <c r="I31" s="54">
        <f t="shared" si="3"/>
        <v>-1.2304182199678104</v>
      </c>
    </row>
    <row r="32" spans="1:26" ht="18" customHeight="1">
      <c r="A32" s="118"/>
      <c r="B32" s="118"/>
      <c r="C32" s="60" t="s">
        <v>13</v>
      </c>
      <c r="D32" s="52"/>
      <c r="E32" s="52"/>
      <c r="F32" s="53">
        <v>429160</v>
      </c>
      <c r="G32" s="54">
        <f t="shared" si="2"/>
        <v>48.5709726304448</v>
      </c>
      <c r="H32" s="53">
        <v>486767</v>
      </c>
      <c r="I32" s="54">
        <f t="shared" si="3"/>
        <v>-11.834614918431196</v>
      </c>
    </row>
    <row r="33" spans="1:9" ht="18" customHeight="1">
      <c r="A33" s="118"/>
      <c r="B33" s="118"/>
      <c r="C33" s="62"/>
      <c r="D33" s="52" t="s">
        <v>14</v>
      </c>
      <c r="E33" s="52"/>
      <c r="F33" s="53">
        <v>34143</v>
      </c>
      <c r="G33" s="54">
        <f t="shared" si="2"/>
        <v>3.864196846214178</v>
      </c>
      <c r="H33" s="53">
        <v>65337</v>
      </c>
      <c r="I33" s="54">
        <f t="shared" si="3"/>
        <v>-47.743238899857666</v>
      </c>
    </row>
    <row r="34" spans="1:9" ht="18" customHeight="1">
      <c r="A34" s="118"/>
      <c r="B34" s="118"/>
      <c r="C34" s="62"/>
      <c r="D34" s="52" t="s">
        <v>33</v>
      </c>
      <c r="E34" s="52"/>
      <c r="F34" s="53">
        <v>8137</v>
      </c>
      <c r="G34" s="54">
        <f t="shared" si="2"/>
        <v>0.92091994662580234</v>
      </c>
      <c r="H34" s="53">
        <v>7307</v>
      </c>
      <c r="I34" s="54">
        <f t="shared" si="3"/>
        <v>11.358970849869987</v>
      </c>
    </row>
    <row r="35" spans="1:9" ht="18" customHeight="1">
      <c r="A35" s="118"/>
      <c r="B35" s="118"/>
      <c r="C35" s="62"/>
      <c r="D35" s="52" t="s">
        <v>34</v>
      </c>
      <c r="E35" s="52"/>
      <c r="F35" s="53">
        <v>212229</v>
      </c>
      <c r="G35" s="54">
        <f t="shared" si="2"/>
        <v>24.019407564513628</v>
      </c>
      <c r="H35" s="53">
        <f>285316-50355</f>
        <v>234961</v>
      </c>
      <c r="I35" s="54">
        <f t="shared" si="3"/>
        <v>-9.6747970939858092</v>
      </c>
    </row>
    <row r="36" spans="1:9" ht="18" customHeight="1">
      <c r="A36" s="118"/>
      <c r="B36" s="118"/>
      <c r="C36" s="62"/>
      <c r="D36" s="52" t="s">
        <v>35</v>
      </c>
      <c r="E36" s="52"/>
      <c r="F36" s="53">
        <v>11572</v>
      </c>
      <c r="G36" s="54">
        <f t="shared" si="2"/>
        <v>1.3096823918340648</v>
      </c>
      <c r="H36" s="53">
        <v>11370</v>
      </c>
      <c r="I36" s="54">
        <f t="shared" si="3"/>
        <v>1.7766051011433692</v>
      </c>
    </row>
    <row r="37" spans="1:9" ht="18" customHeight="1">
      <c r="A37" s="118"/>
      <c r="B37" s="118"/>
      <c r="C37" s="62"/>
      <c r="D37" s="52" t="s">
        <v>15</v>
      </c>
      <c r="E37" s="52"/>
      <c r="F37" s="53">
        <v>6525</v>
      </c>
      <c r="G37" s="54">
        <f t="shared" si="2"/>
        <v>0.73847888063578226</v>
      </c>
      <c r="H37" s="53">
        <v>6453</v>
      </c>
      <c r="I37" s="54">
        <f t="shared" si="3"/>
        <v>1.1157601115760141</v>
      </c>
    </row>
    <row r="38" spans="1:9" ht="18" customHeight="1">
      <c r="A38" s="118"/>
      <c r="B38" s="118"/>
      <c r="C38" s="61"/>
      <c r="D38" s="52" t="s">
        <v>36</v>
      </c>
      <c r="E38" s="52"/>
      <c r="F38" s="53">
        <v>155850</v>
      </c>
      <c r="G38" s="54">
        <f t="shared" si="2"/>
        <v>17.638610505300637</v>
      </c>
      <c r="H38" s="53">
        <v>160634</v>
      </c>
      <c r="I38" s="54">
        <f t="shared" si="3"/>
        <v>-2.9781988869106213</v>
      </c>
    </row>
    <row r="39" spans="1:9" ht="18" customHeight="1">
      <c r="A39" s="118"/>
      <c r="B39" s="118"/>
      <c r="C39" s="60" t="s">
        <v>16</v>
      </c>
      <c r="D39" s="52"/>
      <c r="E39" s="52"/>
      <c r="F39" s="53">
        <v>96705</v>
      </c>
      <c r="G39" s="54">
        <f t="shared" si="2"/>
        <v>10.944766306802041</v>
      </c>
      <c r="H39" s="53">
        <v>90495</v>
      </c>
      <c r="I39" s="54">
        <f t="shared" si="3"/>
        <v>6.8622575832918864</v>
      </c>
    </row>
    <row r="40" spans="1:9" ht="18" customHeight="1">
      <c r="A40" s="118"/>
      <c r="B40" s="118"/>
      <c r="C40" s="62"/>
      <c r="D40" s="60" t="s">
        <v>17</v>
      </c>
      <c r="E40" s="52"/>
      <c r="F40" s="53">
        <v>93071</v>
      </c>
      <c r="G40" s="54">
        <f t="shared" si="2"/>
        <v>10.533481670444887</v>
      </c>
      <c r="H40" s="53">
        <v>86715</v>
      </c>
      <c r="I40" s="54">
        <f t="shared" si="3"/>
        <v>7.3297584039670127</v>
      </c>
    </row>
    <row r="41" spans="1:9" ht="18" customHeight="1">
      <c r="A41" s="118"/>
      <c r="B41" s="118"/>
      <c r="C41" s="62"/>
      <c r="D41" s="62"/>
      <c r="E41" s="56" t="s">
        <v>91</v>
      </c>
      <c r="F41" s="53">
        <v>59286</v>
      </c>
      <c r="G41" s="54">
        <f t="shared" si="2"/>
        <v>6.7098021329307258</v>
      </c>
      <c r="H41" s="53">
        <v>60437</v>
      </c>
      <c r="I41" s="57">
        <f t="shared" si="3"/>
        <v>-1.9044624981385594</v>
      </c>
    </row>
    <row r="42" spans="1:9" ht="18" customHeight="1">
      <c r="A42" s="118"/>
      <c r="B42" s="118"/>
      <c r="C42" s="62"/>
      <c r="D42" s="61"/>
      <c r="E42" s="46" t="s">
        <v>37</v>
      </c>
      <c r="F42" s="53">
        <v>32972</v>
      </c>
      <c r="G42" s="54">
        <f t="shared" si="2"/>
        <v>3.7316667666395422</v>
      </c>
      <c r="H42" s="53">
        <v>25383</v>
      </c>
      <c r="I42" s="57">
        <f t="shared" si="3"/>
        <v>29.897963203719023</v>
      </c>
    </row>
    <row r="43" spans="1:9" ht="18" customHeight="1">
      <c r="A43" s="118"/>
      <c r="B43" s="118"/>
      <c r="C43" s="62"/>
      <c r="D43" s="52" t="s">
        <v>38</v>
      </c>
      <c r="E43" s="52"/>
      <c r="F43" s="53">
        <v>3634</v>
      </c>
      <c r="G43" s="54">
        <f t="shared" si="2"/>
        <v>0.4112846363571544</v>
      </c>
      <c r="H43" s="53">
        <v>3780</v>
      </c>
      <c r="I43" s="57">
        <f t="shared" si="3"/>
        <v>-3.8624338624338672</v>
      </c>
    </row>
    <row r="44" spans="1:9" ht="18" customHeight="1">
      <c r="A44" s="118"/>
      <c r="B44" s="118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3"/>
        <v>#DIV/0!</v>
      </c>
    </row>
    <row r="45" spans="1:9" ht="18" customHeight="1">
      <c r="A45" s="118"/>
      <c r="B45" s="118"/>
      <c r="C45" s="46" t="s">
        <v>18</v>
      </c>
      <c r="D45" s="46"/>
      <c r="E45" s="46"/>
      <c r="F45" s="53">
        <f>SUM(F28,F32,F39)</f>
        <v>883573</v>
      </c>
      <c r="G45" s="54">
        <f>F45/$F$45*100</f>
        <v>100</v>
      </c>
      <c r="H45" s="53">
        <f>SUM(H28,H32,H39)</f>
        <v>927410</v>
      </c>
      <c r="I45" s="54">
        <f t="shared" si="3"/>
        <v>-4.7268198531393857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R25" sqref="R25:R2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258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/>
      <c r="Q5" s="15"/>
      <c r="S5" s="15" t="s">
        <v>47</v>
      </c>
    </row>
    <row r="6" spans="1:25" ht="15.95" customHeight="1">
      <c r="A6" s="131" t="s">
        <v>48</v>
      </c>
      <c r="B6" s="132"/>
      <c r="C6" s="132"/>
      <c r="D6" s="132"/>
      <c r="E6" s="132"/>
      <c r="F6" s="123" t="s">
        <v>250</v>
      </c>
      <c r="G6" s="124"/>
      <c r="H6" s="123" t="s">
        <v>251</v>
      </c>
      <c r="I6" s="124"/>
      <c r="J6" s="123" t="s">
        <v>252</v>
      </c>
      <c r="K6" s="124"/>
      <c r="L6" s="123" t="s">
        <v>253</v>
      </c>
      <c r="M6" s="124"/>
      <c r="N6" s="123" t="s">
        <v>254</v>
      </c>
      <c r="O6" s="124"/>
      <c r="P6" s="123" t="s">
        <v>255</v>
      </c>
      <c r="Q6" s="124"/>
      <c r="R6" s="123" t="s">
        <v>256</v>
      </c>
      <c r="S6" s="124"/>
    </row>
    <row r="7" spans="1:25" ht="15.95" customHeight="1">
      <c r="A7" s="132"/>
      <c r="B7" s="132"/>
      <c r="C7" s="132"/>
      <c r="D7" s="132"/>
      <c r="E7" s="132"/>
      <c r="F7" s="50" t="s">
        <v>243</v>
      </c>
      <c r="G7" s="50" t="s">
        <v>235</v>
      </c>
      <c r="H7" s="50" t="s">
        <v>240</v>
      </c>
      <c r="I7" s="50" t="s">
        <v>235</v>
      </c>
      <c r="J7" s="50" t="s">
        <v>240</v>
      </c>
      <c r="K7" s="50" t="s">
        <v>235</v>
      </c>
      <c r="L7" s="50" t="s">
        <v>240</v>
      </c>
      <c r="M7" s="50" t="s">
        <v>235</v>
      </c>
      <c r="N7" s="50" t="s">
        <v>240</v>
      </c>
      <c r="O7" s="50" t="s">
        <v>235</v>
      </c>
      <c r="P7" s="50" t="s">
        <v>240</v>
      </c>
      <c r="Q7" s="50" t="s">
        <v>235</v>
      </c>
      <c r="R7" s="50" t="s">
        <v>240</v>
      </c>
      <c r="S7" s="50" t="s">
        <v>235</v>
      </c>
    </row>
    <row r="8" spans="1:25" ht="15.95" customHeight="1">
      <c r="A8" s="129" t="s">
        <v>82</v>
      </c>
      <c r="B8" s="60" t="s">
        <v>49</v>
      </c>
      <c r="C8" s="52"/>
      <c r="D8" s="52"/>
      <c r="E8" s="65" t="s">
        <v>40</v>
      </c>
      <c r="F8" s="53">
        <v>10753</v>
      </c>
      <c r="G8" s="53">
        <v>10140</v>
      </c>
      <c r="H8" s="89">
        <v>12033</v>
      </c>
      <c r="I8" s="53">
        <v>9897</v>
      </c>
      <c r="J8" s="93">
        <v>2053</v>
      </c>
      <c r="K8" s="53">
        <v>2068</v>
      </c>
      <c r="L8" s="96">
        <v>4747</v>
      </c>
      <c r="M8" s="53">
        <v>4666</v>
      </c>
      <c r="N8" s="98">
        <v>5988</v>
      </c>
      <c r="O8" s="53">
        <v>6207</v>
      </c>
      <c r="P8" s="101">
        <v>751</v>
      </c>
      <c r="Q8" s="88">
        <v>886</v>
      </c>
      <c r="R8" s="88">
        <v>33951</v>
      </c>
      <c r="S8" s="88">
        <v>33340</v>
      </c>
      <c r="T8" s="27"/>
      <c r="U8" s="27"/>
      <c r="V8" s="27"/>
      <c r="W8" s="27"/>
      <c r="X8" s="27"/>
      <c r="Y8" s="27"/>
    </row>
    <row r="9" spans="1:25" ht="15.95" customHeight="1">
      <c r="A9" s="129"/>
      <c r="B9" s="62"/>
      <c r="C9" s="52" t="s">
        <v>50</v>
      </c>
      <c r="D9" s="52"/>
      <c r="E9" s="65" t="s">
        <v>41</v>
      </c>
      <c r="F9" s="53">
        <v>10753</v>
      </c>
      <c r="G9" s="53">
        <v>10140</v>
      </c>
      <c r="H9" s="89">
        <v>11995</v>
      </c>
      <c r="I9" s="53">
        <v>9897</v>
      </c>
      <c r="J9" s="93">
        <v>2053</v>
      </c>
      <c r="K9" s="53">
        <v>2068</v>
      </c>
      <c r="L9" s="96">
        <v>4747</v>
      </c>
      <c r="M9" s="53">
        <v>4659</v>
      </c>
      <c r="N9" s="98">
        <v>5988</v>
      </c>
      <c r="O9" s="53">
        <v>6207</v>
      </c>
      <c r="P9" s="101">
        <v>751</v>
      </c>
      <c r="Q9" s="88">
        <v>886</v>
      </c>
      <c r="R9" s="88">
        <v>33951</v>
      </c>
      <c r="S9" s="88">
        <v>33340</v>
      </c>
      <c r="T9" s="27"/>
      <c r="U9" s="27"/>
      <c r="V9" s="27"/>
      <c r="W9" s="27"/>
      <c r="X9" s="27"/>
      <c r="Y9" s="27"/>
    </row>
    <row r="10" spans="1:25" ht="15.95" customHeight="1">
      <c r="A10" s="129"/>
      <c r="B10" s="61"/>
      <c r="C10" s="52" t="s">
        <v>51</v>
      </c>
      <c r="D10" s="52"/>
      <c r="E10" s="65" t="s">
        <v>42</v>
      </c>
      <c r="F10" s="53"/>
      <c r="G10" s="53">
        <v>0</v>
      </c>
      <c r="H10" s="89">
        <v>38</v>
      </c>
      <c r="I10" s="53">
        <v>0</v>
      </c>
      <c r="J10" s="94">
        <v>0</v>
      </c>
      <c r="K10" s="66">
        <v>0</v>
      </c>
      <c r="L10" s="96">
        <v>0</v>
      </c>
      <c r="M10" s="53">
        <v>7</v>
      </c>
      <c r="N10" s="98">
        <v>0</v>
      </c>
      <c r="O10" s="53">
        <v>0</v>
      </c>
      <c r="P10" s="101">
        <v>0</v>
      </c>
      <c r="Q10" s="88">
        <v>0</v>
      </c>
      <c r="R10" s="88">
        <v>0</v>
      </c>
      <c r="S10" s="88">
        <v>0</v>
      </c>
      <c r="T10" s="27"/>
      <c r="U10" s="27"/>
      <c r="V10" s="27"/>
      <c r="W10" s="27"/>
      <c r="X10" s="27"/>
      <c r="Y10" s="27"/>
    </row>
    <row r="11" spans="1:25" ht="15.95" customHeight="1">
      <c r="A11" s="129"/>
      <c r="B11" s="60" t="s">
        <v>52</v>
      </c>
      <c r="C11" s="52"/>
      <c r="D11" s="52"/>
      <c r="E11" s="65" t="s">
        <v>43</v>
      </c>
      <c r="F11" s="53">
        <v>10685</v>
      </c>
      <c r="G11" s="53">
        <v>10902</v>
      </c>
      <c r="H11" s="89">
        <v>8792</v>
      </c>
      <c r="I11" s="53">
        <v>7999</v>
      </c>
      <c r="J11" s="93">
        <v>2184</v>
      </c>
      <c r="K11" s="53">
        <v>2157</v>
      </c>
      <c r="L11" s="96">
        <v>4624</v>
      </c>
      <c r="M11" s="53">
        <v>4402</v>
      </c>
      <c r="N11" s="98">
        <v>5245</v>
      </c>
      <c r="O11" s="53">
        <v>5623</v>
      </c>
      <c r="P11" s="101">
        <v>705</v>
      </c>
      <c r="Q11" s="88">
        <v>809</v>
      </c>
      <c r="R11" s="88">
        <v>35310</v>
      </c>
      <c r="S11" s="88">
        <v>34324</v>
      </c>
      <c r="T11" s="27"/>
      <c r="U11" s="27"/>
      <c r="V11" s="27"/>
      <c r="W11" s="27"/>
      <c r="X11" s="27"/>
      <c r="Y11" s="27"/>
    </row>
    <row r="12" spans="1:25" ht="15.95" customHeight="1">
      <c r="A12" s="129"/>
      <c r="B12" s="62"/>
      <c r="C12" s="52" t="s">
        <v>53</v>
      </c>
      <c r="D12" s="52"/>
      <c r="E12" s="65" t="s">
        <v>44</v>
      </c>
      <c r="F12" s="53">
        <v>10685</v>
      </c>
      <c r="G12" s="53">
        <v>10902</v>
      </c>
      <c r="H12" s="89">
        <v>8339</v>
      </c>
      <c r="I12" s="53">
        <v>7853</v>
      </c>
      <c r="J12" s="93">
        <v>2184</v>
      </c>
      <c r="K12" s="53">
        <v>2157</v>
      </c>
      <c r="L12" s="96">
        <v>4624</v>
      </c>
      <c r="M12" s="53">
        <v>4395</v>
      </c>
      <c r="N12" s="98">
        <v>5245</v>
      </c>
      <c r="O12" s="53">
        <v>5623</v>
      </c>
      <c r="P12" s="101">
        <v>705</v>
      </c>
      <c r="Q12" s="88">
        <v>809</v>
      </c>
      <c r="R12" s="88">
        <v>35308</v>
      </c>
      <c r="S12" s="88">
        <v>34322</v>
      </c>
      <c r="T12" s="27"/>
      <c r="U12" s="27"/>
      <c r="V12" s="27"/>
      <c r="W12" s="27"/>
      <c r="X12" s="27"/>
      <c r="Y12" s="27"/>
    </row>
    <row r="13" spans="1:25" ht="15.95" customHeight="1">
      <c r="A13" s="129"/>
      <c r="B13" s="61"/>
      <c r="C13" s="52" t="s">
        <v>54</v>
      </c>
      <c r="D13" s="52"/>
      <c r="E13" s="65" t="s">
        <v>45</v>
      </c>
      <c r="F13" s="53">
        <v>0</v>
      </c>
      <c r="G13" s="53">
        <v>0</v>
      </c>
      <c r="H13" s="66">
        <v>453</v>
      </c>
      <c r="I13" s="66">
        <v>146</v>
      </c>
      <c r="J13" s="94">
        <v>0</v>
      </c>
      <c r="K13" s="66">
        <v>0</v>
      </c>
      <c r="L13" s="96">
        <v>0</v>
      </c>
      <c r="M13" s="53">
        <v>7</v>
      </c>
      <c r="N13" s="98">
        <v>0</v>
      </c>
      <c r="O13" s="53">
        <v>0</v>
      </c>
      <c r="P13" s="101">
        <v>0</v>
      </c>
      <c r="Q13" s="88">
        <v>0</v>
      </c>
      <c r="R13" s="88">
        <v>2</v>
      </c>
      <c r="S13" s="88">
        <v>2</v>
      </c>
      <c r="T13" s="27"/>
      <c r="U13" s="27"/>
      <c r="V13" s="27"/>
      <c r="W13" s="27"/>
      <c r="X13" s="27"/>
      <c r="Y13" s="27"/>
    </row>
    <row r="14" spans="1:25" ht="15.95" customHeight="1">
      <c r="A14" s="129"/>
      <c r="B14" s="52" t="s">
        <v>55</v>
      </c>
      <c r="C14" s="52"/>
      <c r="D14" s="52"/>
      <c r="E14" s="65" t="s">
        <v>96</v>
      </c>
      <c r="F14" s="53">
        <f t="shared" ref="F14:O14" si="0">F9-F12</f>
        <v>68</v>
      </c>
      <c r="G14" s="53">
        <f t="shared" si="0"/>
        <v>-762</v>
      </c>
      <c r="H14" s="53">
        <f t="shared" si="0"/>
        <v>3656</v>
      </c>
      <c r="I14" s="53">
        <f t="shared" si="0"/>
        <v>2044</v>
      </c>
      <c r="J14" s="53">
        <f t="shared" si="0"/>
        <v>-131</v>
      </c>
      <c r="K14" s="53">
        <f t="shared" si="0"/>
        <v>-89</v>
      </c>
      <c r="L14" s="53">
        <f t="shared" si="0"/>
        <v>123</v>
      </c>
      <c r="M14" s="53">
        <f t="shared" si="0"/>
        <v>264</v>
      </c>
      <c r="N14" s="53">
        <f t="shared" si="0"/>
        <v>743</v>
      </c>
      <c r="O14" s="53">
        <f t="shared" si="0"/>
        <v>584</v>
      </c>
      <c r="P14" s="88">
        <f t="shared" ref="P14:S14" si="1">P9-P12</f>
        <v>46</v>
      </c>
      <c r="Q14" s="88">
        <f t="shared" si="1"/>
        <v>77</v>
      </c>
      <c r="R14" s="88">
        <f t="shared" si="1"/>
        <v>-1357</v>
      </c>
      <c r="S14" s="88">
        <f t="shared" si="1"/>
        <v>-982</v>
      </c>
      <c r="T14" s="27"/>
      <c r="U14" s="27"/>
      <c r="V14" s="27"/>
      <c r="W14" s="27"/>
      <c r="X14" s="27"/>
      <c r="Y14" s="27"/>
    </row>
    <row r="15" spans="1:25" ht="15.95" customHeight="1">
      <c r="A15" s="129"/>
      <c r="B15" s="52" t="s">
        <v>56</v>
      </c>
      <c r="C15" s="52"/>
      <c r="D15" s="52"/>
      <c r="E15" s="65" t="s">
        <v>97</v>
      </c>
      <c r="F15" s="53">
        <f t="shared" ref="F15:O15" si="2">F10-F13</f>
        <v>0</v>
      </c>
      <c r="G15" s="53">
        <f t="shared" si="2"/>
        <v>0</v>
      </c>
      <c r="H15" s="53">
        <f t="shared" si="2"/>
        <v>-415</v>
      </c>
      <c r="I15" s="53">
        <f t="shared" si="2"/>
        <v>-146</v>
      </c>
      <c r="J15" s="53">
        <f>J10-J13</f>
        <v>0</v>
      </c>
      <c r="K15" s="53">
        <f t="shared" si="2"/>
        <v>0</v>
      </c>
      <c r="L15" s="53">
        <f t="shared" si="2"/>
        <v>0</v>
      </c>
      <c r="M15" s="53">
        <f t="shared" si="2"/>
        <v>0</v>
      </c>
      <c r="N15" s="53">
        <f t="shared" si="2"/>
        <v>0</v>
      </c>
      <c r="O15" s="53">
        <f t="shared" si="2"/>
        <v>0</v>
      </c>
      <c r="P15" s="88">
        <f t="shared" ref="P15:S15" si="3">P10-P13</f>
        <v>0</v>
      </c>
      <c r="Q15" s="88">
        <f t="shared" si="3"/>
        <v>0</v>
      </c>
      <c r="R15" s="88">
        <f t="shared" si="3"/>
        <v>-2</v>
      </c>
      <c r="S15" s="88">
        <f t="shared" si="3"/>
        <v>-2</v>
      </c>
      <c r="T15" s="27"/>
      <c r="U15" s="27"/>
      <c r="V15" s="27"/>
      <c r="W15" s="27"/>
      <c r="X15" s="27"/>
      <c r="Y15" s="27"/>
    </row>
    <row r="16" spans="1:25" ht="15.95" customHeight="1">
      <c r="A16" s="129"/>
      <c r="B16" s="52" t="s">
        <v>57</v>
      </c>
      <c r="C16" s="52"/>
      <c r="D16" s="52"/>
      <c r="E16" s="65" t="s">
        <v>98</v>
      </c>
      <c r="F16" s="53">
        <f t="shared" ref="F16:O16" si="4">F8-F11</f>
        <v>68</v>
      </c>
      <c r="G16" s="53">
        <f t="shared" si="4"/>
        <v>-762</v>
      </c>
      <c r="H16" s="53">
        <f t="shared" si="4"/>
        <v>3241</v>
      </c>
      <c r="I16" s="53">
        <f t="shared" si="4"/>
        <v>1898</v>
      </c>
      <c r="J16" s="53">
        <f t="shared" si="4"/>
        <v>-131</v>
      </c>
      <c r="K16" s="53">
        <f t="shared" si="4"/>
        <v>-89</v>
      </c>
      <c r="L16" s="53">
        <f t="shared" si="4"/>
        <v>123</v>
      </c>
      <c r="M16" s="53">
        <f t="shared" si="4"/>
        <v>264</v>
      </c>
      <c r="N16" s="53">
        <f t="shared" si="4"/>
        <v>743</v>
      </c>
      <c r="O16" s="53">
        <f t="shared" si="4"/>
        <v>584</v>
      </c>
      <c r="P16" s="88">
        <f t="shared" ref="P16:S16" si="5">P8-P11</f>
        <v>46</v>
      </c>
      <c r="Q16" s="88">
        <f t="shared" si="5"/>
        <v>77</v>
      </c>
      <c r="R16" s="88">
        <f t="shared" si="5"/>
        <v>-1359</v>
      </c>
      <c r="S16" s="88">
        <f t="shared" si="5"/>
        <v>-984</v>
      </c>
      <c r="T16" s="27"/>
      <c r="U16" s="27"/>
      <c r="V16" s="27"/>
      <c r="W16" s="27"/>
      <c r="X16" s="27"/>
      <c r="Y16" s="27"/>
    </row>
    <row r="17" spans="1:25" ht="15.95" customHeight="1">
      <c r="A17" s="129"/>
      <c r="B17" s="52" t="s">
        <v>58</v>
      </c>
      <c r="C17" s="52"/>
      <c r="D17" s="52"/>
      <c r="E17" s="50"/>
      <c r="F17" s="53"/>
      <c r="G17" s="53"/>
      <c r="H17" s="66"/>
      <c r="I17" s="66"/>
      <c r="J17" s="93"/>
      <c r="K17" s="53"/>
      <c r="L17" s="96"/>
      <c r="M17" s="53"/>
      <c r="N17" s="99"/>
      <c r="O17" s="67"/>
      <c r="P17" s="102"/>
      <c r="Q17" s="67"/>
      <c r="R17" s="66">
        <v>9151</v>
      </c>
      <c r="S17" s="67">
        <v>8363</v>
      </c>
      <c r="T17" s="27"/>
      <c r="U17" s="27"/>
      <c r="V17" s="27"/>
      <c r="W17" s="27"/>
      <c r="X17" s="27"/>
      <c r="Y17" s="27"/>
    </row>
    <row r="18" spans="1:25" ht="15.95" customHeight="1">
      <c r="A18" s="129"/>
      <c r="B18" s="52" t="s">
        <v>59</v>
      </c>
      <c r="C18" s="52"/>
      <c r="D18" s="52"/>
      <c r="E18" s="50"/>
      <c r="F18" s="67"/>
      <c r="G18" s="67"/>
      <c r="H18" s="67"/>
      <c r="I18" s="67"/>
      <c r="J18" s="95"/>
      <c r="K18" s="67"/>
      <c r="L18" s="97"/>
      <c r="M18" s="67"/>
      <c r="N18" s="100"/>
      <c r="O18" s="67"/>
      <c r="P18" s="103"/>
      <c r="Q18" s="67"/>
      <c r="R18" s="67">
        <v>0</v>
      </c>
      <c r="S18" s="67">
        <v>0</v>
      </c>
      <c r="T18" s="27"/>
      <c r="U18" s="27"/>
      <c r="V18" s="27"/>
      <c r="W18" s="27"/>
      <c r="X18" s="27"/>
      <c r="Y18" s="27"/>
    </row>
    <row r="19" spans="1:25" ht="15.95" customHeight="1">
      <c r="A19" s="129" t="s">
        <v>83</v>
      </c>
      <c r="B19" s="60" t="s">
        <v>60</v>
      </c>
      <c r="C19" s="52"/>
      <c r="D19" s="52"/>
      <c r="E19" s="65"/>
      <c r="F19" s="53">
        <v>3734</v>
      </c>
      <c r="G19" s="53">
        <v>4292</v>
      </c>
      <c r="H19" s="89">
        <v>367</v>
      </c>
      <c r="I19" s="53">
        <v>322</v>
      </c>
      <c r="J19" s="93">
        <v>377</v>
      </c>
      <c r="K19" s="53">
        <v>640</v>
      </c>
      <c r="L19" s="96">
        <v>29</v>
      </c>
      <c r="M19" s="53">
        <v>20</v>
      </c>
      <c r="N19" s="98">
        <v>0</v>
      </c>
      <c r="O19" s="53">
        <v>3</v>
      </c>
      <c r="P19" s="101">
        <v>869</v>
      </c>
      <c r="Q19" s="88">
        <v>57</v>
      </c>
      <c r="R19" s="88">
        <v>3340</v>
      </c>
      <c r="S19" s="88">
        <v>2893</v>
      </c>
      <c r="T19" s="27"/>
      <c r="U19" s="27"/>
      <c r="V19" s="27"/>
      <c r="W19" s="27"/>
      <c r="X19" s="27"/>
      <c r="Y19" s="27"/>
    </row>
    <row r="20" spans="1:25" ht="15.95" customHeight="1">
      <c r="A20" s="129"/>
      <c r="B20" s="61"/>
      <c r="C20" s="52" t="s">
        <v>61</v>
      </c>
      <c r="D20" s="52"/>
      <c r="E20" s="65"/>
      <c r="F20" s="53">
        <v>1141</v>
      </c>
      <c r="G20" s="53">
        <v>1369</v>
      </c>
      <c r="H20" s="89">
        <v>0</v>
      </c>
      <c r="I20" s="53">
        <v>0</v>
      </c>
      <c r="J20" s="93">
        <v>0</v>
      </c>
      <c r="K20" s="66">
        <v>0</v>
      </c>
      <c r="L20" s="96">
        <v>0</v>
      </c>
      <c r="M20" s="53">
        <v>0</v>
      </c>
      <c r="N20" s="98">
        <v>0</v>
      </c>
      <c r="O20" s="53">
        <v>0</v>
      </c>
      <c r="P20" s="101">
        <v>0</v>
      </c>
      <c r="Q20" s="88">
        <v>0</v>
      </c>
      <c r="R20" s="88">
        <v>2407</v>
      </c>
      <c r="S20" s="88">
        <v>1648</v>
      </c>
      <c r="T20" s="27"/>
      <c r="U20" s="27"/>
      <c r="V20" s="27"/>
      <c r="W20" s="27"/>
      <c r="X20" s="27"/>
      <c r="Y20" s="27"/>
    </row>
    <row r="21" spans="1:25" ht="15.95" customHeight="1">
      <c r="A21" s="129"/>
      <c r="B21" s="52" t="s">
        <v>62</v>
      </c>
      <c r="C21" s="52"/>
      <c r="D21" s="52"/>
      <c r="E21" s="65" t="s">
        <v>99</v>
      </c>
      <c r="F21" s="53">
        <v>3734</v>
      </c>
      <c r="G21" s="53">
        <v>4292</v>
      </c>
      <c r="H21" s="89">
        <v>367</v>
      </c>
      <c r="I21" s="53">
        <v>322</v>
      </c>
      <c r="J21" s="93">
        <v>377</v>
      </c>
      <c r="K21" s="53">
        <v>640</v>
      </c>
      <c r="L21" s="96">
        <v>29</v>
      </c>
      <c r="M21" s="53">
        <v>20</v>
      </c>
      <c r="N21" s="98">
        <v>0</v>
      </c>
      <c r="O21" s="53">
        <v>3</v>
      </c>
      <c r="P21" s="101">
        <v>869</v>
      </c>
      <c r="Q21" s="88">
        <v>57</v>
      </c>
      <c r="R21" s="88">
        <v>3340</v>
      </c>
      <c r="S21" s="88">
        <v>2893</v>
      </c>
      <c r="T21" s="27"/>
      <c r="U21" s="27"/>
      <c r="V21" s="27"/>
      <c r="W21" s="27"/>
      <c r="X21" s="27"/>
      <c r="Y21" s="27"/>
    </row>
    <row r="22" spans="1:25" ht="15.95" customHeight="1">
      <c r="A22" s="129"/>
      <c r="B22" s="60" t="s">
        <v>63</v>
      </c>
      <c r="C22" s="52"/>
      <c r="D22" s="52"/>
      <c r="E22" s="65" t="s">
        <v>100</v>
      </c>
      <c r="F22" s="53">
        <v>4763</v>
      </c>
      <c r="G22" s="53">
        <v>5350</v>
      </c>
      <c r="H22" s="89">
        <v>16523</v>
      </c>
      <c r="I22" s="53">
        <v>10926</v>
      </c>
      <c r="J22" s="93">
        <v>1139</v>
      </c>
      <c r="K22" s="53">
        <v>1360</v>
      </c>
      <c r="L22" s="96">
        <v>1874</v>
      </c>
      <c r="M22" s="53">
        <v>2912</v>
      </c>
      <c r="N22" s="98">
        <v>7852</v>
      </c>
      <c r="O22" s="53">
        <v>5107</v>
      </c>
      <c r="P22" s="101">
        <v>1219</v>
      </c>
      <c r="Q22" s="88">
        <v>344</v>
      </c>
      <c r="R22" s="88">
        <v>4286</v>
      </c>
      <c r="S22" s="88">
        <v>4132</v>
      </c>
      <c r="T22" s="27"/>
      <c r="U22" s="27"/>
      <c r="V22" s="27"/>
      <c r="W22" s="27"/>
      <c r="X22" s="27"/>
      <c r="Y22" s="27"/>
    </row>
    <row r="23" spans="1:25" ht="15.95" customHeight="1">
      <c r="A23" s="129"/>
      <c r="B23" s="61" t="s">
        <v>64</v>
      </c>
      <c r="C23" s="52" t="s">
        <v>65</v>
      </c>
      <c r="D23" s="52"/>
      <c r="E23" s="65"/>
      <c r="F23" s="53">
        <v>1328</v>
      </c>
      <c r="G23" s="53">
        <v>1393</v>
      </c>
      <c r="H23" s="89">
        <v>47</v>
      </c>
      <c r="I23" s="53">
        <v>75</v>
      </c>
      <c r="J23" s="93">
        <v>431</v>
      </c>
      <c r="K23" s="53">
        <v>507</v>
      </c>
      <c r="L23" s="96">
        <v>888</v>
      </c>
      <c r="M23" s="53">
        <v>923</v>
      </c>
      <c r="N23" s="98">
        <v>0</v>
      </c>
      <c r="O23" s="53">
        <v>15</v>
      </c>
      <c r="P23" s="101">
        <v>0</v>
      </c>
      <c r="Q23" s="88">
        <v>0</v>
      </c>
      <c r="R23" s="88">
        <v>1842</v>
      </c>
      <c r="S23" s="88">
        <v>2343</v>
      </c>
      <c r="T23" s="27"/>
      <c r="U23" s="27"/>
      <c r="V23" s="27"/>
      <c r="W23" s="27"/>
      <c r="X23" s="27"/>
      <c r="Y23" s="27"/>
    </row>
    <row r="24" spans="1:25" ht="15.95" customHeight="1">
      <c r="A24" s="129"/>
      <c r="B24" s="52" t="s">
        <v>101</v>
      </c>
      <c r="C24" s="52"/>
      <c r="D24" s="52"/>
      <c r="E24" s="65" t="s">
        <v>102</v>
      </c>
      <c r="F24" s="53">
        <f t="shared" ref="F24:O24" si="6">F21-F22</f>
        <v>-1029</v>
      </c>
      <c r="G24" s="53">
        <f t="shared" si="6"/>
        <v>-1058</v>
      </c>
      <c r="H24" s="53">
        <f t="shared" si="6"/>
        <v>-16156</v>
      </c>
      <c r="I24" s="53">
        <f t="shared" si="6"/>
        <v>-10604</v>
      </c>
      <c r="J24" s="53">
        <f t="shared" si="6"/>
        <v>-762</v>
      </c>
      <c r="K24" s="53">
        <f t="shared" si="6"/>
        <v>-720</v>
      </c>
      <c r="L24" s="53">
        <f t="shared" si="6"/>
        <v>-1845</v>
      </c>
      <c r="M24" s="53">
        <f t="shared" si="6"/>
        <v>-2892</v>
      </c>
      <c r="N24" s="53">
        <f t="shared" si="6"/>
        <v>-7852</v>
      </c>
      <c r="O24" s="53">
        <f t="shared" si="6"/>
        <v>-5104</v>
      </c>
      <c r="P24" s="88">
        <f t="shared" ref="P24:S24" si="7">P21-P22</f>
        <v>-350</v>
      </c>
      <c r="Q24" s="88">
        <f t="shared" si="7"/>
        <v>-287</v>
      </c>
      <c r="R24" s="88">
        <f t="shared" si="7"/>
        <v>-946</v>
      </c>
      <c r="S24" s="88">
        <f t="shared" si="7"/>
        <v>-1239</v>
      </c>
      <c r="T24" s="27"/>
      <c r="U24" s="27"/>
      <c r="V24" s="27"/>
      <c r="W24" s="27"/>
      <c r="X24" s="27"/>
      <c r="Y24" s="27"/>
    </row>
    <row r="25" spans="1:25" ht="15.95" customHeight="1">
      <c r="A25" s="129"/>
      <c r="B25" s="60" t="s">
        <v>66</v>
      </c>
      <c r="C25" s="60"/>
      <c r="D25" s="60"/>
      <c r="E25" s="133" t="s">
        <v>103</v>
      </c>
      <c r="F25" s="125">
        <v>1029</v>
      </c>
      <c r="G25" s="125">
        <v>1058</v>
      </c>
      <c r="H25" s="127">
        <v>16156</v>
      </c>
      <c r="I25" s="125">
        <v>10604</v>
      </c>
      <c r="J25" s="127">
        <v>762</v>
      </c>
      <c r="K25" s="125">
        <v>720</v>
      </c>
      <c r="L25" s="127">
        <v>1845</v>
      </c>
      <c r="M25" s="125">
        <v>2892</v>
      </c>
      <c r="N25" s="127">
        <v>7852</v>
      </c>
      <c r="O25" s="125">
        <v>5104</v>
      </c>
      <c r="P25" s="127">
        <v>350</v>
      </c>
      <c r="Q25" s="125">
        <v>287</v>
      </c>
      <c r="R25" s="125">
        <v>946</v>
      </c>
      <c r="S25" s="125">
        <v>1239</v>
      </c>
      <c r="T25" s="27"/>
      <c r="U25" s="27"/>
      <c r="V25" s="27"/>
      <c r="W25" s="27"/>
      <c r="X25" s="27"/>
      <c r="Y25" s="27"/>
    </row>
    <row r="26" spans="1:25" ht="15.95" customHeight="1">
      <c r="A26" s="129"/>
      <c r="B26" s="79" t="s">
        <v>67</v>
      </c>
      <c r="C26" s="79"/>
      <c r="D26" s="79"/>
      <c r="E26" s="134"/>
      <c r="F26" s="126"/>
      <c r="G26" s="126"/>
      <c r="H26" s="128"/>
      <c r="I26" s="126"/>
      <c r="J26" s="128"/>
      <c r="K26" s="126"/>
      <c r="L26" s="128"/>
      <c r="M26" s="126"/>
      <c r="N26" s="128"/>
      <c r="O26" s="126"/>
      <c r="P26" s="128"/>
      <c r="Q26" s="126"/>
      <c r="R26" s="126"/>
      <c r="S26" s="126"/>
      <c r="T26" s="27"/>
      <c r="U26" s="27"/>
      <c r="V26" s="27"/>
      <c r="W26" s="27"/>
      <c r="X26" s="27"/>
      <c r="Y26" s="27"/>
    </row>
    <row r="27" spans="1:25" ht="15.95" customHeight="1">
      <c r="A27" s="129"/>
      <c r="B27" s="52" t="s">
        <v>104</v>
      </c>
      <c r="C27" s="52"/>
      <c r="D27" s="52"/>
      <c r="E27" s="65" t="s">
        <v>105</v>
      </c>
      <c r="F27" s="53">
        <f>F24+F25</f>
        <v>0</v>
      </c>
      <c r="G27" s="53">
        <f t="shared" ref="G27:O27" si="8">G24+G25</f>
        <v>0</v>
      </c>
      <c r="H27" s="53">
        <f t="shared" si="8"/>
        <v>0</v>
      </c>
      <c r="I27" s="53">
        <f t="shared" si="8"/>
        <v>0</v>
      </c>
      <c r="J27" s="53">
        <f t="shared" si="8"/>
        <v>0</v>
      </c>
      <c r="K27" s="53">
        <f t="shared" si="8"/>
        <v>0</v>
      </c>
      <c r="L27" s="53">
        <f t="shared" si="8"/>
        <v>0</v>
      </c>
      <c r="M27" s="53">
        <f t="shared" si="8"/>
        <v>0</v>
      </c>
      <c r="N27" s="53">
        <f t="shared" si="8"/>
        <v>0</v>
      </c>
      <c r="O27" s="53">
        <f t="shared" si="8"/>
        <v>0</v>
      </c>
      <c r="P27" s="88">
        <f t="shared" ref="P27:S27" si="9">P24+P25</f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/>
      <c r="P29" s="27"/>
      <c r="Q29" s="28"/>
      <c r="R29" s="27"/>
      <c r="S29" s="28" t="s">
        <v>106</v>
      </c>
      <c r="T29" s="27"/>
      <c r="U29" s="27"/>
      <c r="V29" s="27"/>
      <c r="W29" s="27"/>
      <c r="X29" s="27"/>
      <c r="Y29" s="28"/>
    </row>
    <row r="30" spans="1:25" ht="15.95" customHeight="1">
      <c r="A30" s="132" t="s">
        <v>68</v>
      </c>
      <c r="B30" s="132"/>
      <c r="C30" s="132"/>
      <c r="D30" s="132"/>
      <c r="E30" s="13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29"/>
      <c r="U30" s="27"/>
      <c r="V30" s="29"/>
      <c r="W30" s="27"/>
      <c r="X30" s="29"/>
      <c r="Y30" s="27"/>
    </row>
    <row r="31" spans="1:25" ht="15.95" customHeight="1">
      <c r="A31" s="132"/>
      <c r="B31" s="132"/>
      <c r="C31" s="132"/>
      <c r="D31" s="132"/>
      <c r="E31" s="132"/>
      <c r="F31" s="50" t="s">
        <v>240</v>
      </c>
      <c r="G31" s="50" t="s">
        <v>235</v>
      </c>
      <c r="H31" s="50" t="s">
        <v>240</v>
      </c>
      <c r="I31" s="50" t="s">
        <v>235</v>
      </c>
      <c r="J31" s="50" t="s">
        <v>240</v>
      </c>
      <c r="K31" s="50" t="s">
        <v>235</v>
      </c>
      <c r="L31" s="50" t="s">
        <v>240</v>
      </c>
      <c r="M31" s="50" t="s">
        <v>235</v>
      </c>
      <c r="N31" s="50" t="s">
        <v>240</v>
      </c>
      <c r="O31" s="50" t="s">
        <v>235</v>
      </c>
      <c r="P31" s="50" t="s">
        <v>240</v>
      </c>
      <c r="Q31" s="50" t="s">
        <v>235</v>
      </c>
      <c r="R31" s="50" t="s">
        <v>240</v>
      </c>
      <c r="S31" s="50" t="s">
        <v>235</v>
      </c>
      <c r="T31" s="30"/>
      <c r="U31" s="30"/>
      <c r="V31" s="30"/>
      <c r="W31" s="30"/>
      <c r="X31" s="30"/>
      <c r="Y31" s="30"/>
    </row>
    <row r="32" spans="1:25" ht="15.95" customHeight="1">
      <c r="A32" s="129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88"/>
      <c r="Q32" s="88"/>
      <c r="R32" s="88"/>
      <c r="S32" s="88"/>
      <c r="T32" s="32"/>
      <c r="U32" s="32"/>
      <c r="V32" s="31"/>
      <c r="W32" s="31"/>
      <c r="X32" s="32"/>
      <c r="Y32" s="32"/>
    </row>
    <row r="33" spans="1:25" ht="15.95" customHeight="1">
      <c r="A33" s="135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88"/>
      <c r="Q33" s="88"/>
      <c r="R33" s="88"/>
      <c r="S33" s="88"/>
      <c r="T33" s="32"/>
      <c r="U33" s="32"/>
      <c r="V33" s="31"/>
      <c r="W33" s="31"/>
      <c r="X33" s="32"/>
      <c r="Y33" s="32"/>
    </row>
    <row r="34" spans="1:25" ht="15.95" customHeight="1">
      <c r="A34" s="135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88"/>
      <c r="Q34" s="88"/>
      <c r="R34" s="88"/>
      <c r="S34" s="88"/>
      <c r="T34" s="32"/>
      <c r="U34" s="32"/>
      <c r="V34" s="31"/>
      <c r="W34" s="31"/>
      <c r="X34" s="32"/>
      <c r="Y34" s="32"/>
    </row>
    <row r="35" spans="1:25" ht="15.95" customHeight="1">
      <c r="A35" s="135"/>
      <c r="B35" s="61"/>
      <c r="C35" s="52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88"/>
      <c r="Q35" s="88"/>
      <c r="R35" s="88"/>
      <c r="S35" s="88"/>
      <c r="T35" s="32"/>
      <c r="U35" s="32"/>
      <c r="V35" s="31"/>
      <c r="W35" s="31"/>
      <c r="X35" s="32"/>
      <c r="Y35" s="32"/>
    </row>
    <row r="36" spans="1:25" ht="15.95" customHeight="1">
      <c r="A36" s="135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88"/>
      <c r="Q36" s="88"/>
      <c r="R36" s="88"/>
      <c r="S36" s="88"/>
      <c r="T36" s="31"/>
      <c r="U36" s="31"/>
      <c r="V36" s="31"/>
      <c r="W36" s="31"/>
      <c r="X36" s="32"/>
      <c r="Y36" s="32"/>
    </row>
    <row r="37" spans="1:25" ht="15.95" customHeight="1">
      <c r="A37" s="135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88"/>
      <c r="Q37" s="88"/>
      <c r="R37" s="88"/>
      <c r="S37" s="88"/>
      <c r="T37" s="31"/>
      <c r="U37" s="31"/>
      <c r="V37" s="31"/>
      <c r="W37" s="31"/>
      <c r="X37" s="32"/>
      <c r="Y37" s="32"/>
    </row>
    <row r="38" spans="1:25" ht="15.95" customHeight="1">
      <c r="A38" s="135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88"/>
      <c r="Q38" s="88"/>
      <c r="R38" s="88"/>
      <c r="S38" s="88"/>
      <c r="T38" s="31"/>
      <c r="U38" s="31"/>
      <c r="V38" s="31"/>
      <c r="W38" s="31"/>
      <c r="X38" s="32"/>
      <c r="Y38" s="32"/>
    </row>
    <row r="39" spans="1:25" ht="15.95" customHeight="1">
      <c r="A39" s="135"/>
      <c r="B39" s="46" t="s">
        <v>74</v>
      </c>
      <c r="C39" s="46"/>
      <c r="D39" s="46"/>
      <c r="E39" s="65" t="s">
        <v>107</v>
      </c>
      <c r="F39" s="53">
        <f>F32-F36</f>
        <v>0</v>
      </c>
      <c r="G39" s="53">
        <f t="shared" ref="G39:N39" si="10">G32-G36</f>
        <v>0</v>
      </c>
      <c r="H39" s="53">
        <f t="shared" si="10"/>
        <v>0</v>
      </c>
      <c r="I39" s="53">
        <f t="shared" si="10"/>
        <v>0</v>
      </c>
      <c r="J39" s="53">
        <f t="shared" si="10"/>
        <v>0</v>
      </c>
      <c r="K39" s="53">
        <f t="shared" si="10"/>
        <v>0</v>
      </c>
      <c r="L39" s="53">
        <f t="shared" si="10"/>
        <v>0</v>
      </c>
      <c r="M39" s="53">
        <f t="shared" si="10"/>
        <v>0</v>
      </c>
      <c r="N39" s="53">
        <f t="shared" si="10"/>
        <v>0</v>
      </c>
      <c r="O39" s="53">
        <f>O32-O36</f>
        <v>0</v>
      </c>
      <c r="P39" s="88">
        <f>P32-P36</f>
        <v>0</v>
      </c>
      <c r="Q39" s="88">
        <f>Q32-Q36</f>
        <v>0</v>
      </c>
      <c r="R39" s="88">
        <f>R32-R36</f>
        <v>0</v>
      </c>
      <c r="S39" s="88">
        <f>S32-S36</f>
        <v>0</v>
      </c>
      <c r="T39" s="31"/>
      <c r="U39" s="31"/>
      <c r="V39" s="31"/>
      <c r="W39" s="31"/>
      <c r="X39" s="32"/>
      <c r="Y39" s="32"/>
    </row>
    <row r="40" spans="1:25" ht="15.95" customHeight="1">
      <c r="A40" s="129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88"/>
      <c r="Q40" s="88"/>
      <c r="R40" s="88"/>
      <c r="S40" s="88"/>
      <c r="T40" s="32"/>
      <c r="U40" s="32"/>
      <c r="V40" s="32"/>
      <c r="W40" s="32"/>
      <c r="X40" s="31"/>
      <c r="Y40" s="31"/>
    </row>
    <row r="41" spans="1:25" ht="15.95" customHeight="1">
      <c r="A41" s="130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88"/>
      <c r="Q41" s="88"/>
      <c r="R41" s="88"/>
      <c r="S41" s="88"/>
      <c r="T41" s="32"/>
      <c r="U41" s="32"/>
      <c r="V41" s="32"/>
      <c r="W41" s="32"/>
      <c r="X41" s="31"/>
      <c r="Y41" s="31"/>
    </row>
    <row r="42" spans="1:25" ht="15.95" customHeight="1">
      <c r="A42" s="130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88"/>
      <c r="Q42" s="88"/>
      <c r="R42" s="88"/>
      <c r="S42" s="88"/>
      <c r="T42" s="32"/>
      <c r="U42" s="32"/>
      <c r="V42" s="31"/>
      <c r="W42" s="31"/>
      <c r="X42" s="31"/>
      <c r="Y42" s="31"/>
    </row>
    <row r="43" spans="1:25" ht="15.95" customHeight="1">
      <c r="A43" s="130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88"/>
      <c r="Q43" s="88"/>
      <c r="R43" s="88"/>
      <c r="S43" s="88"/>
      <c r="T43" s="32"/>
      <c r="U43" s="32"/>
      <c r="V43" s="31"/>
      <c r="W43" s="31"/>
      <c r="X43" s="32"/>
      <c r="Y43" s="32"/>
    </row>
    <row r="44" spans="1:25" ht="15.95" customHeight="1">
      <c r="A44" s="130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N44" si="11">G40-G42</f>
        <v>0</v>
      </c>
      <c r="H44" s="67">
        <f t="shared" si="11"/>
        <v>0</v>
      </c>
      <c r="I44" s="67">
        <f t="shared" si="11"/>
        <v>0</v>
      </c>
      <c r="J44" s="67">
        <f t="shared" si="11"/>
        <v>0</v>
      </c>
      <c r="K44" s="67">
        <f t="shared" si="11"/>
        <v>0</v>
      </c>
      <c r="L44" s="67">
        <f t="shared" si="11"/>
        <v>0</v>
      </c>
      <c r="M44" s="67">
        <f t="shared" si="11"/>
        <v>0</v>
      </c>
      <c r="N44" s="67">
        <f t="shared" si="11"/>
        <v>0</v>
      </c>
      <c r="O44" s="67">
        <f>O40-O42</f>
        <v>0</v>
      </c>
      <c r="P44" s="67">
        <f>P40-P42</f>
        <v>0</v>
      </c>
      <c r="Q44" s="67">
        <f>Q40-Q42</f>
        <v>0</v>
      </c>
      <c r="R44" s="67">
        <f>R40-R42</f>
        <v>0</v>
      </c>
      <c r="S44" s="67">
        <f>S40-S42</f>
        <v>0</v>
      </c>
      <c r="T44" s="32"/>
      <c r="U44" s="32"/>
      <c r="V44" s="31"/>
      <c r="W44" s="31"/>
      <c r="X44" s="31"/>
      <c r="Y44" s="31"/>
    </row>
    <row r="45" spans="1:25" ht="15.95" customHeight="1">
      <c r="A45" s="129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12">G39+G44</f>
        <v>0</v>
      </c>
      <c r="H45" s="53">
        <f t="shared" si="12"/>
        <v>0</v>
      </c>
      <c r="I45" s="53">
        <f t="shared" si="12"/>
        <v>0</v>
      </c>
      <c r="J45" s="53">
        <f t="shared" si="12"/>
        <v>0</v>
      </c>
      <c r="K45" s="53">
        <f t="shared" si="12"/>
        <v>0</v>
      </c>
      <c r="L45" s="53">
        <f t="shared" si="12"/>
        <v>0</v>
      </c>
      <c r="M45" s="53">
        <f t="shared" si="12"/>
        <v>0</v>
      </c>
      <c r="N45" s="53">
        <f t="shared" si="12"/>
        <v>0</v>
      </c>
      <c r="O45" s="53">
        <f t="shared" si="12"/>
        <v>0</v>
      </c>
      <c r="P45" s="88">
        <f t="shared" ref="P45:S45" si="13">P39+P44</f>
        <v>0</v>
      </c>
      <c r="Q45" s="88">
        <f t="shared" si="13"/>
        <v>0</v>
      </c>
      <c r="R45" s="88">
        <f t="shared" si="13"/>
        <v>0</v>
      </c>
      <c r="S45" s="88">
        <f t="shared" si="13"/>
        <v>0</v>
      </c>
      <c r="T45" s="31"/>
      <c r="U45" s="31"/>
      <c r="V45" s="31"/>
      <c r="W45" s="31"/>
      <c r="X45" s="31"/>
      <c r="Y45" s="31"/>
    </row>
    <row r="46" spans="1:25" ht="15.95" customHeight="1">
      <c r="A46" s="130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67"/>
      <c r="Q46" s="67"/>
      <c r="R46" s="67"/>
      <c r="S46" s="67"/>
      <c r="T46" s="32"/>
      <c r="U46" s="32"/>
      <c r="V46" s="32"/>
      <c r="W46" s="32"/>
      <c r="X46" s="32"/>
      <c r="Y46" s="32"/>
    </row>
    <row r="47" spans="1:25" ht="15.95" customHeight="1">
      <c r="A47" s="130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88"/>
      <c r="Q47" s="88"/>
      <c r="R47" s="88"/>
      <c r="S47" s="88"/>
      <c r="T47" s="31"/>
      <c r="U47" s="31"/>
      <c r="V47" s="31"/>
      <c r="W47" s="31"/>
      <c r="X47" s="31"/>
      <c r="Y47" s="31"/>
    </row>
    <row r="48" spans="1:25" ht="15.95" customHeight="1">
      <c r="A48" s="130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88"/>
      <c r="Q48" s="88"/>
      <c r="R48" s="88"/>
      <c r="S48" s="88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36">
    <mergeCell ref="O25:O26"/>
    <mergeCell ref="N6:O6"/>
    <mergeCell ref="L6:M6"/>
    <mergeCell ref="J6:K6"/>
    <mergeCell ref="M25:M26"/>
    <mergeCell ref="J25:J26"/>
    <mergeCell ref="L25:L26"/>
    <mergeCell ref="N25:N26"/>
    <mergeCell ref="N30:O30"/>
    <mergeCell ref="F30:G30"/>
    <mergeCell ref="H30:I30"/>
    <mergeCell ref="J30:K30"/>
    <mergeCell ref="L30:M30"/>
    <mergeCell ref="F6:G6"/>
    <mergeCell ref="H6:I6"/>
    <mergeCell ref="K25:K26"/>
    <mergeCell ref="F25:F26"/>
    <mergeCell ref="G25:G26"/>
    <mergeCell ref="I25:I26"/>
    <mergeCell ref="H25:H26"/>
    <mergeCell ref="A45:A48"/>
    <mergeCell ref="A6:E7"/>
    <mergeCell ref="A30:E31"/>
    <mergeCell ref="A8:A18"/>
    <mergeCell ref="A19:A27"/>
    <mergeCell ref="E25:E26"/>
    <mergeCell ref="A32:A39"/>
    <mergeCell ref="A40:A44"/>
    <mergeCell ref="P30:Q30"/>
    <mergeCell ref="R30:S30"/>
    <mergeCell ref="P6:Q6"/>
    <mergeCell ref="R6:S6"/>
    <mergeCell ref="Q25:Q26"/>
    <mergeCell ref="R25:R26"/>
    <mergeCell ref="S25:S26"/>
    <mergeCell ref="P25:P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0" fitToHeight="0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27" activePane="bottomRight" state="frozen"/>
      <selection activeCell="L8" sqref="L8"/>
      <selection pane="topRight" activeCell="L8" sqref="L8"/>
      <selection pane="bottomLeft" activeCell="L8" sqref="L8"/>
      <selection pane="bottomRight" activeCell="F28" sqref="F28:F44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90" t="s">
        <v>259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237</v>
      </c>
      <c r="G7" s="47"/>
      <c r="H7" s="47" t="s">
        <v>245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118" t="s">
        <v>87</v>
      </c>
      <c r="B9" s="118" t="s">
        <v>89</v>
      </c>
      <c r="C9" s="60" t="s">
        <v>3</v>
      </c>
      <c r="D9" s="52"/>
      <c r="E9" s="52"/>
      <c r="F9" s="53">
        <v>313467</v>
      </c>
      <c r="G9" s="54">
        <f>F9/$F$27*100</f>
        <v>31.5812539732594</v>
      </c>
      <c r="H9" s="53">
        <v>303029</v>
      </c>
      <c r="I9" s="54">
        <f t="shared" ref="I9:I45" si="0">(F9/H9-1)*100</f>
        <v>3.4445548115856983</v>
      </c>
    </row>
    <row r="10" spans="1:9" ht="18" customHeight="1">
      <c r="A10" s="118"/>
      <c r="B10" s="118"/>
      <c r="C10" s="62"/>
      <c r="D10" s="60" t="s">
        <v>22</v>
      </c>
      <c r="E10" s="52"/>
      <c r="F10" s="53">
        <v>80938</v>
      </c>
      <c r="G10" s="54">
        <f t="shared" ref="G10:G27" si="1">F10/$F$27*100</f>
        <v>8.1543624499155225</v>
      </c>
      <c r="H10" s="53">
        <v>81217</v>
      </c>
      <c r="I10" s="54">
        <f t="shared" si="0"/>
        <v>-0.34352413903493417</v>
      </c>
    </row>
    <row r="11" spans="1:9" ht="18" customHeight="1">
      <c r="A11" s="118"/>
      <c r="B11" s="118"/>
      <c r="C11" s="62"/>
      <c r="D11" s="62"/>
      <c r="E11" s="46" t="s">
        <v>23</v>
      </c>
      <c r="F11" s="53">
        <v>67421</v>
      </c>
      <c r="G11" s="54">
        <f t="shared" si="1"/>
        <v>6.792548255896544</v>
      </c>
      <c r="H11" s="53">
        <v>66434</v>
      </c>
      <c r="I11" s="54">
        <f t="shared" si="0"/>
        <v>1.4856850407923616</v>
      </c>
    </row>
    <row r="12" spans="1:9" ht="18" customHeight="1">
      <c r="A12" s="118"/>
      <c r="B12" s="118"/>
      <c r="C12" s="62"/>
      <c r="D12" s="62"/>
      <c r="E12" s="46" t="s">
        <v>24</v>
      </c>
      <c r="F12" s="53">
        <v>4647</v>
      </c>
      <c r="G12" s="54">
        <f t="shared" si="1"/>
        <v>0.46817715170571839</v>
      </c>
      <c r="H12" s="53">
        <v>6601</v>
      </c>
      <c r="I12" s="54">
        <f t="shared" si="0"/>
        <v>-29.601575518860777</v>
      </c>
    </row>
    <row r="13" spans="1:9" ht="18" customHeight="1">
      <c r="A13" s="118"/>
      <c r="B13" s="118"/>
      <c r="C13" s="62"/>
      <c r="D13" s="61"/>
      <c r="E13" s="46" t="s">
        <v>25</v>
      </c>
      <c r="F13" s="53">
        <v>163</v>
      </c>
      <c r="G13" s="54">
        <f t="shared" si="1"/>
        <v>1.6421965941044135E-2</v>
      </c>
      <c r="H13" s="53">
        <v>324</v>
      </c>
      <c r="I13" s="54">
        <f t="shared" si="0"/>
        <v>-49.691358024691354</v>
      </c>
    </row>
    <row r="14" spans="1:9" ht="18" customHeight="1">
      <c r="A14" s="118"/>
      <c r="B14" s="118"/>
      <c r="C14" s="62"/>
      <c r="D14" s="60" t="s">
        <v>26</v>
      </c>
      <c r="E14" s="52"/>
      <c r="F14" s="53">
        <v>69098</v>
      </c>
      <c r="G14" s="54">
        <f t="shared" si="1"/>
        <v>6.961503083400415</v>
      </c>
      <c r="H14" s="53">
        <v>62702</v>
      </c>
      <c r="I14" s="54">
        <f t="shared" si="0"/>
        <v>10.200631558801954</v>
      </c>
    </row>
    <row r="15" spans="1:9" ht="18" customHeight="1">
      <c r="A15" s="118"/>
      <c r="B15" s="118"/>
      <c r="C15" s="62"/>
      <c r="D15" s="62"/>
      <c r="E15" s="46" t="s">
        <v>27</v>
      </c>
      <c r="F15" s="53">
        <v>2486</v>
      </c>
      <c r="G15" s="54">
        <f t="shared" si="1"/>
        <v>0.25046016766524981</v>
      </c>
      <c r="H15" s="53">
        <v>2308</v>
      </c>
      <c r="I15" s="54">
        <f t="shared" si="0"/>
        <v>7.7123050259965353</v>
      </c>
    </row>
    <row r="16" spans="1:9" ht="18" customHeight="1">
      <c r="A16" s="118"/>
      <c r="B16" s="118"/>
      <c r="C16" s="62"/>
      <c r="D16" s="61"/>
      <c r="E16" s="46" t="s">
        <v>28</v>
      </c>
      <c r="F16" s="53">
        <v>66612</v>
      </c>
      <c r="G16" s="54">
        <f t="shared" si="1"/>
        <v>6.7110429157351641</v>
      </c>
      <c r="H16" s="53">
        <v>60395</v>
      </c>
      <c r="I16" s="54">
        <f t="shared" si="0"/>
        <v>10.293898501531572</v>
      </c>
    </row>
    <row r="17" spans="1:9" ht="18" customHeight="1">
      <c r="A17" s="118"/>
      <c r="B17" s="118"/>
      <c r="C17" s="62"/>
      <c r="D17" s="119" t="s">
        <v>29</v>
      </c>
      <c r="E17" s="120"/>
      <c r="F17" s="53">
        <v>51147</v>
      </c>
      <c r="G17" s="54">
        <f t="shared" si="1"/>
        <v>5.1529711164821128</v>
      </c>
      <c r="H17" s="53">
        <v>56633</v>
      </c>
      <c r="I17" s="54">
        <f t="shared" si="0"/>
        <v>-9.6869316476259399</v>
      </c>
    </row>
    <row r="18" spans="1:9" ht="18" customHeight="1">
      <c r="A18" s="118"/>
      <c r="B18" s="118"/>
      <c r="C18" s="62"/>
      <c r="D18" s="119" t="s">
        <v>93</v>
      </c>
      <c r="E18" s="121"/>
      <c r="F18" s="53">
        <v>5862</v>
      </c>
      <c r="G18" s="54">
        <f t="shared" si="1"/>
        <v>0.59058628433374671</v>
      </c>
      <c r="H18" s="53">
        <v>5880</v>
      </c>
      <c r="I18" s="54">
        <f t="shared" si="0"/>
        <v>-0.30612244897959551</v>
      </c>
    </row>
    <row r="19" spans="1:9" ht="18" customHeight="1">
      <c r="A19" s="118"/>
      <c r="B19" s="118"/>
      <c r="C19" s="61"/>
      <c r="D19" s="119" t="s">
        <v>94</v>
      </c>
      <c r="E19" s="121"/>
      <c r="F19" s="53">
        <v>0</v>
      </c>
      <c r="G19" s="54">
        <f t="shared" si="1"/>
        <v>0</v>
      </c>
      <c r="H19" s="53">
        <v>0</v>
      </c>
      <c r="I19" s="54" t="e">
        <f t="shared" si="0"/>
        <v>#DIV/0!</v>
      </c>
    </row>
    <row r="20" spans="1:9" ht="18" customHeight="1">
      <c r="A20" s="118"/>
      <c r="B20" s="118"/>
      <c r="C20" s="52" t="s">
        <v>4</v>
      </c>
      <c r="D20" s="52"/>
      <c r="E20" s="52"/>
      <c r="F20" s="53">
        <v>39320</v>
      </c>
      <c r="G20" s="54">
        <f t="shared" si="1"/>
        <v>3.9614214773119958</v>
      </c>
      <c r="H20" s="53">
        <v>34157</v>
      </c>
      <c r="I20" s="54">
        <f t="shared" si="0"/>
        <v>15.115496091577118</v>
      </c>
    </row>
    <row r="21" spans="1:9" ht="18" customHeight="1">
      <c r="A21" s="118"/>
      <c r="B21" s="118"/>
      <c r="C21" s="52" t="s">
        <v>5</v>
      </c>
      <c r="D21" s="52"/>
      <c r="E21" s="52"/>
      <c r="F21" s="53">
        <v>150750</v>
      </c>
      <c r="G21" s="54">
        <f t="shared" si="1"/>
        <v>15.187799789033148</v>
      </c>
      <c r="H21" s="53">
        <v>159098</v>
      </c>
      <c r="I21" s="54">
        <f t="shared" si="0"/>
        <v>-5.2470804158443185</v>
      </c>
    </row>
    <row r="22" spans="1:9" ht="18" customHeight="1">
      <c r="A22" s="118"/>
      <c r="B22" s="118"/>
      <c r="C22" s="52" t="s">
        <v>30</v>
      </c>
      <c r="D22" s="52"/>
      <c r="E22" s="52"/>
      <c r="F22" s="53">
        <v>11601</v>
      </c>
      <c r="G22" s="54">
        <f t="shared" si="1"/>
        <v>1.1687805330187302</v>
      </c>
      <c r="H22" s="53">
        <v>11743</v>
      </c>
      <c r="I22" s="54">
        <f t="shared" si="0"/>
        <v>-1.2092310312526666</v>
      </c>
    </row>
    <row r="23" spans="1:9" ht="18" customHeight="1">
      <c r="A23" s="118"/>
      <c r="B23" s="118"/>
      <c r="C23" s="52" t="s">
        <v>6</v>
      </c>
      <c r="D23" s="52"/>
      <c r="E23" s="52"/>
      <c r="F23" s="53">
        <v>211554</v>
      </c>
      <c r="G23" s="54">
        <f t="shared" si="1"/>
        <v>21.313696826329146</v>
      </c>
      <c r="H23" s="53">
        <v>222653</v>
      </c>
      <c r="I23" s="54">
        <f t="shared" si="0"/>
        <v>-4.9848867969441208</v>
      </c>
    </row>
    <row r="24" spans="1:9" ht="18" customHeight="1">
      <c r="A24" s="118"/>
      <c r="B24" s="118"/>
      <c r="C24" s="52" t="s">
        <v>31</v>
      </c>
      <c r="D24" s="52"/>
      <c r="E24" s="52"/>
      <c r="F24" s="53">
        <v>2189</v>
      </c>
      <c r="G24" s="54">
        <f t="shared" si="1"/>
        <v>0.2205379352450651</v>
      </c>
      <c r="H24" s="53">
        <v>2136</v>
      </c>
      <c r="I24" s="54">
        <f t="shared" si="0"/>
        <v>2.4812734082396926</v>
      </c>
    </row>
    <row r="25" spans="1:9" ht="18" customHeight="1">
      <c r="A25" s="118"/>
      <c r="B25" s="118"/>
      <c r="C25" s="52" t="s">
        <v>7</v>
      </c>
      <c r="D25" s="52"/>
      <c r="E25" s="52"/>
      <c r="F25" s="53">
        <v>67763</v>
      </c>
      <c r="G25" s="54">
        <f t="shared" si="1"/>
        <v>6.8270041598955444</v>
      </c>
      <c r="H25" s="53">
        <v>99232</v>
      </c>
      <c r="I25" s="54">
        <f t="shared" si="0"/>
        <v>-31.712552402450822</v>
      </c>
    </row>
    <row r="26" spans="1:9" ht="18" customHeight="1">
      <c r="A26" s="118"/>
      <c r="B26" s="118"/>
      <c r="C26" s="52" t="s">
        <v>8</v>
      </c>
      <c r="D26" s="52"/>
      <c r="E26" s="52"/>
      <c r="F26" s="53">
        <v>195929</v>
      </c>
      <c r="G26" s="54">
        <f t="shared" si="1"/>
        <v>19.73950530590697</v>
      </c>
      <c r="H26" s="53">
        <f>1591+803+4891+438+7049+25552+152209</f>
        <v>192533</v>
      </c>
      <c r="I26" s="54">
        <f t="shared" si="0"/>
        <v>1.7638534692753893</v>
      </c>
    </row>
    <row r="27" spans="1:9" ht="18" customHeight="1">
      <c r="A27" s="118"/>
      <c r="B27" s="118"/>
      <c r="C27" s="52" t="s">
        <v>9</v>
      </c>
      <c r="D27" s="52"/>
      <c r="E27" s="52"/>
      <c r="F27" s="53">
        <f>SUM(F9,F20:F26)</f>
        <v>992573</v>
      </c>
      <c r="G27" s="54">
        <f t="shared" si="1"/>
        <v>100</v>
      </c>
      <c r="H27" s="53">
        <f>SUM(H9,H20:H26)-1</f>
        <v>1024580</v>
      </c>
      <c r="I27" s="54">
        <f t="shared" si="0"/>
        <v>-3.1239141892287603</v>
      </c>
    </row>
    <row r="28" spans="1:9" ht="18" customHeight="1">
      <c r="A28" s="118"/>
      <c r="B28" s="118" t="s">
        <v>88</v>
      </c>
      <c r="C28" s="60" t="s">
        <v>10</v>
      </c>
      <c r="D28" s="52"/>
      <c r="E28" s="52"/>
      <c r="F28" s="53">
        <v>345832</v>
      </c>
      <c r="G28" s="54">
        <f t="shared" ref="G28:G45" si="2">F28/$F$45*100</f>
        <v>36.564367102727061</v>
      </c>
      <c r="H28" s="53">
        <v>342548</v>
      </c>
      <c r="I28" s="54">
        <f t="shared" si="0"/>
        <v>0.9586977591461654</v>
      </c>
    </row>
    <row r="29" spans="1:9" ht="18" customHeight="1">
      <c r="A29" s="118"/>
      <c r="B29" s="118"/>
      <c r="C29" s="62"/>
      <c r="D29" s="52" t="s">
        <v>11</v>
      </c>
      <c r="E29" s="52"/>
      <c r="F29" s="53">
        <v>213090</v>
      </c>
      <c r="G29" s="54">
        <f t="shared" si="2"/>
        <v>22.529728266673153</v>
      </c>
      <c r="H29" s="53">
        <v>212237</v>
      </c>
      <c r="I29" s="54">
        <f t="shared" si="0"/>
        <v>0.40190918642837303</v>
      </c>
    </row>
    <row r="30" spans="1:9" ht="18" customHeight="1">
      <c r="A30" s="118"/>
      <c r="B30" s="118"/>
      <c r="C30" s="62"/>
      <c r="D30" s="52" t="s">
        <v>32</v>
      </c>
      <c r="E30" s="52"/>
      <c r="F30" s="53">
        <v>35494</v>
      </c>
      <c r="G30" s="54">
        <f t="shared" si="2"/>
        <v>3.7527344084532213</v>
      </c>
      <c r="H30" s="53">
        <v>32462</v>
      </c>
      <c r="I30" s="54">
        <f t="shared" si="0"/>
        <v>9.3401515618261257</v>
      </c>
    </row>
    <row r="31" spans="1:9" ht="18" customHeight="1">
      <c r="A31" s="118"/>
      <c r="B31" s="118"/>
      <c r="C31" s="61"/>
      <c r="D31" s="52" t="s">
        <v>12</v>
      </c>
      <c r="E31" s="52"/>
      <c r="F31" s="53">
        <v>97249</v>
      </c>
      <c r="G31" s="54">
        <f t="shared" si="2"/>
        <v>10.282010156298735</v>
      </c>
      <c r="H31" s="53">
        <v>97849</v>
      </c>
      <c r="I31" s="54">
        <f t="shared" si="0"/>
        <v>-0.61318971067665373</v>
      </c>
    </row>
    <row r="32" spans="1:9" ht="18" customHeight="1">
      <c r="A32" s="118"/>
      <c r="B32" s="118"/>
      <c r="C32" s="60" t="s">
        <v>13</v>
      </c>
      <c r="D32" s="52"/>
      <c r="E32" s="52"/>
      <c r="F32" s="53">
        <v>490372</v>
      </c>
      <c r="G32" s="54">
        <f t="shared" si="2"/>
        <v>51.846393118330504</v>
      </c>
      <c r="H32" s="53">
        <v>531667</v>
      </c>
      <c r="I32" s="54">
        <f t="shared" si="0"/>
        <v>-7.7670797698559451</v>
      </c>
    </row>
    <row r="33" spans="1:9" ht="18" customHeight="1">
      <c r="A33" s="118"/>
      <c r="B33" s="118"/>
      <c r="C33" s="62"/>
      <c r="D33" s="52" t="s">
        <v>14</v>
      </c>
      <c r="E33" s="52"/>
      <c r="F33" s="53">
        <v>51862</v>
      </c>
      <c r="G33" s="54">
        <f t="shared" si="2"/>
        <v>5.4833017380740676</v>
      </c>
      <c r="H33" s="53">
        <v>46191</v>
      </c>
      <c r="I33" s="54">
        <f t="shared" si="0"/>
        <v>12.277283453486621</v>
      </c>
    </row>
    <row r="34" spans="1:9" ht="18" customHeight="1">
      <c r="A34" s="118"/>
      <c r="B34" s="118"/>
      <c r="C34" s="62"/>
      <c r="D34" s="52" t="s">
        <v>33</v>
      </c>
      <c r="E34" s="52"/>
      <c r="F34" s="53">
        <v>5273</v>
      </c>
      <c r="G34" s="54">
        <f t="shared" si="2"/>
        <v>0.55750742479782034</v>
      </c>
      <c r="H34" s="53">
        <v>5209</v>
      </c>
      <c r="I34" s="54">
        <f t="shared" si="0"/>
        <v>1.2286427337300898</v>
      </c>
    </row>
    <row r="35" spans="1:9" ht="18" customHeight="1">
      <c r="A35" s="118"/>
      <c r="B35" s="118"/>
      <c r="C35" s="62"/>
      <c r="D35" s="52" t="s">
        <v>34</v>
      </c>
      <c r="E35" s="52"/>
      <c r="F35" s="53">
        <v>262872</v>
      </c>
      <c r="G35" s="54">
        <f t="shared" si="2"/>
        <v>27.793114312811042</v>
      </c>
      <c r="H35" s="53">
        <v>290176</v>
      </c>
      <c r="I35" s="54">
        <f t="shared" si="0"/>
        <v>-9.4094618438464899</v>
      </c>
    </row>
    <row r="36" spans="1:9" ht="18" customHeight="1">
      <c r="A36" s="118"/>
      <c r="B36" s="118"/>
      <c r="C36" s="62"/>
      <c r="D36" s="52" t="s">
        <v>35</v>
      </c>
      <c r="E36" s="52"/>
      <c r="F36" s="53">
        <v>10595</v>
      </c>
      <c r="G36" s="54">
        <f t="shared" si="2"/>
        <v>1.1201955557999064</v>
      </c>
      <c r="H36" s="53">
        <v>11319</v>
      </c>
      <c r="I36" s="54">
        <f t="shared" si="0"/>
        <v>-6.3963247636717018</v>
      </c>
    </row>
    <row r="37" spans="1:9" ht="18" customHeight="1">
      <c r="A37" s="118"/>
      <c r="B37" s="118"/>
      <c r="C37" s="62"/>
      <c r="D37" s="52" t="s">
        <v>15</v>
      </c>
      <c r="E37" s="52"/>
      <c r="F37" s="53">
        <v>26672</v>
      </c>
      <c r="G37" s="54">
        <f t="shared" si="2"/>
        <v>2.8199958342892968</v>
      </c>
      <c r="H37" s="53">
        <v>39715</v>
      </c>
      <c r="I37" s="54">
        <f t="shared" si="0"/>
        <v>-32.841495656552944</v>
      </c>
    </row>
    <row r="38" spans="1:9" ht="18" customHeight="1">
      <c r="A38" s="118"/>
      <c r="B38" s="118"/>
      <c r="C38" s="61"/>
      <c r="D38" s="52" t="s">
        <v>36</v>
      </c>
      <c r="E38" s="52"/>
      <c r="F38" s="53">
        <v>133098</v>
      </c>
      <c r="G38" s="54">
        <f t="shared" si="2"/>
        <v>14.072278252558371</v>
      </c>
      <c r="H38" s="53">
        <v>139056</v>
      </c>
      <c r="I38" s="54">
        <f t="shared" si="0"/>
        <v>-4.2846047635484936</v>
      </c>
    </row>
    <row r="39" spans="1:9" ht="18" customHeight="1">
      <c r="A39" s="118"/>
      <c r="B39" s="118"/>
      <c r="C39" s="60" t="s">
        <v>16</v>
      </c>
      <c r="D39" s="52"/>
      <c r="E39" s="52"/>
      <c r="F39" s="53">
        <v>109613</v>
      </c>
      <c r="G39" s="54">
        <f t="shared" si="2"/>
        <v>11.589239778942439</v>
      </c>
      <c r="H39" s="53">
        <v>117500</v>
      </c>
      <c r="I39" s="54">
        <f t="shared" si="0"/>
        <v>-6.7123404255319148</v>
      </c>
    </row>
    <row r="40" spans="1:9" ht="18" customHeight="1">
      <c r="A40" s="118"/>
      <c r="B40" s="118"/>
      <c r="C40" s="62"/>
      <c r="D40" s="60" t="s">
        <v>17</v>
      </c>
      <c r="E40" s="52"/>
      <c r="F40" s="53">
        <v>105891</v>
      </c>
      <c r="G40" s="54">
        <f t="shared" si="2"/>
        <v>11.195717564814336</v>
      </c>
      <c r="H40" s="53">
        <v>106926</v>
      </c>
      <c r="I40" s="54">
        <f t="shared" si="0"/>
        <v>-0.96795914931822047</v>
      </c>
    </row>
    <row r="41" spans="1:9" ht="18" customHeight="1">
      <c r="A41" s="118"/>
      <c r="B41" s="118"/>
      <c r="C41" s="62"/>
      <c r="D41" s="62"/>
      <c r="E41" s="56" t="s">
        <v>91</v>
      </c>
      <c r="F41" s="53">
        <v>68989</v>
      </c>
      <c r="G41" s="54">
        <f t="shared" si="2"/>
        <v>7.2941171495120098</v>
      </c>
      <c r="H41" s="53">
        <v>75570</v>
      </c>
      <c r="I41" s="57">
        <f t="shared" si="0"/>
        <v>-8.7084822019319894</v>
      </c>
    </row>
    <row r="42" spans="1:9" ht="18" customHeight="1">
      <c r="A42" s="118"/>
      <c r="B42" s="118"/>
      <c r="C42" s="62"/>
      <c r="D42" s="61"/>
      <c r="E42" s="46" t="s">
        <v>37</v>
      </c>
      <c r="F42" s="53">
        <v>30325</v>
      </c>
      <c r="G42" s="54">
        <f t="shared" si="2"/>
        <v>3.2062227682522093</v>
      </c>
      <c r="H42" s="53">
        <v>30269</v>
      </c>
      <c r="I42" s="57">
        <f t="shared" si="0"/>
        <v>0.18500776371865868</v>
      </c>
    </row>
    <row r="43" spans="1:9" ht="18" customHeight="1">
      <c r="A43" s="118"/>
      <c r="B43" s="118"/>
      <c r="C43" s="62"/>
      <c r="D43" s="52" t="s">
        <v>38</v>
      </c>
      <c r="E43" s="52"/>
      <c r="F43" s="53">
        <v>3722</v>
      </c>
      <c r="G43" s="54">
        <f t="shared" si="2"/>
        <v>0.39352221412810295</v>
      </c>
      <c r="H43" s="53">
        <v>10574</v>
      </c>
      <c r="I43" s="57">
        <f t="shared" si="0"/>
        <v>-64.800453943635333</v>
      </c>
    </row>
    <row r="44" spans="1:9" ht="18" customHeight="1">
      <c r="A44" s="118"/>
      <c r="B44" s="118"/>
      <c r="C44" s="61"/>
      <c r="D44" s="52" t="s">
        <v>39</v>
      </c>
      <c r="E44" s="52"/>
      <c r="F44" s="53">
        <v>0</v>
      </c>
      <c r="G44" s="54">
        <f t="shared" si="2"/>
        <v>0</v>
      </c>
      <c r="H44" s="53">
        <v>0</v>
      </c>
      <c r="I44" s="54" t="e">
        <f t="shared" si="0"/>
        <v>#DIV/0!</v>
      </c>
    </row>
    <row r="45" spans="1:9" ht="18" customHeight="1">
      <c r="A45" s="118"/>
      <c r="B45" s="118"/>
      <c r="C45" s="46" t="s">
        <v>18</v>
      </c>
      <c r="D45" s="46"/>
      <c r="E45" s="46"/>
      <c r="F45" s="53">
        <f>SUM(F28,F32,F39)</f>
        <v>945817</v>
      </c>
      <c r="G45" s="54">
        <f t="shared" si="2"/>
        <v>100</v>
      </c>
      <c r="H45" s="53">
        <f>SUM(H28,H32,H39)</f>
        <v>991715</v>
      </c>
      <c r="I45" s="54">
        <f t="shared" si="0"/>
        <v>-4.628144174485616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2" sqref="I32:I33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90" t="s">
        <v>259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49" t="s">
        <v>114</v>
      </c>
      <c r="B6" s="47"/>
      <c r="C6" s="47"/>
      <c r="D6" s="47"/>
      <c r="E6" s="36" t="s">
        <v>230</v>
      </c>
      <c r="F6" s="36" t="s">
        <v>231</v>
      </c>
      <c r="G6" s="36" t="s">
        <v>232</v>
      </c>
      <c r="H6" s="36" t="s">
        <v>238</v>
      </c>
      <c r="I6" s="36" t="s">
        <v>246</v>
      </c>
    </row>
    <row r="7" spans="1:9" ht="27" customHeight="1">
      <c r="A7" s="118" t="s">
        <v>115</v>
      </c>
      <c r="B7" s="60" t="s">
        <v>116</v>
      </c>
      <c r="C7" s="52"/>
      <c r="D7" s="65" t="s">
        <v>117</v>
      </c>
      <c r="E7" s="69">
        <v>727060</v>
      </c>
      <c r="F7" s="36">
        <v>741219</v>
      </c>
      <c r="G7" s="36">
        <v>1024831</v>
      </c>
      <c r="H7" s="36">
        <v>1024580</v>
      </c>
      <c r="I7" s="36">
        <v>992573</v>
      </c>
    </row>
    <row r="8" spans="1:9" ht="27" customHeight="1">
      <c r="A8" s="118"/>
      <c r="B8" s="79"/>
      <c r="C8" s="52" t="s">
        <v>118</v>
      </c>
      <c r="D8" s="65" t="s">
        <v>41</v>
      </c>
      <c r="E8" s="70">
        <v>446568</v>
      </c>
      <c r="F8" s="70">
        <v>441322</v>
      </c>
      <c r="G8" s="70">
        <v>448903</v>
      </c>
      <c r="H8" s="70">
        <v>497876</v>
      </c>
      <c r="I8" s="71">
        <v>505050</v>
      </c>
    </row>
    <row r="9" spans="1:9" ht="27" customHeight="1">
      <c r="A9" s="118"/>
      <c r="B9" s="52" t="s">
        <v>119</v>
      </c>
      <c r="C9" s="52"/>
      <c r="D9" s="65"/>
      <c r="E9" s="70">
        <v>717972</v>
      </c>
      <c r="F9" s="70">
        <v>731154</v>
      </c>
      <c r="G9" s="70">
        <v>999280</v>
      </c>
      <c r="H9" s="70">
        <v>991715</v>
      </c>
      <c r="I9" s="72">
        <v>945817</v>
      </c>
    </row>
    <row r="10" spans="1:9" ht="27" customHeight="1">
      <c r="A10" s="118"/>
      <c r="B10" s="52" t="s">
        <v>120</v>
      </c>
      <c r="C10" s="52"/>
      <c r="D10" s="65"/>
      <c r="E10" s="70">
        <v>9088</v>
      </c>
      <c r="F10" s="70">
        <v>10065</v>
      </c>
      <c r="G10" s="70">
        <v>25552</v>
      </c>
      <c r="H10" s="70">
        <v>32865</v>
      </c>
      <c r="I10" s="72">
        <v>46755</v>
      </c>
    </row>
    <row r="11" spans="1:9" ht="27" customHeight="1">
      <c r="A11" s="118"/>
      <c r="B11" s="52" t="s">
        <v>121</v>
      </c>
      <c r="C11" s="52"/>
      <c r="D11" s="65"/>
      <c r="E11" s="70">
        <v>5577</v>
      </c>
      <c r="F11" s="70">
        <v>5885</v>
      </c>
      <c r="G11" s="70">
        <v>9072</v>
      </c>
      <c r="H11" s="70">
        <v>10150</v>
      </c>
      <c r="I11" s="72">
        <v>15104</v>
      </c>
    </row>
    <row r="12" spans="1:9" ht="27" customHeight="1">
      <c r="A12" s="118"/>
      <c r="B12" s="52" t="s">
        <v>122</v>
      </c>
      <c r="C12" s="52"/>
      <c r="D12" s="65"/>
      <c r="E12" s="70">
        <v>3510</v>
      </c>
      <c r="F12" s="70">
        <v>4180</v>
      </c>
      <c r="G12" s="70">
        <v>16480</v>
      </c>
      <c r="H12" s="70">
        <v>22714</v>
      </c>
      <c r="I12" s="72">
        <v>31651</v>
      </c>
    </row>
    <row r="13" spans="1:9" ht="27" customHeight="1">
      <c r="A13" s="118"/>
      <c r="B13" s="52" t="s">
        <v>123</v>
      </c>
      <c r="C13" s="52"/>
      <c r="D13" s="65"/>
      <c r="E13" s="70">
        <v>-562</v>
      </c>
      <c r="F13" s="70">
        <v>669</v>
      </c>
      <c r="G13" s="70">
        <v>12300</v>
      </c>
      <c r="H13" s="70">
        <v>6235</v>
      </c>
      <c r="I13" s="72">
        <v>8936</v>
      </c>
    </row>
    <row r="14" spans="1:9" ht="27" customHeight="1">
      <c r="A14" s="118"/>
      <c r="B14" s="52" t="s">
        <v>124</v>
      </c>
      <c r="C14" s="52"/>
      <c r="D14" s="65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118"/>
      <c r="B15" s="52" t="s">
        <v>125</v>
      </c>
      <c r="C15" s="52"/>
      <c r="D15" s="65"/>
      <c r="E15" s="70">
        <v>2531</v>
      </c>
      <c r="F15" s="70">
        <v>854</v>
      </c>
      <c r="G15" s="70">
        <v>16705</v>
      </c>
      <c r="H15" s="70">
        <v>38433</v>
      </c>
      <c r="I15" s="72">
        <v>22974</v>
      </c>
    </row>
    <row r="16" spans="1:9" ht="27" customHeight="1">
      <c r="A16" s="118"/>
      <c r="B16" s="52" t="s">
        <v>126</v>
      </c>
      <c r="C16" s="52"/>
      <c r="D16" s="65" t="s">
        <v>42</v>
      </c>
      <c r="E16" s="70">
        <v>33465</v>
      </c>
      <c r="F16" s="70">
        <v>29922</v>
      </c>
      <c r="G16" s="70">
        <v>39910</v>
      </c>
      <c r="H16" s="70">
        <v>73742</v>
      </c>
      <c r="I16" s="72">
        <v>90593</v>
      </c>
    </row>
    <row r="17" spans="1:9" ht="27" customHeight="1">
      <c r="A17" s="118"/>
      <c r="B17" s="52" t="s">
        <v>127</v>
      </c>
      <c r="C17" s="52"/>
      <c r="D17" s="65" t="s">
        <v>43</v>
      </c>
      <c r="E17" s="70">
        <v>71893</v>
      </c>
      <c r="F17" s="70">
        <v>49171</v>
      </c>
      <c r="G17" s="70">
        <v>72014</v>
      </c>
      <c r="H17" s="70">
        <v>74587</v>
      </c>
      <c r="I17" s="72">
        <v>68173</v>
      </c>
    </row>
    <row r="18" spans="1:9" ht="27" customHeight="1">
      <c r="A18" s="118"/>
      <c r="B18" s="52" t="s">
        <v>128</v>
      </c>
      <c r="C18" s="52"/>
      <c r="D18" s="65" t="s">
        <v>44</v>
      </c>
      <c r="E18" s="70">
        <v>1245579</v>
      </c>
      <c r="F18" s="70">
        <v>1274115</v>
      </c>
      <c r="G18" s="70">
        <v>1307847</v>
      </c>
      <c r="H18" s="70">
        <v>1314906</v>
      </c>
      <c r="I18" s="72">
        <v>1290444</v>
      </c>
    </row>
    <row r="19" spans="1:9" ht="27" customHeight="1">
      <c r="A19" s="118"/>
      <c r="B19" s="52" t="s">
        <v>129</v>
      </c>
      <c r="C19" s="52"/>
      <c r="D19" s="65" t="s">
        <v>130</v>
      </c>
      <c r="E19" s="70">
        <f>E17+E18-E16</f>
        <v>1284007</v>
      </c>
      <c r="F19" s="70">
        <f>F17+F18-F16</f>
        <v>1293364</v>
      </c>
      <c r="G19" s="70">
        <f>G17+G18-G16</f>
        <v>1339951</v>
      </c>
      <c r="H19" s="70">
        <f>H17+H18-H16</f>
        <v>1315751</v>
      </c>
      <c r="I19" s="70">
        <f>I17+I18-I16</f>
        <v>1268024</v>
      </c>
    </row>
    <row r="20" spans="1:9" ht="27" customHeight="1">
      <c r="A20" s="118"/>
      <c r="B20" s="52" t="s">
        <v>131</v>
      </c>
      <c r="C20" s="52"/>
      <c r="D20" s="65" t="s">
        <v>132</v>
      </c>
      <c r="E20" s="73">
        <f>E18/E8</f>
        <v>2.7892258289890903</v>
      </c>
      <c r="F20" s="73">
        <f>F18/F8</f>
        <v>2.8870416611906951</v>
      </c>
      <c r="G20" s="73">
        <f>G18/G8</f>
        <v>2.9134289590401492</v>
      </c>
      <c r="H20" s="73">
        <f>H18/H8</f>
        <v>2.6410311001132811</v>
      </c>
      <c r="I20" s="73">
        <f>I18/I8</f>
        <v>2.5550816750816749</v>
      </c>
    </row>
    <row r="21" spans="1:9" ht="27" customHeight="1">
      <c r="A21" s="118"/>
      <c r="B21" s="52" t="s">
        <v>133</v>
      </c>
      <c r="C21" s="52"/>
      <c r="D21" s="65" t="s">
        <v>134</v>
      </c>
      <c r="E21" s="73">
        <f>E19/E8</f>
        <v>2.8752776732770822</v>
      </c>
      <c r="F21" s="73">
        <f>F19/F8</f>
        <v>2.9306583401688564</v>
      </c>
      <c r="G21" s="73">
        <f>G19/G8</f>
        <v>2.9849455227521311</v>
      </c>
      <c r="H21" s="73">
        <f>H19/H8</f>
        <v>2.6427283098602863</v>
      </c>
      <c r="I21" s="73">
        <f>I19/I8</f>
        <v>2.5106900306900308</v>
      </c>
    </row>
    <row r="22" spans="1:9" ht="27" customHeight="1">
      <c r="A22" s="118"/>
      <c r="B22" s="52" t="s">
        <v>135</v>
      </c>
      <c r="C22" s="52"/>
      <c r="D22" s="65" t="s">
        <v>136</v>
      </c>
      <c r="E22" s="70">
        <f>E18/E24*1000000</f>
        <v>631275.41983107931</v>
      </c>
      <c r="F22" s="70">
        <f>F18/F24*1000000</f>
        <v>645737.83079039992</v>
      </c>
      <c r="G22" s="70">
        <f>G18/G24*1000000</f>
        <v>674457.35414700559</v>
      </c>
      <c r="H22" s="70">
        <f>H18/H24*1000000</f>
        <v>678097.68398904661</v>
      </c>
      <c r="I22" s="70">
        <f>I18/I24*1000000</f>
        <v>665482.61831458763</v>
      </c>
    </row>
    <row r="23" spans="1:9" ht="27" customHeight="1">
      <c r="A23" s="118"/>
      <c r="B23" s="52" t="s">
        <v>137</v>
      </c>
      <c r="C23" s="52"/>
      <c r="D23" s="65" t="s">
        <v>138</v>
      </c>
      <c r="E23" s="70">
        <f>E19/E24*1000000</f>
        <v>650751.22331947205</v>
      </c>
      <c r="F23" s="70">
        <f>F19/F24*1000000</f>
        <v>655493.47098369838</v>
      </c>
      <c r="G23" s="70">
        <f>G19/G24*1000000</f>
        <v>691013.40305604122</v>
      </c>
      <c r="H23" s="70">
        <f>H19/H24*1000000</f>
        <v>678533.45091304777</v>
      </c>
      <c r="I23" s="70">
        <f>I19/I24*1000000</f>
        <v>653920.6130647565</v>
      </c>
    </row>
    <row r="24" spans="1:9" ht="27" customHeight="1">
      <c r="A24" s="118"/>
      <c r="B24" s="74" t="s">
        <v>139</v>
      </c>
      <c r="C24" s="75"/>
      <c r="D24" s="65" t="s">
        <v>140</v>
      </c>
      <c r="E24" s="70">
        <v>1973115</v>
      </c>
      <c r="F24" s="70">
        <f>E24</f>
        <v>1973115</v>
      </c>
      <c r="G24" s="70">
        <v>1939110</v>
      </c>
      <c r="H24" s="72">
        <f>G24</f>
        <v>1939110</v>
      </c>
      <c r="I24" s="72">
        <f>H24</f>
        <v>1939110</v>
      </c>
    </row>
    <row r="25" spans="1:9" ht="27" customHeight="1">
      <c r="A25" s="118"/>
      <c r="B25" s="46" t="s">
        <v>141</v>
      </c>
      <c r="C25" s="46"/>
      <c r="D25" s="46"/>
      <c r="E25" s="70">
        <v>438298</v>
      </c>
      <c r="F25" s="70">
        <v>440558</v>
      </c>
      <c r="G25" s="70">
        <v>444042</v>
      </c>
      <c r="H25" s="70">
        <v>465831</v>
      </c>
      <c r="I25" s="53">
        <v>452997</v>
      </c>
    </row>
    <row r="26" spans="1:9" ht="27" customHeight="1">
      <c r="A26" s="118"/>
      <c r="B26" s="46" t="s">
        <v>142</v>
      </c>
      <c r="C26" s="46"/>
      <c r="D26" s="46"/>
      <c r="E26" s="76">
        <v>0.64500000000000002</v>
      </c>
      <c r="F26" s="76">
        <v>0.64600000000000002</v>
      </c>
      <c r="G26" s="76">
        <v>0.63800000000000001</v>
      </c>
      <c r="H26" s="76">
        <v>0.61199999999999999</v>
      </c>
      <c r="I26" s="77">
        <v>0.59899999999999998</v>
      </c>
    </row>
    <row r="27" spans="1:9" ht="27" customHeight="1">
      <c r="A27" s="118"/>
      <c r="B27" s="46" t="s">
        <v>143</v>
      </c>
      <c r="C27" s="46"/>
      <c r="D27" s="46"/>
      <c r="E27" s="57">
        <v>0.8</v>
      </c>
      <c r="F27" s="57">
        <v>0.9</v>
      </c>
      <c r="G27" s="57">
        <v>3.7113606370568548</v>
      </c>
      <c r="H27" s="57">
        <v>4.876017268065028</v>
      </c>
      <c r="I27" s="54">
        <v>5.0999999999999996</v>
      </c>
    </row>
    <row r="28" spans="1:9" ht="27" customHeight="1">
      <c r="A28" s="118"/>
      <c r="B28" s="46" t="s">
        <v>144</v>
      </c>
      <c r="C28" s="46"/>
      <c r="D28" s="46"/>
      <c r="E28" s="57">
        <v>96.3</v>
      </c>
      <c r="F28" s="57">
        <v>96.8</v>
      </c>
      <c r="G28" s="57">
        <v>95.6</v>
      </c>
      <c r="H28" s="57">
        <v>87.6</v>
      </c>
      <c r="I28" s="54">
        <v>92.9</v>
      </c>
    </row>
    <row r="29" spans="1:9" ht="27" customHeight="1">
      <c r="A29" s="118"/>
      <c r="B29" s="46" t="s">
        <v>145</v>
      </c>
      <c r="C29" s="46"/>
      <c r="D29" s="46"/>
      <c r="E29" s="57">
        <v>50.9</v>
      </c>
      <c r="F29" s="57">
        <v>49</v>
      </c>
      <c r="G29" s="57">
        <v>52.6</v>
      </c>
      <c r="H29" s="57">
        <v>49.5</v>
      </c>
      <c r="I29" s="54">
        <v>52.5</v>
      </c>
    </row>
    <row r="30" spans="1:9" ht="27" customHeight="1">
      <c r="A30" s="118"/>
      <c r="B30" s="118" t="s">
        <v>146</v>
      </c>
      <c r="C30" s="46" t="s">
        <v>147</v>
      </c>
      <c r="D30" s="46"/>
      <c r="E30" s="57" t="s">
        <v>257</v>
      </c>
      <c r="F30" s="57" t="s">
        <v>257</v>
      </c>
      <c r="G30" s="57" t="s">
        <v>257</v>
      </c>
      <c r="H30" s="57" t="s">
        <v>257</v>
      </c>
      <c r="I30" s="57" t="s">
        <v>257</v>
      </c>
    </row>
    <row r="31" spans="1:9" ht="27" customHeight="1">
      <c r="A31" s="118"/>
      <c r="B31" s="118"/>
      <c r="C31" s="46" t="s">
        <v>148</v>
      </c>
      <c r="D31" s="46"/>
      <c r="E31" s="57" t="s">
        <v>257</v>
      </c>
      <c r="F31" s="57" t="s">
        <v>257</v>
      </c>
      <c r="G31" s="57" t="s">
        <v>257</v>
      </c>
      <c r="H31" s="57" t="s">
        <v>257</v>
      </c>
      <c r="I31" s="57" t="s">
        <v>257</v>
      </c>
    </row>
    <row r="32" spans="1:9" ht="27" customHeight="1">
      <c r="A32" s="118"/>
      <c r="B32" s="118"/>
      <c r="C32" s="46" t="s">
        <v>149</v>
      </c>
      <c r="D32" s="46"/>
      <c r="E32" s="57">
        <v>11.2</v>
      </c>
      <c r="F32" s="57">
        <v>10.6</v>
      </c>
      <c r="G32" s="57">
        <v>10</v>
      </c>
      <c r="H32" s="57">
        <v>9.4</v>
      </c>
      <c r="I32" s="54">
        <v>9.4</v>
      </c>
    </row>
    <row r="33" spans="1:9" ht="27" customHeight="1">
      <c r="A33" s="118"/>
      <c r="B33" s="118"/>
      <c r="C33" s="46" t="s">
        <v>150</v>
      </c>
      <c r="D33" s="46"/>
      <c r="E33" s="57">
        <v>162.9</v>
      </c>
      <c r="F33" s="57">
        <v>165.4</v>
      </c>
      <c r="G33" s="57">
        <v>166.6</v>
      </c>
      <c r="H33" s="57">
        <v>146.19999999999999</v>
      </c>
      <c r="I33" s="78">
        <v>144.9</v>
      </c>
    </row>
    <row r="34" spans="1:9" ht="27" customHeight="1">
      <c r="A34" s="2" t="s">
        <v>247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R25" sqref="R25:R26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91" t="s">
        <v>259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248</v>
      </c>
      <c r="B5" s="12"/>
      <c r="C5" s="12"/>
      <c r="D5" s="12"/>
      <c r="K5" s="15"/>
      <c r="O5" s="15"/>
      <c r="Q5" s="15"/>
      <c r="S5" s="15" t="s">
        <v>47</v>
      </c>
    </row>
    <row r="6" spans="1:25" ht="15.95" customHeight="1">
      <c r="A6" s="131" t="s">
        <v>48</v>
      </c>
      <c r="B6" s="132"/>
      <c r="C6" s="132"/>
      <c r="D6" s="132"/>
      <c r="E6" s="132"/>
      <c r="F6" s="136" t="s">
        <v>250</v>
      </c>
      <c r="G6" s="136"/>
      <c r="H6" s="136" t="s">
        <v>251</v>
      </c>
      <c r="I6" s="136"/>
      <c r="J6" s="136" t="s">
        <v>252</v>
      </c>
      <c r="K6" s="136"/>
      <c r="L6" s="136" t="s">
        <v>253</v>
      </c>
      <c r="M6" s="136"/>
      <c r="N6" s="136" t="s">
        <v>254</v>
      </c>
      <c r="O6" s="136"/>
      <c r="P6" s="136" t="s">
        <v>255</v>
      </c>
      <c r="Q6" s="136"/>
      <c r="R6" s="136" t="s">
        <v>256</v>
      </c>
      <c r="S6" s="136"/>
    </row>
    <row r="7" spans="1:25" ht="15.95" customHeight="1">
      <c r="A7" s="132"/>
      <c r="B7" s="132"/>
      <c r="C7" s="132"/>
      <c r="D7" s="132"/>
      <c r="E7" s="132"/>
      <c r="F7" s="50" t="s">
        <v>237</v>
      </c>
      <c r="G7" s="50" t="s">
        <v>236</v>
      </c>
      <c r="H7" s="50" t="s">
        <v>237</v>
      </c>
      <c r="I7" s="80" t="s">
        <v>236</v>
      </c>
      <c r="J7" s="50" t="s">
        <v>237</v>
      </c>
      <c r="K7" s="80" t="s">
        <v>236</v>
      </c>
      <c r="L7" s="50" t="s">
        <v>237</v>
      </c>
      <c r="M7" s="80" t="s">
        <v>236</v>
      </c>
      <c r="N7" s="50" t="s">
        <v>237</v>
      </c>
      <c r="O7" s="80" t="s">
        <v>236</v>
      </c>
      <c r="P7" s="50" t="s">
        <v>237</v>
      </c>
      <c r="Q7" s="87" t="s">
        <v>236</v>
      </c>
      <c r="R7" s="50" t="s">
        <v>237</v>
      </c>
      <c r="S7" s="87" t="s">
        <v>236</v>
      </c>
    </row>
    <row r="8" spans="1:25" ht="15.95" customHeight="1">
      <c r="A8" s="129" t="s">
        <v>82</v>
      </c>
      <c r="B8" s="60" t="s">
        <v>49</v>
      </c>
      <c r="C8" s="52"/>
      <c r="D8" s="52"/>
      <c r="E8" s="65" t="s">
        <v>40</v>
      </c>
      <c r="F8" s="53">
        <v>9772</v>
      </c>
      <c r="G8" s="53">
        <v>10015</v>
      </c>
      <c r="H8" s="104">
        <v>9803</v>
      </c>
      <c r="I8" s="53">
        <v>8701</v>
      </c>
      <c r="J8" s="107">
        <v>1911</v>
      </c>
      <c r="K8" s="53">
        <v>2001</v>
      </c>
      <c r="L8" s="110">
        <v>4759</v>
      </c>
      <c r="M8" s="53">
        <v>4807</v>
      </c>
      <c r="N8" s="112">
        <v>1530</v>
      </c>
      <c r="O8" s="53">
        <v>4649</v>
      </c>
      <c r="P8" s="88">
        <v>832</v>
      </c>
      <c r="Q8" s="88">
        <v>754</v>
      </c>
      <c r="R8" s="115">
        <v>32035</v>
      </c>
      <c r="S8" s="88">
        <v>31357</v>
      </c>
      <c r="T8" s="27"/>
      <c r="U8" s="27"/>
      <c r="V8" s="27"/>
      <c r="W8" s="27"/>
      <c r="X8" s="27"/>
      <c r="Y8" s="27"/>
    </row>
    <row r="9" spans="1:25" ht="15.95" customHeight="1">
      <c r="A9" s="129"/>
      <c r="B9" s="62"/>
      <c r="C9" s="52" t="s">
        <v>50</v>
      </c>
      <c r="D9" s="52"/>
      <c r="E9" s="65" t="s">
        <v>41</v>
      </c>
      <c r="F9" s="53">
        <v>9536</v>
      </c>
      <c r="G9" s="53">
        <v>10007</v>
      </c>
      <c r="H9" s="104">
        <v>9802</v>
      </c>
      <c r="I9" s="53">
        <v>8701</v>
      </c>
      <c r="J9" s="107">
        <v>1911</v>
      </c>
      <c r="K9" s="53">
        <v>1888</v>
      </c>
      <c r="L9" s="110">
        <v>4759</v>
      </c>
      <c r="M9" s="53">
        <v>4806</v>
      </c>
      <c r="N9" s="112">
        <v>1510</v>
      </c>
      <c r="O9" s="53">
        <v>4649</v>
      </c>
      <c r="P9" s="88">
        <v>826</v>
      </c>
      <c r="Q9" s="88">
        <v>744</v>
      </c>
      <c r="R9" s="115">
        <v>32034</v>
      </c>
      <c r="S9" s="88">
        <v>31356</v>
      </c>
      <c r="T9" s="27"/>
      <c r="U9" s="27"/>
      <c r="V9" s="27"/>
      <c r="W9" s="27"/>
      <c r="X9" s="27"/>
      <c r="Y9" s="27"/>
    </row>
    <row r="10" spans="1:25" ht="15.95" customHeight="1">
      <c r="A10" s="129"/>
      <c r="B10" s="61"/>
      <c r="C10" s="52" t="s">
        <v>51</v>
      </c>
      <c r="D10" s="52"/>
      <c r="E10" s="65" t="s">
        <v>42</v>
      </c>
      <c r="F10" s="53">
        <v>236</v>
      </c>
      <c r="G10" s="53">
        <v>8</v>
      </c>
      <c r="H10" s="104">
        <v>1</v>
      </c>
      <c r="I10" s="53">
        <v>0</v>
      </c>
      <c r="J10" s="108">
        <v>0</v>
      </c>
      <c r="K10" s="66">
        <v>113</v>
      </c>
      <c r="L10" s="110">
        <v>0</v>
      </c>
      <c r="M10" s="53">
        <v>1</v>
      </c>
      <c r="N10" s="112">
        <v>20</v>
      </c>
      <c r="O10" s="53">
        <v>0.4</v>
      </c>
      <c r="P10" s="88">
        <v>6</v>
      </c>
      <c r="Q10" s="88">
        <v>11</v>
      </c>
      <c r="R10" s="115">
        <v>1</v>
      </c>
      <c r="S10" s="88">
        <v>1</v>
      </c>
      <c r="T10" s="27"/>
      <c r="U10" s="27"/>
      <c r="V10" s="27"/>
      <c r="W10" s="27"/>
      <c r="X10" s="27"/>
      <c r="Y10" s="27"/>
    </row>
    <row r="11" spans="1:25" ht="15.95" customHeight="1">
      <c r="A11" s="129"/>
      <c r="B11" s="60" t="s">
        <v>52</v>
      </c>
      <c r="C11" s="52"/>
      <c r="D11" s="52"/>
      <c r="E11" s="65" t="s">
        <v>43</v>
      </c>
      <c r="F11" s="53">
        <v>9393</v>
      </c>
      <c r="G11" s="53">
        <v>9837</v>
      </c>
      <c r="H11" s="104">
        <v>6430</v>
      </c>
      <c r="I11" s="53">
        <v>6538</v>
      </c>
      <c r="J11" s="107">
        <v>1741</v>
      </c>
      <c r="K11" s="53">
        <v>1630</v>
      </c>
      <c r="L11" s="110">
        <v>3678</v>
      </c>
      <c r="M11" s="53">
        <v>3750</v>
      </c>
      <c r="N11" s="112">
        <v>1255</v>
      </c>
      <c r="O11" s="53">
        <v>3911</v>
      </c>
      <c r="P11" s="88">
        <v>588</v>
      </c>
      <c r="Q11" s="88">
        <v>844</v>
      </c>
      <c r="R11" s="115">
        <v>31704</v>
      </c>
      <c r="S11" s="88">
        <v>30169</v>
      </c>
      <c r="T11" s="27"/>
      <c r="U11" s="27"/>
      <c r="V11" s="27"/>
      <c r="W11" s="27"/>
      <c r="X11" s="27"/>
      <c r="Y11" s="27"/>
    </row>
    <row r="12" spans="1:25" ht="15.95" customHeight="1">
      <c r="A12" s="129"/>
      <c r="B12" s="62"/>
      <c r="C12" s="52" t="s">
        <v>53</v>
      </c>
      <c r="D12" s="52"/>
      <c r="E12" s="65" t="s">
        <v>44</v>
      </c>
      <c r="F12" s="53">
        <v>9393</v>
      </c>
      <c r="G12" s="53">
        <v>9832</v>
      </c>
      <c r="H12" s="104">
        <v>6407</v>
      </c>
      <c r="I12" s="53">
        <v>6429</v>
      </c>
      <c r="J12" s="107">
        <v>1741</v>
      </c>
      <c r="K12" s="53">
        <v>1622</v>
      </c>
      <c r="L12" s="110">
        <v>3678</v>
      </c>
      <c r="M12" s="53">
        <v>3750</v>
      </c>
      <c r="N12" s="112">
        <v>1255</v>
      </c>
      <c r="O12" s="53">
        <v>3811</v>
      </c>
      <c r="P12" s="88">
        <v>588</v>
      </c>
      <c r="Q12" s="88">
        <v>627</v>
      </c>
      <c r="R12" s="115">
        <v>31648</v>
      </c>
      <c r="S12" s="88">
        <v>30169</v>
      </c>
      <c r="T12" s="27"/>
      <c r="U12" s="27"/>
      <c r="V12" s="27"/>
      <c r="W12" s="27"/>
      <c r="X12" s="27"/>
      <c r="Y12" s="27"/>
    </row>
    <row r="13" spans="1:25" ht="15.95" customHeight="1">
      <c r="A13" s="129"/>
      <c r="B13" s="61"/>
      <c r="C13" s="52" t="s">
        <v>54</v>
      </c>
      <c r="D13" s="52"/>
      <c r="E13" s="65" t="s">
        <v>45</v>
      </c>
      <c r="F13" s="53">
        <v>0</v>
      </c>
      <c r="G13" s="53">
        <v>5</v>
      </c>
      <c r="H13" s="105">
        <v>23</v>
      </c>
      <c r="I13" s="66">
        <v>109</v>
      </c>
      <c r="J13" s="108">
        <v>0</v>
      </c>
      <c r="K13" s="66">
        <v>8</v>
      </c>
      <c r="L13" s="110">
        <v>0</v>
      </c>
      <c r="M13" s="53">
        <v>0</v>
      </c>
      <c r="N13" s="112">
        <v>0</v>
      </c>
      <c r="O13" s="53">
        <v>100</v>
      </c>
      <c r="P13" s="88">
        <v>0</v>
      </c>
      <c r="Q13" s="88">
        <v>217</v>
      </c>
      <c r="R13" s="115">
        <v>57</v>
      </c>
      <c r="S13" s="88">
        <v>0</v>
      </c>
      <c r="T13" s="27"/>
      <c r="U13" s="27"/>
      <c r="V13" s="27"/>
      <c r="W13" s="27"/>
      <c r="X13" s="27"/>
      <c r="Y13" s="27"/>
    </row>
    <row r="14" spans="1:25" ht="15.95" customHeight="1">
      <c r="A14" s="129"/>
      <c r="B14" s="52" t="s">
        <v>55</v>
      </c>
      <c r="C14" s="52"/>
      <c r="D14" s="52"/>
      <c r="E14" s="65" t="s">
        <v>152</v>
      </c>
      <c r="F14" s="53">
        <f t="shared" ref="F14:O15" si="0">F9-F12</f>
        <v>143</v>
      </c>
      <c r="G14" s="53">
        <f t="shared" si="0"/>
        <v>175</v>
      </c>
      <c r="H14" s="53">
        <f t="shared" si="0"/>
        <v>3395</v>
      </c>
      <c r="I14" s="53">
        <f t="shared" si="0"/>
        <v>2272</v>
      </c>
      <c r="J14" s="53">
        <f t="shared" si="0"/>
        <v>170</v>
      </c>
      <c r="K14" s="53">
        <f t="shared" si="0"/>
        <v>266</v>
      </c>
      <c r="L14" s="53">
        <f t="shared" si="0"/>
        <v>1081</v>
      </c>
      <c r="M14" s="53">
        <f t="shared" si="0"/>
        <v>1056</v>
      </c>
      <c r="N14" s="53">
        <f t="shared" si="0"/>
        <v>255</v>
      </c>
      <c r="O14" s="53">
        <f t="shared" si="0"/>
        <v>838</v>
      </c>
      <c r="P14" s="88">
        <f t="shared" ref="P14:S14" si="1">P9-P12</f>
        <v>238</v>
      </c>
      <c r="Q14" s="88">
        <f t="shared" si="1"/>
        <v>117</v>
      </c>
      <c r="R14" s="88">
        <f t="shared" si="1"/>
        <v>386</v>
      </c>
      <c r="S14" s="88">
        <f t="shared" si="1"/>
        <v>1187</v>
      </c>
      <c r="T14" s="27"/>
      <c r="U14" s="27"/>
      <c r="V14" s="27"/>
      <c r="W14" s="27"/>
      <c r="X14" s="27"/>
      <c r="Y14" s="27"/>
    </row>
    <row r="15" spans="1:25" ht="15.95" customHeight="1">
      <c r="A15" s="129"/>
      <c r="B15" s="52" t="s">
        <v>56</v>
      </c>
      <c r="C15" s="52"/>
      <c r="D15" s="52"/>
      <c r="E15" s="65" t="s">
        <v>153</v>
      </c>
      <c r="F15" s="53">
        <f t="shared" si="0"/>
        <v>236</v>
      </c>
      <c r="G15" s="53">
        <f t="shared" si="0"/>
        <v>3</v>
      </c>
      <c r="H15" s="53">
        <f t="shared" si="0"/>
        <v>-22</v>
      </c>
      <c r="I15" s="53">
        <f t="shared" si="0"/>
        <v>-109</v>
      </c>
      <c r="J15" s="53">
        <f t="shared" si="0"/>
        <v>0</v>
      </c>
      <c r="K15" s="53">
        <f t="shared" si="0"/>
        <v>105</v>
      </c>
      <c r="L15" s="53">
        <f t="shared" si="0"/>
        <v>0</v>
      </c>
      <c r="M15" s="53">
        <f t="shared" si="0"/>
        <v>1</v>
      </c>
      <c r="N15" s="53">
        <f t="shared" si="0"/>
        <v>20</v>
      </c>
      <c r="O15" s="53">
        <f t="shared" si="0"/>
        <v>-99.6</v>
      </c>
      <c r="P15" s="88">
        <f t="shared" ref="P15:S15" si="2">P10-P13</f>
        <v>6</v>
      </c>
      <c r="Q15" s="88">
        <f t="shared" si="2"/>
        <v>-206</v>
      </c>
      <c r="R15" s="88">
        <f t="shared" si="2"/>
        <v>-56</v>
      </c>
      <c r="S15" s="88">
        <f t="shared" si="2"/>
        <v>1</v>
      </c>
      <c r="T15" s="27"/>
      <c r="U15" s="27"/>
      <c r="V15" s="27"/>
      <c r="W15" s="27"/>
      <c r="X15" s="27"/>
      <c r="Y15" s="27"/>
    </row>
    <row r="16" spans="1:25" ht="15.95" customHeight="1">
      <c r="A16" s="129"/>
      <c r="B16" s="52" t="s">
        <v>57</v>
      </c>
      <c r="C16" s="52"/>
      <c r="D16" s="52"/>
      <c r="E16" s="65" t="s">
        <v>154</v>
      </c>
      <c r="F16" s="53">
        <f t="shared" ref="F16:O16" si="3">F8-F11</f>
        <v>379</v>
      </c>
      <c r="G16" s="53">
        <f t="shared" si="3"/>
        <v>178</v>
      </c>
      <c r="H16" s="53">
        <f t="shared" si="3"/>
        <v>3373</v>
      </c>
      <c r="I16" s="53">
        <f t="shared" si="3"/>
        <v>2163</v>
      </c>
      <c r="J16" s="53">
        <f t="shared" si="3"/>
        <v>170</v>
      </c>
      <c r="K16" s="53">
        <f t="shared" si="3"/>
        <v>371</v>
      </c>
      <c r="L16" s="53">
        <f t="shared" si="3"/>
        <v>1081</v>
      </c>
      <c r="M16" s="53">
        <f t="shared" si="3"/>
        <v>1057</v>
      </c>
      <c r="N16" s="53">
        <f t="shared" si="3"/>
        <v>275</v>
      </c>
      <c r="O16" s="53">
        <f t="shared" si="3"/>
        <v>738</v>
      </c>
      <c r="P16" s="88">
        <f t="shared" ref="P16:S16" si="4">P8-P11</f>
        <v>244</v>
      </c>
      <c r="Q16" s="88">
        <f t="shared" si="4"/>
        <v>-90</v>
      </c>
      <c r="R16" s="88">
        <f t="shared" si="4"/>
        <v>331</v>
      </c>
      <c r="S16" s="88">
        <f t="shared" si="4"/>
        <v>1188</v>
      </c>
      <c r="T16" s="27"/>
      <c r="U16" s="27"/>
      <c r="V16" s="27"/>
      <c r="W16" s="27"/>
      <c r="X16" s="27"/>
      <c r="Y16" s="27"/>
    </row>
    <row r="17" spans="1:25" ht="15.95" customHeight="1">
      <c r="A17" s="129"/>
      <c r="B17" s="52" t="s">
        <v>58</v>
      </c>
      <c r="C17" s="52"/>
      <c r="D17" s="52"/>
      <c r="E17" s="50"/>
      <c r="F17" s="66"/>
      <c r="G17" s="66"/>
      <c r="H17" s="105"/>
      <c r="I17" s="66"/>
      <c r="J17" s="107"/>
      <c r="K17" s="53"/>
      <c r="L17" s="110"/>
      <c r="M17" s="53"/>
      <c r="N17" s="113"/>
      <c r="O17" s="67"/>
      <c r="P17" s="66"/>
      <c r="Q17" s="67"/>
      <c r="R17" s="116">
        <v>6811</v>
      </c>
      <c r="S17" s="67">
        <v>7141</v>
      </c>
      <c r="T17" s="27"/>
      <c r="U17" s="27"/>
      <c r="V17" s="27"/>
      <c r="W17" s="27"/>
      <c r="X17" s="27"/>
      <c r="Y17" s="27"/>
    </row>
    <row r="18" spans="1:25" ht="15.95" customHeight="1">
      <c r="A18" s="129"/>
      <c r="B18" s="52" t="s">
        <v>59</v>
      </c>
      <c r="C18" s="52"/>
      <c r="D18" s="52"/>
      <c r="E18" s="50"/>
      <c r="F18" s="67"/>
      <c r="G18" s="67"/>
      <c r="H18" s="106"/>
      <c r="I18" s="67"/>
      <c r="J18" s="109"/>
      <c r="K18" s="67"/>
      <c r="L18" s="111"/>
      <c r="M18" s="67"/>
      <c r="N18" s="114"/>
      <c r="O18" s="67"/>
      <c r="P18" s="67"/>
      <c r="Q18" s="67"/>
      <c r="R18" s="117">
        <v>0</v>
      </c>
      <c r="S18" s="67">
        <v>0</v>
      </c>
      <c r="T18" s="27"/>
      <c r="U18" s="27"/>
      <c r="V18" s="27"/>
      <c r="W18" s="27"/>
      <c r="X18" s="27"/>
      <c r="Y18" s="27"/>
    </row>
    <row r="19" spans="1:25" ht="15.95" customHeight="1">
      <c r="A19" s="129" t="s">
        <v>83</v>
      </c>
      <c r="B19" s="60" t="s">
        <v>60</v>
      </c>
      <c r="C19" s="52"/>
      <c r="D19" s="52"/>
      <c r="E19" s="65"/>
      <c r="F19" s="53">
        <v>3131</v>
      </c>
      <c r="G19" s="53">
        <v>4081</v>
      </c>
      <c r="H19" s="104">
        <v>203</v>
      </c>
      <c r="I19" s="53">
        <v>228</v>
      </c>
      <c r="J19" s="107">
        <v>285</v>
      </c>
      <c r="K19" s="53">
        <v>257</v>
      </c>
      <c r="L19" s="110">
        <v>14</v>
      </c>
      <c r="M19" s="53">
        <v>0</v>
      </c>
      <c r="N19" s="112">
        <v>8</v>
      </c>
      <c r="O19" s="53">
        <v>389</v>
      </c>
      <c r="P19" s="88">
        <v>54</v>
      </c>
      <c r="Q19" s="88">
        <v>52</v>
      </c>
      <c r="R19" s="115">
        <v>2371</v>
      </c>
      <c r="S19" s="88">
        <v>3030</v>
      </c>
      <c r="T19" s="27"/>
      <c r="U19" s="27"/>
      <c r="V19" s="27"/>
      <c r="W19" s="27"/>
      <c r="X19" s="27"/>
      <c r="Y19" s="27"/>
    </row>
    <row r="20" spans="1:25" ht="15.95" customHeight="1">
      <c r="A20" s="129"/>
      <c r="B20" s="61"/>
      <c r="C20" s="52" t="s">
        <v>61</v>
      </c>
      <c r="D20" s="52"/>
      <c r="E20" s="65"/>
      <c r="F20" s="53">
        <v>993</v>
      </c>
      <c r="G20" s="53">
        <v>1257</v>
      </c>
      <c r="H20" s="104">
        <v>0</v>
      </c>
      <c r="I20" s="53">
        <v>0</v>
      </c>
      <c r="J20" s="107">
        <v>0</v>
      </c>
      <c r="K20" s="66">
        <v>0</v>
      </c>
      <c r="L20" s="110">
        <v>0</v>
      </c>
      <c r="M20" s="53">
        <v>0</v>
      </c>
      <c r="N20" s="112">
        <v>0</v>
      </c>
      <c r="O20" s="53">
        <v>0</v>
      </c>
      <c r="P20" s="88">
        <v>0</v>
      </c>
      <c r="Q20" s="88">
        <v>0</v>
      </c>
      <c r="R20" s="115">
        <v>846</v>
      </c>
      <c r="S20" s="88">
        <v>1382</v>
      </c>
      <c r="T20" s="27"/>
      <c r="U20" s="27"/>
      <c r="V20" s="27"/>
      <c r="W20" s="27"/>
      <c r="X20" s="27"/>
      <c r="Y20" s="27"/>
    </row>
    <row r="21" spans="1:25" ht="15.95" customHeight="1">
      <c r="A21" s="129"/>
      <c r="B21" s="79" t="s">
        <v>62</v>
      </c>
      <c r="C21" s="52"/>
      <c r="D21" s="52"/>
      <c r="E21" s="65" t="s">
        <v>155</v>
      </c>
      <c r="F21" s="53">
        <v>2670</v>
      </c>
      <c r="G21" s="53">
        <v>3752</v>
      </c>
      <c r="H21" s="104">
        <v>203</v>
      </c>
      <c r="I21" s="53">
        <v>228</v>
      </c>
      <c r="J21" s="107">
        <v>285</v>
      </c>
      <c r="K21" s="53">
        <v>257</v>
      </c>
      <c r="L21" s="110">
        <v>14</v>
      </c>
      <c r="M21" s="53">
        <v>0</v>
      </c>
      <c r="N21" s="112">
        <v>8</v>
      </c>
      <c r="O21" s="53">
        <v>389</v>
      </c>
      <c r="P21" s="88">
        <v>54</v>
      </c>
      <c r="Q21" s="88">
        <v>52</v>
      </c>
      <c r="R21" s="115">
        <v>2371</v>
      </c>
      <c r="S21" s="88">
        <v>3030</v>
      </c>
      <c r="T21" s="27"/>
      <c r="U21" s="27"/>
      <c r="V21" s="27"/>
      <c r="W21" s="27"/>
      <c r="X21" s="27"/>
      <c r="Y21" s="27"/>
    </row>
    <row r="22" spans="1:25" ht="15.95" customHeight="1">
      <c r="A22" s="129"/>
      <c r="B22" s="60" t="s">
        <v>63</v>
      </c>
      <c r="C22" s="52"/>
      <c r="D22" s="52"/>
      <c r="E22" s="65" t="s">
        <v>156</v>
      </c>
      <c r="F22" s="53">
        <v>4057</v>
      </c>
      <c r="G22" s="53">
        <v>5303</v>
      </c>
      <c r="H22" s="104">
        <v>4414</v>
      </c>
      <c r="I22" s="53">
        <v>3955</v>
      </c>
      <c r="J22" s="107">
        <v>877</v>
      </c>
      <c r="K22" s="53">
        <v>922</v>
      </c>
      <c r="L22" s="110">
        <v>2944</v>
      </c>
      <c r="M22" s="53">
        <v>3013</v>
      </c>
      <c r="N22" s="112">
        <v>2226</v>
      </c>
      <c r="O22" s="53">
        <v>1468</v>
      </c>
      <c r="P22" s="88">
        <v>274</v>
      </c>
      <c r="Q22" s="88">
        <v>244</v>
      </c>
      <c r="R22" s="115">
        <v>3676</v>
      </c>
      <c r="S22" s="88">
        <v>4422</v>
      </c>
      <c r="T22" s="27"/>
      <c r="U22" s="27"/>
      <c r="V22" s="27"/>
      <c r="W22" s="27"/>
      <c r="X22" s="27"/>
      <c r="Y22" s="27"/>
    </row>
    <row r="23" spans="1:25" ht="15.95" customHeight="1">
      <c r="A23" s="129"/>
      <c r="B23" s="61" t="s">
        <v>64</v>
      </c>
      <c r="C23" s="52" t="s">
        <v>65</v>
      </c>
      <c r="D23" s="52"/>
      <c r="E23" s="65"/>
      <c r="F23" s="53">
        <v>1438</v>
      </c>
      <c r="G23" s="53">
        <v>1494</v>
      </c>
      <c r="H23" s="104">
        <v>79</v>
      </c>
      <c r="I23" s="53">
        <v>120</v>
      </c>
      <c r="J23" s="107">
        <v>565</v>
      </c>
      <c r="K23" s="53">
        <v>655</v>
      </c>
      <c r="L23" s="110">
        <v>964</v>
      </c>
      <c r="M23" s="53">
        <v>2040</v>
      </c>
      <c r="N23" s="112">
        <v>39</v>
      </c>
      <c r="O23" s="53">
        <v>118</v>
      </c>
      <c r="P23" s="88">
        <v>0</v>
      </c>
      <c r="Q23" s="88">
        <v>0</v>
      </c>
      <c r="R23" s="115">
        <v>2713</v>
      </c>
      <c r="S23" s="88">
        <v>2924</v>
      </c>
      <c r="T23" s="27"/>
      <c r="U23" s="27"/>
      <c r="V23" s="27"/>
      <c r="W23" s="27"/>
      <c r="X23" s="27"/>
      <c r="Y23" s="27"/>
    </row>
    <row r="24" spans="1:25" ht="15.95" customHeight="1">
      <c r="A24" s="129"/>
      <c r="B24" s="52" t="s">
        <v>157</v>
      </c>
      <c r="C24" s="52"/>
      <c r="D24" s="52"/>
      <c r="E24" s="65" t="s">
        <v>158</v>
      </c>
      <c r="F24" s="53">
        <f t="shared" ref="F24:O24" si="5">F21-F22</f>
        <v>-1387</v>
      </c>
      <c r="G24" s="53">
        <f t="shared" si="5"/>
        <v>-1551</v>
      </c>
      <c r="H24" s="53">
        <f>H21-H22</f>
        <v>-4211</v>
      </c>
      <c r="I24" s="53">
        <f t="shared" si="5"/>
        <v>-3727</v>
      </c>
      <c r="J24" s="53">
        <f t="shared" si="5"/>
        <v>-592</v>
      </c>
      <c r="K24" s="53">
        <f t="shared" si="5"/>
        <v>-665</v>
      </c>
      <c r="L24" s="53">
        <f t="shared" si="5"/>
        <v>-2930</v>
      </c>
      <c r="M24" s="53">
        <f t="shared" si="5"/>
        <v>-3013</v>
      </c>
      <c r="N24" s="53">
        <f t="shared" si="5"/>
        <v>-2218</v>
      </c>
      <c r="O24" s="53">
        <f t="shared" si="5"/>
        <v>-1079</v>
      </c>
      <c r="P24" s="88">
        <f t="shared" ref="P24:S24" si="6">P21-P22</f>
        <v>-220</v>
      </c>
      <c r="Q24" s="88">
        <f t="shared" si="6"/>
        <v>-192</v>
      </c>
      <c r="R24" s="88">
        <f t="shared" si="6"/>
        <v>-1305</v>
      </c>
      <c r="S24" s="88">
        <f t="shared" si="6"/>
        <v>-1392</v>
      </c>
      <c r="T24" s="27"/>
      <c r="U24" s="27"/>
      <c r="V24" s="27"/>
      <c r="W24" s="27"/>
      <c r="X24" s="27"/>
      <c r="Y24" s="27"/>
    </row>
    <row r="25" spans="1:25" ht="15.95" customHeight="1">
      <c r="A25" s="129"/>
      <c r="B25" s="60" t="s">
        <v>66</v>
      </c>
      <c r="C25" s="60"/>
      <c r="D25" s="60"/>
      <c r="E25" s="133" t="s">
        <v>159</v>
      </c>
      <c r="F25" s="125">
        <v>1387</v>
      </c>
      <c r="G25" s="125">
        <v>1551</v>
      </c>
      <c r="H25" s="127">
        <v>4211</v>
      </c>
      <c r="I25" s="125">
        <v>3727</v>
      </c>
      <c r="J25" s="127">
        <v>592</v>
      </c>
      <c r="K25" s="125">
        <v>665</v>
      </c>
      <c r="L25" s="127">
        <v>2930</v>
      </c>
      <c r="M25" s="125">
        <v>3013</v>
      </c>
      <c r="N25" s="127">
        <v>2218</v>
      </c>
      <c r="O25" s="125">
        <v>1079</v>
      </c>
      <c r="P25" s="125">
        <v>220</v>
      </c>
      <c r="Q25" s="125">
        <v>192</v>
      </c>
      <c r="R25" s="127">
        <v>1305</v>
      </c>
      <c r="S25" s="125">
        <v>1392</v>
      </c>
      <c r="T25" s="27"/>
      <c r="U25" s="27"/>
      <c r="V25" s="27"/>
      <c r="W25" s="27"/>
      <c r="X25" s="27"/>
      <c r="Y25" s="27"/>
    </row>
    <row r="26" spans="1:25" ht="15.95" customHeight="1">
      <c r="A26" s="129"/>
      <c r="B26" s="79" t="s">
        <v>67</v>
      </c>
      <c r="C26" s="79"/>
      <c r="D26" s="79"/>
      <c r="E26" s="134"/>
      <c r="F26" s="126"/>
      <c r="G26" s="126"/>
      <c r="H26" s="128"/>
      <c r="I26" s="126"/>
      <c r="J26" s="128"/>
      <c r="K26" s="126"/>
      <c r="L26" s="128"/>
      <c r="M26" s="126"/>
      <c r="N26" s="128"/>
      <c r="O26" s="126"/>
      <c r="P26" s="126"/>
      <c r="Q26" s="126"/>
      <c r="R26" s="128"/>
      <c r="S26" s="126"/>
      <c r="T26" s="27"/>
      <c r="U26" s="27"/>
      <c r="V26" s="27"/>
      <c r="W26" s="27"/>
      <c r="X26" s="27"/>
      <c r="Y26" s="27"/>
    </row>
    <row r="27" spans="1:25" ht="15.95" customHeight="1">
      <c r="A27" s="129"/>
      <c r="B27" s="52" t="s">
        <v>160</v>
      </c>
      <c r="C27" s="52"/>
      <c r="D27" s="52"/>
      <c r="E27" s="65" t="s">
        <v>161</v>
      </c>
      <c r="F27" s="53">
        <f t="shared" ref="F27:O27" si="7">F24+F25</f>
        <v>0</v>
      </c>
      <c r="G27" s="53">
        <f t="shared" si="7"/>
        <v>0</v>
      </c>
      <c r="H27" s="53">
        <f>H24+H25</f>
        <v>0</v>
      </c>
      <c r="I27" s="53">
        <f t="shared" si="7"/>
        <v>0</v>
      </c>
      <c r="J27" s="53">
        <f t="shared" si="7"/>
        <v>0</v>
      </c>
      <c r="K27" s="53">
        <f t="shared" si="7"/>
        <v>0</v>
      </c>
      <c r="L27" s="53">
        <f t="shared" si="7"/>
        <v>0</v>
      </c>
      <c r="M27" s="53">
        <f t="shared" si="7"/>
        <v>0</v>
      </c>
      <c r="N27" s="53">
        <f t="shared" si="7"/>
        <v>0</v>
      </c>
      <c r="O27" s="53">
        <f t="shared" si="7"/>
        <v>0</v>
      </c>
      <c r="P27" s="88">
        <f t="shared" ref="P27:S27" si="8">P24+P25</f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/>
      <c r="P29" s="27"/>
      <c r="Q29" s="28"/>
      <c r="R29" s="27"/>
      <c r="S29" s="28" t="s">
        <v>106</v>
      </c>
      <c r="T29" s="27"/>
      <c r="U29" s="27"/>
      <c r="V29" s="27"/>
      <c r="W29" s="27"/>
      <c r="X29" s="27"/>
      <c r="Y29" s="28"/>
    </row>
    <row r="30" spans="1:25" ht="15.95" customHeight="1">
      <c r="A30" s="132" t="s">
        <v>68</v>
      </c>
      <c r="B30" s="132"/>
      <c r="C30" s="132"/>
      <c r="D30" s="132"/>
      <c r="E30" s="13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29"/>
      <c r="U30" s="27"/>
      <c r="V30" s="29"/>
      <c r="W30" s="27"/>
      <c r="X30" s="29"/>
      <c r="Y30" s="27"/>
    </row>
    <row r="31" spans="1:25" ht="15.95" customHeight="1">
      <c r="A31" s="132"/>
      <c r="B31" s="132"/>
      <c r="C31" s="132"/>
      <c r="D31" s="132"/>
      <c r="E31" s="132"/>
      <c r="F31" s="50" t="s">
        <v>237</v>
      </c>
      <c r="G31" s="80" t="s">
        <v>236</v>
      </c>
      <c r="H31" s="50" t="s">
        <v>237</v>
      </c>
      <c r="I31" s="80" t="s">
        <v>236</v>
      </c>
      <c r="J31" s="50" t="s">
        <v>237</v>
      </c>
      <c r="K31" s="80" t="s">
        <v>236</v>
      </c>
      <c r="L31" s="50" t="s">
        <v>237</v>
      </c>
      <c r="M31" s="80" t="s">
        <v>236</v>
      </c>
      <c r="N31" s="50" t="s">
        <v>237</v>
      </c>
      <c r="O31" s="80" t="s">
        <v>236</v>
      </c>
      <c r="P31" s="50" t="s">
        <v>237</v>
      </c>
      <c r="Q31" s="87" t="s">
        <v>236</v>
      </c>
      <c r="R31" s="50" t="s">
        <v>237</v>
      </c>
      <c r="S31" s="87" t="s">
        <v>236</v>
      </c>
      <c r="T31" s="30"/>
      <c r="U31" s="30"/>
      <c r="V31" s="30"/>
      <c r="W31" s="30"/>
      <c r="X31" s="30"/>
      <c r="Y31" s="30"/>
    </row>
    <row r="32" spans="1:25" ht="15.95" customHeight="1">
      <c r="A32" s="129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88"/>
      <c r="Q32" s="88"/>
      <c r="R32" s="88"/>
      <c r="S32" s="88"/>
      <c r="T32" s="32"/>
      <c r="U32" s="32"/>
      <c r="V32" s="31"/>
      <c r="W32" s="31"/>
      <c r="X32" s="32"/>
      <c r="Y32" s="32"/>
    </row>
    <row r="33" spans="1:25" ht="15.95" customHeight="1">
      <c r="A33" s="135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88"/>
      <c r="Q33" s="88"/>
      <c r="R33" s="88"/>
      <c r="S33" s="88"/>
      <c r="T33" s="32"/>
      <c r="U33" s="32"/>
      <c r="V33" s="31"/>
      <c r="W33" s="31"/>
      <c r="X33" s="32"/>
      <c r="Y33" s="32"/>
    </row>
    <row r="34" spans="1:25" ht="15.95" customHeight="1">
      <c r="A34" s="135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88"/>
      <c r="Q34" s="88"/>
      <c r="R34" s="88"/>
      <c r="S34" s="88"/>
      <c r="T34" s="32"/>
      <c r="U34" s="32"/>
      <c r="V34" s="31"/>
      <c r="W34" s="31"/>
      <c r="X34" s="32"/>
      <c r="Y34" s="32"/>
    </row>
    <row r="35" spans="1:25" ht="15.95" customHeight="1">
      <c r="A35" s="135"/>
      <c r="B35" s="61"/>
      <c r="C35" s="79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88"/>
      <c r="Q35" s="88"/>
      <c r="R35" s="88"/>
      <c r="S35" s="88"/>
      <c r="T35" s="32"/>
      <c r="U35" s="32"/>
      <c r="V35" s="31"/>
      <c r="W35" s="31"/>
      <c r="X35" s="32"/>
      <c r="Y35" s="32"/>
    </row>
    <row r="36" spans="1:25" ht="15.95" customHeight="1">
      <c r="A36" s="135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88"/>
      <c r="Q36" s="88"/>
      <c r="R36" s="88"/>
      <c r="S36" s="88"/>
      <c r="T36" s="31"/>
      <c r="U36" s="31"/>
      <c r="V36" s="31"/>
      <c r="W36" s="31"/>
      <c r="X36" s="32"/>
      <c r="Y36" s="32"/>
    </row>
    <row r="37" spans="1:25" ht="15.95" customHeight="1">
      <c r="A37" s="135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88"/>
      <c r="Q37" s="88"/>
      <c r="R37" s="88"/>
      <c r="S37" s="88"/>
      <c r="T37" s="31"/>
      <c r="U37" s="31"/>
      <c r="V37" s="31"/>
      <c r="W37" s="31"/>
      <c r="X37" s="32"/>
      <c r="Y37" s="32"/>
    </row>
    <row r="38" spans="1:25" ht="15.95" customHeight="1">
      <c r="A38" s="135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88"/>
      <c r="Q38" s="88"/>
      <c r="R38" s="88"/>
      <c r="S38" s="88"/>
      <c r="T38" s="31"/>
      <c r="U38" s="31"/>
      <c r="V38" s="31"/>
      <c r="W38" s="31"/>
      <c r="X38" s="32"/>
      <c r="Y38" s="32"/>
    </row>
    <row r="39" spans="1:25" ht="15.95" customHeight="1">
      <c r="A39" s="135"/>
      <c r="B39" s="46" t="s">
        <v>74</v>
      </c>
      <c r="C39" s="46"/>
      <c r="D39" s="46"/>
      <c r="E39" s="65" t="s">
        <v>162</v>
      </c>
      <c r="F39" s="53">
        <f t="shared" ref="F39:O39" si="9">F32-F36</f>
        <v>0</v>
      </c>
      <c r="G39" s="53">
        <f t="shared" si="9"/>
        <v>0</v>
      </c>
      <c r="H39" s="53">
        <f t="shared" si="9"/>
        <v>0</v>
      </c>
      <c r="I39" s="53">
        <f t="shared" si="9"/>
        <v>0</v>
      </c>
      <c r="J39" s="53">
        <f t="shared" si="9"/>
        <v>0</v>
      </c>
      <c r="K39" s="53">
        <f t="shared" si="9"/>
        <v>0</v>
      </c>
      <c r="L39" s="53">
        <f t="shared" si="9"/>
        <v>0</v>
      </c>
      <c r="M39" s="53">
        <f t="shared" si="9"/>
        <v>0</v>
      </c>
      <c r="N39" s="53">
        <f t="shared" si="9"/>
        <v>0</v>
      </c>
      <c r="O39" s="53">
        <f t="shared" si="9"/>
        <v>0</v>
      </c>
      <c r="P39" s="88">
        <f t="shared" ref="P39:S39" si="10">P32-P36</f>
        <v>0</v>
      </c>
      <c r="Q39" s="88">
        <f t="shared" si="10"/>
        <v>0</v>
      </c>
      <c r="R39" s="88">
        <f t="shared" si="10"/>
        <v>0</v>
      </c>
      <c r="S39" s="88">
        <f t="shared" si="10"/>
        <v>0</v>
      </c>
      <c r="T39" s="31"/>
      <c r="U39" s="31"/>
      <c r="V39" s="31"/>
      <c r="W39" s="31"/>
      <c r="X39" s="32"/>
      <c r="Y39" s="32"/>
    </row>
    <row r="40" spans="1:25" ht="15.95" customHeight="1">
      <c r="A40" s="129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88"/>
      <c r="Q40" s="88"/>
      <c r="R40" s="88"/>
      <c r="S40" s="88"/>
      <c r="T40" s="32"/>
      <c r="U40" s="32"/>
      <c r="V40" s="32"/>
      <c r="W40" s="32"/>
      <c r="X40" s="31"/>
      <c r="Y40" s="31"/>
    </row>
    <row r="41" spans="1:25" ht="15.95" customHeight="1">
      <c r="A41" s="130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88"/>
      <c r="Q41" s="88"/>
      <c r="R41" s="88"/>
      <c r="S41" s="88"/>
      <c r="T41" s="32"/>
      <c r="U41" s="32"/>
      <c r="V41" s="32"/>
      <c r="W41" s="32"/>
      <c r="X41" s="31"/>
      <c r="Y41" s="31"/>
    </row>
    <row r="42" spans="1:25" ht="15.95" customHeight="1">
      <c r="A42" s="130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88"/>
      <c r="Q42" s="88"/>
      <c r="R42" s="88"/>
      <c r="S42" s="88"/>
      <c r="T42" s="32"/>
      <c r="U42" s="32"/>
      <c r="V42" s="31"/>
      <c r="W42" s="31"/>
      <c r="X42" s="31"/>
      <c r="Y42" s="31"/>
    </row>
    <row r="43" spans="1:25" ht="15.95" customHeight="1">
      <c r="A43" s="130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88"/>
      <c r="Q43" s="88"/>
      <c r="R43" s="88"/>
      <c r="S43" s="88"/>
      <c r="T43" s="32"/>
      <c r="U43" s="32"/>
      <c r="V43" s="31"/>
      <c r="W43" s="31"/>
      <c r="X43" s="32"/>
      <c r="Y43" s="32"/>
    </row>
    <row r="44" spans="1:25" ht="15.95" customHeight="1">
      <c r="A44" s="130"/>
      <c r="B44" s="52" t="s">
        <v>74</v>
      </c>
      <c r="C44" s="52"/>
      <c r="D44" s="52"/>
      <c r="E44" s="65" t="s">
        <v>163</v>
      </c>
      <c r="F44" s="67">
        <f t="shared" ref="F44:O44" si="11">F40-F42</f>
        <v>0</v>
      </c>
      <c r="G44" s="67">
        <f t="shared" si="11"/>
        <v>0</v>
      </c>
      <c r="H44" s="67">
        <f t="shared" si="11"/>
        <v>0</v>
      </c>
      <c r="I44" s="67">
        <f t="shared" si="11"/>
        <v>0</v>
      </c>
      <c r="J44" s="67">
        <f t="shared" si="11"/>
        <v>0</v>
      </c>
      <c r="K44" s="67">
        <f t="shared" si="11"/>
        <v>0</v>
      </c>
      <c r="L44" s="67">
        <f t="shared" si="11"/>
        <v>0</v>
      </c>
      <c r="M44" s="67">
        <f t="shared" si="11"/>
        <v>0</v>
      </c>
      <c r="N44" s="67">
        <f t="shared" si="11"/>
        <v>0</v>
      </c>
      <c r="O44" s="67">
        <f t="shared" si="11"/>
        <v>0</v>
      </c>
      <c r="P44" s="67">
        <f t="shared" ref="P44:S44" si="12">P40-P42</f>
        <v>0</v>
      </c>
      <c r="Q44" s="67">
        <f t="shared" si="12"/>
        <v>0</v>
      </c>
      <c r="R44" s="67">
        <f t="shared" si="12"/>
        <v>0</v>
      </c>
      <c r="S44" s="67">
        <f t="shared" si="12"/>
        <v>0</v>
      </c>
      <c r="T44" s="32"/>
      <c r="U44" s="32"/>
      <c r="V44" s="31"/>
      <c r="W44" s="31"/>
      <c r="X44" s="31"/>
      <c r="Y44" s="31"/>
    </row>
    <row r="45" spans="1:25" ht="15.95" customHeight="1">
      <c r="A45" s="129" t="s">
        <v>86</v>
      </c>
      <c r="B45" s="46" t="s">
        <v>78</v>
      </c>
      <c r="C45" s="46"/>
      <c r="D45" s="46"/>
      <c r="E45" s="65" t="s">
        <v>164</v>
      </c>
      <c r="F45" s="53">
        <f t="shared" ref="F45:O45" si="13">F39+F44</f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  <c r="J45" s="53">
        <f t="shared" si="13"/>
        <v>0</v>
      </c>
      <c r="K45" s="53">
        <f t="shared" si="13"/>
        <v>0</v>
      </c>
      <c r="L45" s="53">
        <f t="shared" si="13"/>
        <v>0</v>
      </c>
      <c r="M45" s="53">
        <f t="shared" si="13"/>
        <v>0</v>
      </c>
      <c r="N45" s="53">
        <f t="shared" si="13"/>
        <v>0</v>
      </c>
      <c r="O45" s="53">
        <f t="shared" si="13"/>
        <v>0</v>
      </c>
      <c r="P45" s="88">
        <f t="shared" ref="P45:S45" si="14">P39+P44</f>
        <v>0</v>
      </c>
      <c r="Q45" s="88">
        <f t="shared" si="14"/>
        <v>0</v>
      </c>
      <c r="R45" s="88">
        <f t="shared" si="14"/>
        <v>0</v>
      </c>
      <c r="S45" s="88">
        <f t="shared" si="14"/>
        <v>0</v>
      </c>
      <c r="T45" s="31"/>
      <c r="U45" s="31"/>
      <c r="V45" s="31"/>
      <c r="W45" s="31"/>
      <c r="X45" s="31"/>
      <c r="Y45" s="31"/>
    </row>
    <row r="46" spans="1:25" ht="15.95" customHeight="1">
      <c r="A46" s="130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67"/>
      <c r="Q46" s="67"/>
      <c r="R46" s="67"/>
      <c r="S46" s="67"/>
      <c r="T46" s="32"/>
      <c r="U46" s="32"/>
      <c r="V46" s="32"/>
      <c r="W46" s="32"/>
      <c r="X46" s="32"/>
      <c r="Y46" s="32"/>
    </row>
    <row r="47" spans="1:25" ht="15.95" customHeight="1">
      <c r="A47" s="130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88"/>
      <c r="Q47" s="88"/>
      <c r="R47" s="88"/>
      <c r="S47" s="88"/>
      <c r="T47" s="31"/>
      <c r="U47" s="31"/>
      <c r="V47" s="31"/>
      <c r="W47" s="31"/>
      <c r="X47" s="31"/>
      <c r="Y47" s="31"/>
    </row>
    <row r="48" spans="1:25" ht="15.95" customHeight="1">
      <c r="A48" s="130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88"/>
      <c r="Q48" s="88"/>
      <c r="R48" s="88"/>
      <c r="S48" s="88"/>
      <c r="T48" s="31"/>
      <c r="U48" s="31"/>
      <c r="V48" s="31"/>
      <c r="W48" s="31"/>
      <c r="X48" s="31"/>
      <c r="Y48" s="31"/>
    </row>
    <row r="49" spans="1:19" ht="15.95" customHeight="1">
      <c r="A49" s="8" t="s">
        <v>165</v>
      </c>
      <c r="O49" s="6"/>
      <c r="Q49" s="6"/>
      <c r="S49" s="6"/>
    </row>
    <row r="50" spans="1:19" ht="15.95" customHeight="1">
      <c r="A50" s="8"/>
    </row>
  </sheetData>
  <mergeCells count="36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H25:H26"/>
    <mergeCell ref="J25:J26"/>
    <mergeCell ref="L25:L26"/>
    <mergeCell ref="N25:N26"/>
    <mergeCell ref="J6:K6"/>
    <mergeCell ref="L6:M6"/>
    <mergeCell ref="N6:O6"/>
    <mergeCell ref="A8:A18"/>
    <mergeCell ref="A19:A27"/>
    <mergeCell ref="E25:E26"/>
    <mergeCell ref="F25:F26"/>
    <mergeCell ref="G25:G26"/>
    <mergeCell ref="I25:I26"/>
    <mergeCell ref="K25:K26"/>
    <mergeCell ref="M25:M26"/>
    <mergeCell ref="A6:E7"/>
    <mergeCell ref="F6:G6"/>
    <mergeCell ref="H6:I6"/>
    <mergeCell ref="P30:Q30"/>
    <mergeCell ref="R30:S30"/>
    <mergeCell ref="P6:Q6"/>
    <mergeCell ref="R6:S6"/>
    <mergeCell ref="P25:P26"/>
    <mergeCell ref="Q25:Q26"/>
    <mergeCell ref="S25:S26"/>
    <mergeCell ref="R25:R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59" fitToHeight="0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13" zoomScale="85" zoomScaleNormal="100" zoomScaleSheetLayoutView="85" workbookViewId="0">
      <selection activeCell="E35" sqref="E35:E36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92" t="s">
        <v>259</v>
      </c>
      <c r="D1" s="41"/>
    </row>
    <row r="3" spans="1:14" ht="15" customHeight="1">
      <c r="A3" s="14" t="s">
        <v>166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249</v>
      </c>
      <c r="C5" s="42"/>
      <c r="D5" s="42"/>
      <c r="H5" s="15"/>
      <c r="L5" s="15"/>
      <c r="N5" s="15" t="s">
        <v>167</v>
      </c>
    </row>
    <row r="6" spans="1:14" ht="15" customHeight="1">
      <c r="A6" s="43"/>
      <c r="B6" s="44"/>
      <c r="C6" s="44"/>
      <c r="D6" s="86"/>
      <c r="E6" s="137" t="s">
        <v>260</v>
      </c>
      <c r="F6" s="137"/>
      <c r="G6" s="137"/>
      <c r="H6" s="137"/>
      <c r="I6" s="138"/>
      <c r="J6" s="139"/>
      <c r="K6" s="137"/>
      <c r="L6" s="137"/>
      <c r="M6" s="137"/>
      <c r="N6" s="137"/>
    </row>
    <row r="7" spans="1:14" ht="15" customHeight="1">
      <c r="A7" s="18"/>
      <c r="B7" s="19"/>
      <c r="C7" s="19"/>
      <c r="D7" s="59"/>
      <c r="E7" s="36" t="s">
        <v>237</v>
      </c>
      <c r="F7" s="36" t="s">
        <v>236</v>
      </c>
      <c r="G7" s="36" t="s">
        <v>237</v>
      </c>
      <c r="H7" s="36" t="s">
        <v>236</v>
      </c>
      <c r="I7" s="36" t="s">
        <v>237</v>
      </c>
      <c r="J7" s="36" t="s">
        <v>236</v>
      </c>
      <c r="K7" s="36" t="s">
        <v>237</v>
      </c>
      <c r="L7" s="36" t="s">
        <v>236</v>
      </c>
      <c r="M7" s="36" t="s">
        <v>237</v>
      </c>
      <c r="N7" s="36" t="s">
        <v>236</v>
      </c>
    </row>
    <row r="8" spans="1:14" ht="18" customHeight="1">
      <c r="A8" s="118" t="s">
        <v>168</v>
      </c>
      <c r="B8" s="81" t="s">
        <v>169</v>
      </c>
      <c r="C8" s="82"/>
      <c r="D8" s="82"/>
      <c r="E8" s="83">
        <v>12</v>
      </c>
      <c r="F8" s="83">
        <v>12</v>
      </c>
      <c r="G8" s="83"/>
      <c r="H8" s="83"/>
      <c r="I8" s="83"/>
      <c r="J8" s="83"/>
      <c r="K8" s="83"/>
      <c r="L8" s="83"/>
      <c r="M8" s="83"/>
      <c r="N8" s="83"/>
    </row>
    <row r="9" spans="1:14" ht="18" customHeight="1">
      <c r="A9" s="118"/>
      <c r="B9" s="118" t="s">
        <v>170</v>
      </c>
      <c r="C9" s="52" t="s">
        <v>171</v>
      </c>
      <c r="D9" s="52"/>
      <c r="E9" s="83">
        <v>40</v>
      </c>
      <c r="F9" s="83">
        <v>40</v>
      </c>
      <c r="G9" s="83"/>
      <c r="H9" s="83"/>
      <c r="I9" s="83"/>
      <c r="J9" s="83"/>
      <c r="K9" s="83"/>
      <c r="L9" s="83"/>
      <c r="M9" s="83"/>
      <c r="N9" s="83"/>
    </row>
    <row r="10" spans="1:14" ht="18" customHeight="1">
      <c r="A10" s="118"/>
      <c r="B10" s="118"/>
      <c r="C10" s="52" t="s">
        <v>172</v>
      </c>
      <c r="D10" s="52"/>
      <c r="E10" s="83">
        <v>30</v>
      </c>
      <c r="F10" s="83">
        <v>30</v>
      </c>
      <c r="G10" s="83"/>
      <c r="H10" s="83"/>
      <c r="I10" s="83"/>
      <c r="J10" s="83"/>
      <c r="K10" s="83"/>
      <c r="L10" s="83"/>
      <c r="M10" s="83"/>
      <c r="N10" s="83"/>
    </row>
    <row r="11" spans="1:14" ht="18" customHeight="1">
      <c r="A11" s="118"/>
      <c r="B11" s="118"/>
      <c r="C11" s="52" t="s">
        <v>173</v>
      </c>
      <c r="D11" s="52"/>
      <c r="E11" s="83">
        <v>10</v>
      </c>
      <c r="F11" s="83">
        <v>10</v>
      </c>
      <c r="G11" s="83"/>
      <c r="H11" s="83"/>
      <c r="I11" s="83"/>
      <c r="J11" s="83"/>
      <c r="K11" s="83"/>
      <c r="L11" s="83"/>
      <c r="M11" s="83"/>
      <c r="N11" s="83"/>
    </row>
    <row r="12" spans="1:14" ht="18" customHeight="1">
      <c r="A12" s="118"/>
      <c r="B12" s="118"/>
      <c r="C12" s="52" t="s">
        <v>174</v>
      </c>
      <c r="D12" s="52"/>
      <c r="E12" s="83" t="s">
        <v>261</v>
      </c>
      <c r="F12" s="83">
        <v>0</v>
      </c>
      <c r="G12" s="83"/>
      <c r="H12" s="83"/>
      <c r="I12" s="83"/>
      <c r="J12" s="83"/>
      <c r="K12" s="83"/>
      <c r="L12" s="83"/>
      <c r="M12" s="83"/>
      <c r="N12" s="83"/>
    </row>
    <row r="13" spans="1:14" ht="18" customHeight="1">
      <c r="A13" s="118"/>
      <c r="B13" s="118"/>
      <c r="C13" s="52" t="s">
        <v>175</v>
      </c>
      <c r="D13" s="52"/>
      <c r="E13" s="83" t="s">
        <v>261</v>
      </c>
      <c r="F13" s="83">
        <v>0</v>
      </c>
      <c r="G13" s="83"/>
      <c r="H13" s="83"/>
      <c r="I13" s="83"/>
      <c r="J13" s="83"/>
      <c r="K13" s="83"/>
      <c r="L13" s="83"/>
      <c r="M13" s="83"/>
      <c r="N13" s="83"/>
    </row>
    <row r="14" spans="1:14" ht="18" customHeight="1">
      <c r="A14" s="118"/>
      <c r="B14" s="118"/>
      <c r="C14" s="52" t="s">
        <v>176</v>
      </c>
      <c r="D14" s="52"/>
      <c r="E14" s="83" t="s">
        <v>261</v>
      </c>
      <c r="F14" s="83">
        <v>0</v>
      </c>
      <c r="G14" s="83"/>
      <c r="H14" s="83"/>
      <c r="I14" s="83"/>
      <c r="J14" s="83"/>
      <c r="K14" s="83"/>
      <c r="L14" s="83"/>
      <c r="M14" s="83"/>
      <c r="N14" s="83"/>
    </row>
    <row r="15" spans="1:14" ht="18" customHeight="1">
      <c r="A15" s="118" t="s">
        <v>177</v>
      </c>
      <c r="B15" s="118" t="s">
        <v>178</v>
      </c>
      <c r="C15" s="52" t="s">
        <v>179</v>
      </c>
      <c r="D15" s="52"/>
      <c r="E15" s="53">
        <v>2265</v>
      </c>
      <c r="F15" s="53">
        <v>2331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118"/>
      <c r="B16" s="118"/>
      <c r="C16" s="52" t="s">
        <v>180</v>
      </c>
      <c r="D16" s="52"/>
      <c r="E16" s="53">
        <v>5641</v>
      </c>
      <c r="F16" s="53">
        <v>5775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118"/>
      <c r="B17" s="118"/>
      <c r="C17" s="52" t="s">
        <v>181</v>
      </c>
      <c r="D17" s="52"/>
      <c r="E17" s="53" t="s">
        <v>261</v>
      </c>
      <c r="F17" s="53">
        <v>0</v>
      </c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118"/>
      <c r="B18" s="118"/>
      <c r="C18" s="52" t="s">
        <v>182</v>
      </c>
      <c r="D18" s="52"/>
      <c r="E18" s="53">
        <v>7906</v>
      </c>
      <c r="F18" s="53">
        <v>8106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118"/>
      <c r="B19" s="118" t="s">
        <v>183</v>
      </c>
      <c r="C19" s="52" t="s">
        <v>184</v>
      </c>
      <c r="D19" s="52"/>
      <c r="E19" s="53">
        <v>1534</v>
      </c>
      <c r="F19" s="53">
        <v>1647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118"/>
      <c r="B20" s="118"/>
      <c r="C20" s="52" t="s">
        <v>185</v>
      </c>
      <c r="D20" s="52"/>
      <c r="E20" s="53">
        <v>2852</v>
      </c>
      <c r="F20" s="53">
        <v>2943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118"/>
      <c r="B21" s="118"/>
      <c r="C21" s="52" t="s">
        <v>186</v>
      </c>
      <c r="D21" s="52"/>
      <c r="E21" s="84" t="s">
        <v>261</v>
      </c>
      <c r="F21" s="84">
        <v>0</v>
      </c>
      <c r="G21" s="84"/>
      <c r="H21" s="84"/>
      <c r="I21" s="84"/>
      <c r="J21" s="84"/>
      <c r="K21" s="84"/>
      <c r="L21" s="84"/>
      <c r="M21" s="84"/>
      <c r="N21" s="84"/>
    </row>
    <row r="22" spans="1:15" ht="18" customHeight="1">
      <c r="A22" s="118"/>
      <c r="B22" s="118"/>
      <c r="C22" s="46" t="s">
        <v>187</v>
      </c>
      <c r="D22" s="46"/>
      <c r="E22" s="53">
        <v>4386</v>
      </c>
      <c r="F22" s="53">
        <v>4590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118"/>
      <c r="B23" s="118" t="s">
        <v>188</v>
      </c>
      <c r="C23" s="52" t="s">
        <v>189</v>
      </c>
      <c r="D23" s="52"/>
      <c r="E23" s="53">
        <v>40</v>
      </c>
      <c r="F23" s="53">
        <v>40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118"/>
      <c r="B24" s="118"/>
      <c r="C24" s="52" t="s">
        <v>190</v>
      </c>
      <c r="D24" s="52"/>
      <c r="E24" s="53">
        <v>3479</v>
      </c>
      <c r="F24" s="53">
        <v>3476</v>
      </c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118"/>
      <c r="B25" s="118"/>
      <c r="C25" s="52" t="s">
        <v>191</v>
      </c>
      <c r="D25" s="52"/>
      <c r="E25" s="53" t="s">
        <v>261</v>
      </c>
      <c r="F25" s="53">
        <v>0</v>
      </c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118"/>
      <c r="B26" s="118"/>
      <c r="C26" s="52" t="s">
        <v>192</v>
      </c>
      <c r="D26" s="52"/>
      <c r="E26" s="53">
        <v>3519</v>
      </c>
      <c r="F26" s="53">
        <v>3516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118"/>
      <c r="B27" s="52" t="s">
        <v>193</v>
      </c>
      <c r="C27" s="52"/>
      <c r="D27" s="52"/>
      <c r="E27" s="53">
        <v>7906</v>
      </c>
      <c r="F27" s="53">
        <v>8106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118" t="s">
        <v>194</v>
      </c>
      <c r="B28" s="118" t="s">
        <v>195</v>
      </c>
      <c r="C28" s="52" t="s">
        <v>196</v>
      </c>
      <c r="D28" s="85" t="s">
        <v>40</v>
      </c>
      <c r="E28" s="53">
        <v>2942</v>
      </c>
      <c r="F28" s="53">
        <v>3165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118"/>
      <c r="B29" s="118"/>
      <c r="C29" s="52" t="s">
        <v>197</v>
      </c>
      <c r="D29" s="85" t="s">
        <v>41</v>
      </c>
      <c r="E29" s="53">
        <v>2883</v>
      </c>
      <c r="F29" s="53">
        <v>3061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118"/>
      <c r="B30" s="118"/>
      <c r="C30" s="52" t="s">
        <v>198</v>
      </c>
      <c r="D30" s="85" t="s">
        <v>199</v>
      </c>
      <c r="E30" s="53">
        <v>99</v>
      </c>
      <c r="F30" s="53">
        <v>95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118"/>
      <c r="B31" s="118"/>
      <c r="C31" s="46" t="s">
        <v>200</v>
      </c>
      <c r="D31" s="85" t="s">
        <v>201</v>
      </c>
      <c r="E31" s="53">
        <f t="shared" ref="E31:N31" si="0">E28-E29-E30</f>
        <v>-40</v>
      </c>
      <c r="F31" s="53">
        <f t="shared" si="0"/>
        <v>9</v>
      </c>
      <c r="G31" s="53">
        <f t="shared" si="0"/>
        <v>0</v>
      </c>
      <c r="H31" s="53">
        <f t="shared" si="0"/>
        <v>0</v>
      </c>
      <c r="I31" s="53">
        <f t="shared" si="0"/>
        <v>0</v>
      </c>
      <c r="J31" s="53">
        <f t="shared" si="0"/>
        <v>0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118"/>
      <c r="B32" s="118"/>
      <c r="C32" s="52" t="s">
        <v>202</v>
      </c>
      <c r="D32" s="85" t="s">
        <v>203</v>
      </c>
      <c r="E32" s="53">
        <v>34</v>
      </c>
      <c r="F32" s="53">
        <v>42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118"/>
      <c r="B33" s="118"/>
      <c r="C33" s="52" t="s">
        <v>204</v>
      </c>
      <c r="D33" s="85" t="s">
        <v>205</v>
      </c>
      <c r="E33" s="53">
        <v>36</v>
      </c>
      <c r="F33" s="53">
        <v>43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118"/>
      <c r="B34" s="118"/>
      <c r="C34" s="46" t="s">
        <v>206</v>
      </c>
      <c r="D34" s="85" t="s">
        <v>207</v>
      </c>
      <c r="E34" s="53">
        <f t="shared" ref="E34:N34" si="1">E31+E32-E33</f>
        <v>-42</v>
      </c>
      <c r="F34" s="53">
        <f t="shared" si="1"/>
        <v>8</v>
      </c>
      <c r="G34" s="53">
        <f t="shared" si="1"/>
        <v>0</v>
      </c>
      <c r="H34" s="53">
        <f t="shared" si="1"/>
        <v>0</v>
      </c>
      <c r="I34" s="53">
        <f t="shared" si="1"/>
        <v>0</v>
      </c>
      <c r="J34" s="53">
        <f t="shared" si="1"/>
        <v>0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118"/>
      <c r="B35" s="118" t="s">
        <v>208</v>
      </c>
      <c r="C35" s="52" t="s">
        <v>209</v>
      </c>
      <c r="D35" s="85" t="s">
        <v>210</v>
      </c>
      <c r="E35" s="53">
        <v>45</v>
      </c>
      <c r="F35" s="53">
        <v>26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118"/>
      <c r="B36" s="118"/>
      <c r="C36" s="52" t="s">
        <v>211</v>
      </c>
      <c r="D36" s="85" t="s">
        <v>212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118"/>
      <c r="B37" s="118"/>
      <c r="C37" s="52" t="s">
        <v>213</v>
      </c>
      <c r="D37" s="85" t="s">
        <v>214</v>
      </c>
      <c r="E37" s="53">
        <f t="shared" ref="E37:N37" si="2">E34+E35-E36</f>
        <v>3</v>
      </c>
      <c r="F37" s="53">
        <f t="shared" si="2"/>
        <v>34</v>
      </c>
      <c r="G37" s="53">
        <f t="shared" si="2"/>
        <v>0</v>
      </c>
      <c r="H37" s="53">
        <f t="shared" si="2"/>
        <v>0</v>
      </c>
      <c r="I37" s="53">
        <f t="shared" si="2"/>
        <v>0</v>
      </c>
      <c r="J37" s="53">
        <f t="shared" si="2"/>
        <v>0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118"/>
      <c r="B38" s="118"/>
      <c r="C38" s="52" t="s">
        <v>215</v>
      </c>
      <c r="D38" s="85" t="s">
        <v>216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118"/>
      <c r="B39" s="118"/>
      <c r="C39" s="52" t="s">
        <v>217</v>
      </c>
      <c r="D39" s="85" t="s">
        <v>218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118"/>
      <c r="B40" s="118"/>
      <c r="C40" s="52" t="s">
        <v>219</v>
      </c>
      <c r="D40" s="85" t="s">
        <v>220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118"/>
      <c r="B41" s="118"/>
      <c r="C41" s="46" t="s">
        <v>221</v>
      </c>
      <c r="D41" s="85" t="s">
        <v>222</v>
      </c>
      <c r="E41" s="53">
        <f t="shared" ref="E41:N41" si="3">E34+E35-E36-E40</f>
        <v>3</v>
      </c>
      <c r="F41" s="53">
        <f t="shared" si="3"/>
        <v>34</v>
      </c>
      <c r="G41" s="53">
        <f t="shared" si="3"/>
        <v>0</v>
      </c>
      <c r="H41" s="53">
        <f t="shared" si="3"/>
        <v>0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118"/>
      <c r="B42" s="118"/>
      <c r="C42" s="140" t="s">
        <v>223</v>
      </c>
      <c r="D42" s="140"/>
      <c r="E42" s="53">
        <f t="shared" ref="E42:N42" si="4">E37+E38-E39-E40</f>
        <v>3</v>
      </c>
      <c r="F42" s="53">
        <f t="shared" si="4"/>
        <v>34</v>
      </c>
      <c r="G42" s="53">
        <f t="shared" si="4"/>
        <v>0</v>
      </c>
      <c r="H42" s="53">
        <f t="shared" si="4"/>
        <v>0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118"/>
      <c r="B43" s="118"/>
      <c r="C43" s="52" t="s">
        <v>224</v>
      </c>
      <c r="D43" s="85" t="s">
        <v>225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118"/>
      <c r="B44" s="118"/>
      <c r="C44" s="46" t="s">
        <v>226</v>
      </c>
      <c r="D44" s="65" t="s">
        <v>227</v>
      </c>
      <c r="E44" s="53">
        <f t="shared" ref="E44:N44" si="5">E41+E43</f>
        <v>3</v>
      </c>
      <c r="F44" s="53">
        <f t="shared" si="5"/>
        <v>34</v>
      </c>
      <c r="G44" s="53">
        <f t="shared" si="5"/>
        <v>0</v>
      </c>
      <c r="H44" s="53">
        <f t="shared" si="5"/>
        <v>0</v>
      </c>
      <c r="I44" s="53">
        <f t="shared" si="5"/>
        <v>0</v>
      </c>
      <c r="J44" s="53">
        <f t="shared" si="5"/>
        <v>0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" customHeight="1">
      <c r="A45" s="8" t="s">
        <v>228</v>
      </c>
    </row>
    <row r="46" spans="1:14" ht="14.1" customHeight="1">
      <c r="A46" s="8" t="s">
        <v>229</v>
      </c>
    </row>
    <row r="47" spans="1:14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（財）長谷川 明則</cp:lastModifiedBy>
  <cp:lastPrinted>2024-08-26T05:45:05Z</cp:lastPrinted>
  <dcterms:created xsi:type="dcterms:W3CDTF">1999-07-06T05:17:05Z</dcterms:created>
  <dcterms:modified xsi:type="dcterms:W3CDTF">2024-08-26T05:47:01Z</dcterms:modified>
</cp:coreProperties>
</file>