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11319\Desktop\財政状況\"/>
    </mc:Choice>
  </mc:AlternateContent>
  <xr:revisionPtr revIDLastSave="0" documentId="13_ncr:1_{6D413F9C-495D-4F69-8993-976B5B5C887A}" xr6:coauthVersionLast="36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</workbook>
</file>

<file path=xl/calcChain.xml><?xml version="1.0" encoding="utf-8"?>
<calcChain xmlns="http://schemas.openxmlformats.org/spreadsheetml/2006/main">
  <c r="F14" i="2" l="1"/>
  <c r="H45" i="2" l="1"/>
  <c r="F39" i="2"/>
  <c r="F28" i="2"/>
  <c r="G17" i="5" l="1"/>
  <c r="I22" i="6" l="1"/>
  <c r="I20" i="6"/>
  <c r="I19" i="6"/>
  <c r="I21" i="6" s="1"/>
  <c r="F45" i="5"/>
  <c r="F27" i="5"/>
  <c r="I23" i="6" l="1"/>
  <c r="N27" i="7" l="1"/>
  <c r="N24" i="7"/>
  <c r="N16" i="7"/>
  <c r="N15" i="7"/>
  <c r="N14" i="7"/>
  <c r="N24" i="4"/>
  <c r="N27" i="4" s="1"/>
  <c r="N16" i="4"/>
  <c r="N15" i="4"/>
  <c r="N14" i="4"/>
  <c r="K27" i="7" l="1"/>
  <c r="J27" i="7"/>
  <c r="I27" i="7"/>
  <c r="F27" i="7"/>
  <c r="K24" i="7"/>
  <c r="J24" i="7"/>
  <c r="I24" i="7"/>
  <c r="H24" i="7"/>
  <c r="H27" i="7" s="1"/>
  <c r="G24" i="7"/>
  <c r="G27" i="7" s="1"/>
  <c r="F24" i="7"/>
  <c r="K16" i="7"/>
  <c r="J16" i="7"/>
  <c r="I16" i="7"/>
  <c r="H16" i="7"/>
  <c r="G16" i="7"/>
  <c r="F16" i="7"/>
  <c r="K15" i="7"/>
  <c r="J15" i="7"/>
  <c r="I15" i="7"/>
  <c r="H15" i="7"/>
  <c r="G15" i="7"/>
  <c r="F15" i="7"/>
  <c r="K14" i="7"/>
  <c r="J14" i="7"/>
  <c r="I14" i="7"/>
  <c r="H14" i="7"/>
  <c r="G14" i="7"/>
  <c r="F14" i="7"/>
  <c r="K27" i="4"/>
  <c r="J27" i="4"/>
  <c r="I27" i="4"/>
  <c r="F27" i="4"/>
  <c r="K24" i="4"/>
  <c r="J24" i="4"/>
  <c r="I24" i="4"/>
  <c r="H24" i="4"/>
  <c r="H27" i="4" s="1"/>
  <c r="G24" i="4"/>
  <c r="G27" i="4" s="1"/>
  <c r="F24" i="4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L24" i="7" l="1"/>
  <c r="L27" i="7" s="1"/>
  <c r="L16" i="7"/>
  <c r="L15" i="7"/>
  <c r="L14" i="7"/>
  <c r="L24" i="4"/>
  <c r="L27" i="4" s="1"/>
  <c r="L16" i="4"/>
  <c r="L15" i="4"/>
  <c r="L14" i="4"/>
  <c r="J31" i="8" l="1"/>
  <c r="J34" i="8" s="1"/>
  <c r="H31" i="8"/>
  <c r="H34" i="8" s="1"/>
  <c r="F31" i="8"/>
  <c r="F34" i="8" s="1"/>
  <c r="O24" i="7"/>
  <c r="O27" i="7" s="1"/>
  <c r="O16" i="7"/>
  <c r="O15" i="7"/>
  <c r="O14" i="7"/>
  <c r="M24" i="7"/>
  <c r="M27" i="7" s="1"/>
  <c r="M16" i="7"/>
  <c r="M15" i="7"/>
  <c r="M14" i="7"/>
  <c r="F24" i="6"/>
  <c r="G24" i="6" s="1"/>
  <c r="E19" i="6"/>
  <c r="F19" i="6"/>
  <c r="G19" i="6"/>
  <c r="H19" i="6"/>
  <c r="E20" i="6"/>
  <c r="F20" i="6"/>
  <c r="G20" i="6"/>
  <c r="H20" i="6"/>
  <c r="E21" i="6"/>
  <c r="F21" i="6"/>
  <c r="G21" i="6"/>
  <c r="H21" i="6"/>
  <c r="H27" i="5"/>
  <c r="O24" i="4"/>
  <c r="O27" i="4" s="1"/>
  <c r="O16" i="4"/>
  <c r="O15" i="4"/>
  <c r="O14" i="4"/>
  <c r="M24" i="4"/>
  <c r="M27" i="4" s="1"/>
  <c r="M16" i="4"/>
  <c r="M15" i="4"/>
  <c r="M14" i="4"/>
  <c r="H27" i="2"/>
  <c r="J41" i="8" l="1"/>
  <c r="J44" i="8" s="1"/>
  <c r="J37" i="8"/>
  <c r="J42" i="8" s="1"/>
  <c r="H41" i="8"/>
  <c r="H44" i="8" s="1"/>
  <c r="H37" i="8"/>
  <c r="H42" i="8" s="1"/>
  <c r="F41" i="8"/>
  <c r="F44" i="8" s="1"/>
  <c r="F37" i="8"/>
  <c r="F42" i="8" s="1"/>
  <c r="F22" i="6"/>
  <c r="F23" i="6"/>
  <c r="E22" i="6"/>
  <c r="E23" i="6"/>
  <c r="H23" i="6"/>
  <c r="H22" i="6"/>
  <c r="G22" i="6"/>
  <c r="G23" i="6"/>
  <c r="I9" i="2"/>
  <c r="F45" i="2"/>
  <c r="G45" i="2" s="1"/>
  <c r="F27" i="2"/>
  <c r="G27" i="2" s="1"/>
  <c r="H45" i="5"/>
  <c r="G44" i="5"/>
  <c r="G19" i="5"/>
  <c r="F44" i="4"/>
  <c r="F39" i="4"/>
  <c r="F45" i="4"/>
  <c r="N31" i="8"/>
  <c r="N34" i="8" s="1"/>
  <c r="M31" i="8"/>
  <c r="M34" i="8" s="1"/>
  <c r="L31" i="8"/>
  <c r="L34" i="8"/>
  <c r="L37" i="8" s="1"/>
  <c r="L42" i="8" s="1"/>
  <c r="K31" i="8"/>
  <c r="K34" i="8" s="1"/>
  <c r="I31" i="8"/>
  <c r="I34" i="8" s="1"/>
  <c r="I37" i="8" s="1"/>
  <c r="I42" i="8" s="1"/>
  <c r="G31" i="8"/>
  <c r="G34" i="8"/>
  <c r="G41" i="8" s="1"/>
  <c r="G44" i="8" s="1"/>
  <c r="E31" i="8"/>
  <c r="E34" i="8" s="1"/>
  <c r="O44" i="7"/>
  <c r="N44" i="7"/>
  <c r="M44" i="7"/>
  <c r="M45" i="7" s="1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K45" i="4"/>
  <c r="J39" i="4"/>
  <c r="J44" i="4"/>
  <c r="I39" i="4"/>
  <c r="I44" i="4"/>
  <c r="I45" i="4" s="1"/>
  <c r="H39" i="4"/>
  <c r="H44" i="4"/>
  <c r="G39" i="4"/>
  <c r="G44" i="4"/>
  <c r="G45" i="4" s="1"/>
  <c r="G35" i="5"/>
  <c r="G41" i="5"/>
  <c r="G33" i="5"/>
  <c r="G37" i="5"/>
  <c r="G39" i="5"/>
  <c r="G28" i="5"/>
  <c r="G30" i="5"/>
  <c r="G34" i="5"/>
  <c r="G38" i="5"/>
  <c r="G40" i="5"/>
  <c r="G42" i="5"/>
  <c r="G41" i="2" l="1"/>
  <c r="G29" i="2"/>
  <c r="G14" i="2"/>
  <c r="I45" i="5"/>
  <c r="G45" i="5"/>
  <c r="G29" i="5"/>
  <c r="G28" i="2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I41" i="8"/>
  <c r="I44" i="8" s="1"/>
  <c r="G42" i="2"/>
  <c r="I45" i="2"/>
  <c r="G18" i="5"/>
  <c r="G35" i="2"/>
  <c r="G25" i="5"/>
  <c r="G16" i="5"/>
  <c r="G13" i="5"/>
  <c r="G14" i="5"/>
</calcChain>
</file>

<file path=xl/sharedStrings.xml><?xml version="1.0" encoding="utf-8"?>
<sst xmlns="http://schemas.openxmlformats.org/spreadsheetml/2006/main" count="437" uniqueCount="263">
  <si>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</si>
  <si>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</si>
  <si>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</si>
  <si>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</si>
  <si>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</si>
  <si>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</si>
  <si>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</si>
  <si>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</si>
  <si>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</si>
  <si>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</si>
  <si>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</si>
  <si>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</si>
  <si>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</si>
  <si>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</si>
  <si>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</si>
  <si>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</si>
  <si>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</si>
  <si>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</si>
  <si>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</si>
  <si>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</si>
  <si>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</si>
  <si>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</si>
  <si>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</si>
  <si>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</si>
  <si>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</si>
  <si>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</si>
  <si>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</si>
  <si>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</si>
  <si>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</si>
  <si>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</si>
  <si>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</si>
  <si>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</si>
  <si>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</si>
  <si>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</si>
  <si>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</si>
  <si>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</si>
  <si>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</si>
  <si>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</si>
  <si>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</si>
  <si>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</si>
  <si>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</si>
  <si>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</si>
  <si>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</si>
  <si>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</si>
  <si>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</si>
  <si>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</si>
  <si>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</si>
  <si>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</si>
  <si>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</si>
  <si>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</si>
  <si>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</si>
  <si>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</si>
  <si>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</si>
  <si>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</si>
  <si>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</si>
  <si>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</si>
  <si>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</si>
  <si>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</si>
  <si>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</si>
  <si>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</si>
  <si>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</si>
  <si>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</si>
  <si>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</si>
  <si>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</si>
  <si>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</si>
  <si>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</si>
  <si>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</si>
  <si>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</si>
  <si>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</si>
  <si>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</si>
  <si>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</si>
  <si>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</si>
  <si>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</si>
  <si>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</si>
  <si>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</si>
  <si>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</si>
  <si>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</si>
  <si>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</si>
  <si>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</si>
  <si>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</si>
  <si>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</si>
  <si>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</si>
  <si>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</si>
  <si>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</si>
  <si>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</si>
  <si>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</si>
  <si>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</si>
  <si>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</si>
  <si>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</si>
  <si>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</si>
  <si>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</si>
  <si>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</si>
  <si>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</si>
  <si>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</si>
  <si>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</si>
  <si>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</si>
  <si>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</si>
  <si>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</si>
  <si>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</si>
  <si>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</si>
  <si>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</si>
  <si>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</si>
  <si>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</si>
  <si>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</si>
  <si>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</si>
  <si>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</si>
  <si>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</si>
  <si>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</si>
  <si>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</si>
  <si>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</si>
  <si>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</si>
  <si>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</si>
  <si>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</si>
  <si>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</si>
  <si>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</si>
  <si>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</si>
  <si>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</si>
  <si>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</si>
  <si>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</si>
  <si>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</si>
  <si>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</si>
  <si>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</si>
  <si>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</si>
  <si>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</si>
  <si>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</si>
  <si>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</si>
  <si>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</si>
  <si>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</si>
  <si>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</si>
  <si>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</si>
  <si>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</si>
  <si>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</si>
  <si>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</si>
  <si>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</si>
  <si>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</si>
  <si>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</si>
  <si>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</si>
  <si>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</si>
  <si>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</si>
  <si>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</si>
  <si>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</si>
  <si>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</si>
  <si>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</si>
  <si>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</si>
  <si>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</si>
  <si>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</si>
  <si>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</si>
  <si>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</si>
  <si>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</si>
  <si>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</si>
  <si>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</si>
  <si>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</si>
  <si>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</si>
  <si>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</si>
  <si>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</si>
  <si>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</si>
  <si>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</si>
  <si>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</si>
  <si>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</si>
  <si>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</si>
  <si>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</si>
  <si>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</si>
  <si>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</si>
  <si>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</si>
  <si>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</si>
  <si>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</si>
  <si>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</si>
  <si>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</si>
  <si>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</si>
  <si>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</si>
  <si>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</si>
  <si>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</si>
  <si>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</si>
  <si>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</si>
  <si>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</si>
  <si>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</si>
  <si>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</si>
  <si>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</si>
  <si>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</si>
  <si>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</si>
  <si>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</si>
  <si>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</si>
  <si>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</si>
  <si>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</si>
  <si>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</si>
  <si>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</si>
  <si>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</si>
  <si>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</si>
  <si>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</si>
  <si>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</si>
  <si>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</si>
  <si>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</si>
  <si>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</si>
  <si>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</si>
  <si>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</si>
  <si>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</si>
  <si>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</si>
  <si>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</si>
  <si>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</si>
  <si>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</si>
  <si>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</si>
  <si>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</si>
  <si>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</si>
  <si>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</si>
  <si>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</si>
  <si>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</si>
  <si>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</si>
  <si>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</si>
  <si>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</si>
  <si>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</si>
  <si>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</si>
  <si>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</si>
  <si>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</si>
  <si>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</si>
  <si>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</si>
  <si>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</si>
  <si>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</si>
  <si>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</si>
  <si>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</si>
  <si>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</si>
  <si>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</si>
  <si>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</si>
  <si>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</si>
  <si>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</si>
  <si>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</si>
  <si>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</si>
  <si>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</si>
  <si>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</si>
  <si>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</si>
  <si>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</si>
  <si>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</si>
  <si>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</si>
  <si>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</si>
  <si>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</si>
  <si>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</si>
  <si>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</si>
  <si>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</si>
  <si>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</si>
  <si>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</si>
  <si>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</si>
  <si>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</si>
  <si>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</si>
  <si>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</si>
  <si>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</si>
  <si>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</si>
  <si>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</si>
  <si>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</si>
  <si>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</si>
  <si>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</si>
  <si>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</si>
  <si>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</si>
  <si>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工業用水道事業</t>
    <phoneticPr fontId="9"/>
  </si>
  <si>
    <t>水道用水供給事業</t>
    <phoneticPr fontId="9"/>
  </si>
  <si>
    <t>地域整備事業</t>
    <phoneticPr fontId="9"/>
  </si>
  <si>
    <t>流域下水道事業</t>
  </si>
  <si>
    <t>総合リハビリテーションセンター病院事業</t>
    <rPh sb="0" eb="2">
      <t>ソウゴウ</t>
    </rPh>
    <rPh sb="15" eb="17">
      <t>ビョウイン</t>
    </rPh>
    <rPh sb="17" eb="19">
      <t>ジギョウ</t>
    </rPh>
    <phoneticPr fontId="9"/>
  </si>
  <si>
    <t>埼玉県</t>
    <rPh sb="0" eb="3">
      <t>サイタマケン</t>
    </rPh>
    <phoneticPr fontId="9"/>
  </si>
  <si>
    <t>工業用水道事業</t>
  </si>
  <si>
    <t>水道用水供給事業</t>
  </si>
  <si>
    <t>地域整備事業</t>
  </si>
  <si>
    <t>埼玉県道路公社</t>
    <rPh sb="0" eb="3">
      <t>サイタマケン</t>
    </rPh>
    <rPh sb="3" eb="5">
      <t>ドウロ</t>
    </rPh>
    <rPh sb="5" eb="7">
      <t>コウシャ</t>
    </rPh>
    <phoneticPr fontId="14"/>
  </si>
  <si>
    <t>埼玉県土地開発公社</t>
    <rPh sb="0" eb="3">
      <t>サイタマケン</t>
    </rPh>
    <rPh sb="3" eb="5">
      <t>トチ</t>
    </rPh>
    <rPh sb="5" eb="7">
      <t>カイハツ</t>
    </rPh>
    <rPh sb="7" eb="9">
      <t>コウシャ</t>
    </rPh>
    <phoneticPr fontId="14"/>
  </si>
  <si>
    <t xml:space="preserve"> 埼玉県住宅供給公社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</si>
</sst>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1"/>
      <name val="游ゴシック"/>
      <family val="1"/>
      <charset val="128"/>
    </font>
    <font>
      <sz val="11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19" fillId="0" borderId="10" xfId="1" applyNumberFormat="1" applyFont="1" applyBorder="1" applyAlignment="1">
      <alignment horizontal="right" vertical="center"/>
    </xf>
    <xf numFmtId="177" fontId="2" fillId="2" borderId="10" xfId="1" applyNumberFormat="1" applyFill="1" applyBorder="1" applyAlignment="1">
      <alignment vertical="center"/>
    </xf>
    <xf numFmtId="0" fontId="21" fillId="0" borderId="5" xfId="0" applyFont="1" applyBorder="1" applyAlignment="1">
      <alignment horizontal="distributed" vertical="center" justifyLastLine="1"/>
    </xf>
    <xf numFmtId="177" fontId="19" fillId="0" borderId="10" xfId="1" applyNumberFormat="1" applyFont="1" applyBorder="1" applyAlignment="1">
      <alignment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2" borderId="10" xfId="1" applyNumberFormat="1" applyFill="1" applyBorder="1" applyAlignment="1">
      <alignment horizontal="center" vertical="center"/>
    </xf>
    <xf numFmtId="177" fontId="19" fillId="2" borderId="10" xfId="1" applyNumberFormat="1" applyFont="1" applyFill="1" applyBorder="1" applyAlignment="1">
      <alignment horizontal="right" vertical="center"/>
    </xf>
    <xf numFmtId="177" fontId="2" fillId="2" borderId="10" xfId="1" applyNumberForma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19" fillId="0" borderId="10" xfId="1" applyNumberFormat="1" applyFont="1" applyFill="1" applyBorder="1" applyAlignment="1">
      <alignment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41" fontId="0" fillId="0" borderId="11" xfId="0" applyNumberFormat="1" applyFill="1" applyBorder="1" applyAlignment="1">
      <alignment horizontal="left" vertical="center"/>
    </xf>
    <xf numFmtId="177" fontId="19" fillId="0" borderId="10" xfId="1" applyNumberFormat="1" applyFont="1" applyFill="1" applyBorder="1" applyAlignment="1">
      <alignment horizontal="right" vertical="center"/>
    </xf>
    <xf numFmtId="41" fontId="0" fillId="0" borderId="13" xfId="0" applyNumberFormat="1" applyFill="1" applyBorder="1" applyAlignment="1">
      <alignment horizontal="left" vertical="center"/>
    </xf>
    <xf numFmtId="177" fontId="2" fillId="0" borderId="10" xfId="1" applyNumberFormat="1" applyFill="1" applyBorder="1" applyAlignment="1">
      <alignment horizontal="center" vertical="center"/>
    </xf>
    <xf numFmtId="41" fontId="0" fillId="0" borderId="10" xfId="0" applyNumberFormat="1" applyFill="1" applyBorder="1" applyAlignment="1">
      <alignment horizontal="center" vertical="center"/>
    </xf>
    <xf numFmtId="181" fontId="0" fillId="0" borderId="10" xfId="0" applyNumberFormat="1" applyFill="1" applyBorder="1" applyAlignment="1">
      <alignment vertical="center"/>
    </xf>
    <xf numFmtId="182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2" fillId="0" borderId="10" xfId="1" applyNumberFormat="1" applyFont="1" applyFill="1" applyBorder="1" applyAlignment="1">
      <alignment vertical="center"/>
    </xf>
    <xf numFmtId="178" fontId="22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0" fontId="10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7" fontId="19" fillId="0" borderId="11" xfId="1" applyNumberFormat="1" applyFont="1" applyFill="1" applyBorder="1" applyAlignment="1">
      <alignment horizontal="right" vertical="center"/>
    </xf>
    <xf numFmtId="177" fontId="19" fillId="0" borderId="13" xfId="1" applyNumberFormat="1" applyFont="1" applyFill="1" applyBorder="1" applyAlignment="1">
      <alignment horizontal="right" vertical="center"/>
    </xf>
    <xf numFmtId="41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0" sqref="F4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7" t="s">
        <v>256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5"/>
      <c r="F7" s="45" t="s">
        <v>242</v>
      </c>
      <c r="G7" s="45"/>
      <c r="H7" s="45" t="s">
        <v>236</v>
      </c>
      <c r="I7" s="46" t="s">
        <v>21</v>
      </c>
    </row>
    <row r="8" spans="1:11" ht="17.149999999999999" customHeight="1">
      <c r="A8" s="18"/>
      <c r="B8" s="19"/>
      <c r="C8" s="19"/>
      <c r="D8" s="19"/>
      <c r="E8" s="56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111" t="s">
        <v>87</v>
      </c>
      <c r="B9" s="111" t="s">
        <v>89</v>
      </c>
      <c r="C9" s="57" t="s">
        <v>3</v>
      </c>
      <c r="D9" s="50"/>
      <c r="E9" s="50"/>
      <c r="F9" s="51">
        <v>986731</v>
      </c>
      <c r="G9" s="52">
        <f>F9/$F$27*100</f>
        <v>48.910684668590584</v>
      </c>
      <c r="H9" s="82">
        <v>1009494</v>
      </c>
      <c r="I9" s="52">
        <f>(F9/H9-1)*100</f>
        <v>-2.2548920548314255</v>
      </c>
      <c r="K9" s="23"/>
    </row>
    <row r="10" spans="1:11" ht="18" customHeight="1">
      <c r="A10" s="111"/>
      <c r="B10" s="111"/>
      <c r="C10" s="59"/>
      <c r="D10" s="61" t="s">
        <v>22</v>
      </c>
      <c r="E10" s="50"/>
      <c r="F10" s="96">
        <v>309602</v>
      </c>
      <c r="G10" s="52">
        <f t="shared" ref="G10:G26" si="0">F10/$F$27*100</f>
        <v>15.346478214189055</v>
      </c>
      <c r="H10" s="82">
        <v>322434</v>
      </c>
      <c r="I10" s="52">
        <f t="shared" ref="I10:I27" si="1">(F10/H10-1)*100</f>
        <v>-3.9797291848874483</v>
      </c>
    </row>
    <row r="11" spans="1:11" ht="18" customHeight="1">
      <c r="A11" s="111"/>
      <c r="B11" s="111"/>
      <c r="C11" s="59"/>
      <c r="D11" s="59"/>
      <c r="E11" s="44" t="s">
        <v>23</v>
      </c>
      <c r="F11" s="96">
        <v>261009</v>
      </c>
      <c r="G11" s="52">
        <f t="shared" si="0"/>
        <v>12.937800570433239</v>
      </c>
      <c r="H11" s="79">
        <v>273180</v>
      </c>
      <c r="I11" s="52">
        <f t="shared" si="1"/>
        <v>-4.455304195036236</v>
      </c>
    </row>
    <row r="12" spans="1:11" ht="18" customHeight="1">
      <c r="A12" s="111"/>
      <c r="B12" s="111"/>
      <c r="C12" s="59"/>
      <c r="D12" s="59"/>
      <c r="E12" s="44" t="s">
        <v>24</v>
      </c>
      <c r="F12" s="96">
        <v>9934</v>
      </c>
      <c r="G12" s="52">
        <f t="shared" si="0"/>
        <v>0.49241256380693305</v>
      </c>
      <c r="H12" s="79">
        <v>10725</v>
      </c>
      <c r="I12" s="52">
        <f t="shared" si="1"/>
        <v>-7.3752913752913702</v>
      </c>
    </row>
    <row r="13" spans="1:11" ht="18" customHeight="1">
      <c r="A13" s="111"/>
      <c r="B13" s="111"/>
      <c r="C13" s="59"/>
      <c r="D13" s="60"/>
      <c r="E13" s="44" t="s">
        <v>25</v>
      </c>
      <c r="F13" s="96">
        <v>695</v>
      </c>
      <c r="G13" s="52">
        <f t="shared" si="0"/>
        <v>3.4450043471493705E-2</v>
      </c>
      <c r="H13" s="79">
        <v>726</v>
      </c>
      <c r="I13" s="52">
        <f t="shared" si="1"/>
        <v>-4.2699724517906379</v>
      </c>
    </row>
    <row r="14" spans="1:11" ht="18" customHeight="1">
      <c r="A14" s="111"/>
      <c r="B14" s="111"/>
      <c r="C14" s="59"/>
      <c r="D14" s="57" t="s">
        <v>26</v>
      </c>
      <c r="E14" s="50"/>
      <c r="F14" s="96">
        <f>SUM(F15:F16)</f>
        <v>178535</v>
      </c>
      <c r="G14" s="52">
        <f t="shared" si="0"/>
        <v>8.8496956995440712</v>
      </c>
      <c r="H14" s="79">
        <v>174265</v>
      </c>
      <c r="I14" s="52">
        <f t="shared" si="1"/>
        <v>2.4502912231371798</v>
      </c>
    </row>
    <row r="15" spans="1:11" ht="18" customHeight="1">
      <c r="A15" s="111"/>
      <c r="B15" s="111"/>
      <c r="C15" s="59"/>
      <c r="D15" s="59"/>
      <c r="E15" s="44" t="s">
        <v>27</v>
      </c>
      <c r="F15" s="96">
        <v>15318</v>
      </c>
      <c r="G15" s="52">
        <f t="shared" si="0"/>
        <v>0.75928887179329574</v>
      </c>
      <c r="H15" s="82">
        <v>14990</v>
      </c>
      <c r="I15" s="52">
        <f t="shared" si="1"/>
        <v>2.1881254169446196</v>
      </c>
    </row>
    <row r="16" spans="1:11" ht="18" customHeight="1">
      <c r="A16" s="111"/>
      <c r="B16" s="111"/>
      <c r="C16" s="59"/>
      <c r="D16" s="60"/>
      <c r="E16" s="44" t="s">
        <v>28</v>
      </c>
      <c r="F16" s="96">
        <v>163217</v>
      </c>
      <c r="G16" s="52">
        <f t="shared" si="0"/>
        <v>8.0904068277507726</v>
      </c>
      <c r="H16" s="82">
        <v>159275</v>
      </c>
      <c r="I16" s="52">
        <f t="shared" si="1"/>
        <v>2.4749646837231243</v>
      </c>
      <c r="K16" s="24"/>
    </row>
    <row r="17" spans="1:26" ht="18" customHeight="1">
      <c r="A17" s="111"/>
      <c r="B17" s="111"/>
      <c r="C17" s="59"/>
      <c r="D17" s="112" t="s">
        <v>29</v>
      </c>
      <c r="E17" s="113"/>
      <c r="F17" s="108">
        <v>326595</v>
      </c>
      <c r="G17" s="52">
        <f t="shared" si="0"/>
        <v>16.188794169169046</v>
      </c>
      <c r="H17" s="82">
        <v>341896</v>
      </c>
      <c r="I17" s="52">
        <f t="shared" si="1"/>
        <v>-4.4753375295411457</v>
      </c>
    </row>
    <row r="18" spans="1:26" ht="18" customHeight="1">
      <c r="A18" s="111"/>
      <c r="B18" s="111"/>
      <c r="C18" s="59"/>
      <c r="D18" s="112" t="s">
        <v>93</v>
      </c>
      <c r="E18" s="114"/>
      <c r="F18" s="96">
        <v>19729</v>
      </c>
      <c r="G18" s="52">
        <f t="shared" si="0"/>
        <v>0.9779351189195673</v>
      </c>
      <c r="H18" s="82">
        <v>19299</v>
      </c>
      <c r="I18" s="52">
        <f t="shared" si="1"/>
        <v>2.228094719933682</v>
      </c>
    </row>
    <row r="19" spans="1:26" ht="18" customHeight="1">
      <c r="A19" s="111"/>
      <c r="B19" s="111"/>
      <c r="C19" s="58"/>
      <c r="D19" s="112" t="s">
        <v>94</v>
      </c>
      <c r="E19" s="114"/>
      <c r="F19" s="85">
        <v>0</v>
      </c>
      <c r="G19" s="52">
        <f t="shared" si="0"/>
        <v>0</v>
      </c>
      <c r="H19" s="85">
        <v>0</v>
      </c>
      <c r="I19" s="52" t="e">
        <f t="shared" si="1"/>
        <v>#DIV/0!</v>
      </c>
      <c r="Z19" s="2" t="s">
        <v>95</v>
      </c>
    </row>
    <row r="20" spans="1:26" ht="18" customHeight="1">
      <c r="A20" s="111"/>
      <c r="B20" s="111"/>
      <c r="C20" s="50" t="s">
        <v>4</v>
      </c>
      <c r="D20" s="50"/>
      <c r="E20" s="50"/>
      <c r="F20" s="51">
        <v>139233</v>
      </c>
      <c r="G20" s="52">
        <f t="shared" si="0"/>
        <v>6.9015581333330687</v>
      </c>
      <c r="H20" s="82">
        <v>132679</v>
      </c>
      <c r="I20" s="52">
        <f t="shared" si="1"/>
        <v>4.9397417827990786</v>
      </c>
    </row>
    <row r="21" spans="1:26" ht="18" customHeight="1">
      <c r="A21" s="111"/>
      <c r="B21" s="111"/>
      <c r="C21" s="50" t="s">
        <v>5</v>
      </c>
      <c r="D21" s="50"/>
      <c r="E21" s="50"/>
      <c r="F21" s="51">
        <v>268225</v>
      </c>
      <c r="G21" s="52">
        <f t="shared" si="0"/>
        <v>13.295486201642301</v>
      </c>
      <c r="H21" s="82">
        <v>243714</v>
      </c>
      <c r="I21" s="52">
        <f t="shared" si="1"/>
        <v>10.057280254724809</v>
      </c>
    </row>
    <row r="22" spans="1:26" ht="18" customHeight="1">
      <c r="A22" s="111"/>
      <c r="B22" s="111"/>
      <c r="C22" s="50" t="s">
        <v>30</v>
      </c>
      <c r="D22" s="50"/>
      <c r="E22" s="50"/>
      <c r="F22" s="51">
        <v>34352</v>
      </c>
      <c r="G22" s="52">
        <f t="shared" si="0"/>
        <v>1.7027739472413694</v>
      </c>
      <c r="H22" s="82">
        <v>33786</v>
      </c>
      <c r="I22" s="52">
        <f t="shared" si="1"/>
        <v>1.6752501035931955</v>
      </c>
    </row>
    <row r="23" spans="1:26" ht="18" customHeight="1">
      <c r="A23" s="111"/>
      <c r="B23" s="111"/>
      <c r="C23" s="50" t="s">
        <v>6</v>
      </c>
      <c r="D23" s="50"/>
      <c r="E23" s="50"/>
      <c r="F23" s="51">
        <v>168719</v>
      </c>
      <c r="G23" s="52">
        <f t="shared" si="0"/>
        <v>8.3631322078661103</v>
      </c>
      <c r="H23" s="82">
        <v>300412</v>
      </c>
      <c r="I23" s="52">
        <f t="shared" si="1"/>
        <v>-43.837463217181735</v>
      </c>
    </row>
    <row r="24" spans="1:26" ht="18" customHeight="1">
      <c r="A24" s="111"/>
      <c r="B24" s="111"/>
      <c r="C24" s="50" t="s">
        <v>31</v>
      </c>
      <c r="D24" s="50"/>
      <c r="E24" s="50"/>
      <c r="F24" s="51">
        <v>8506</v>
      </c>
      <c r="G24" s="52">
        <f t="shared" si="0"/>
        <v>0.42162887736478483</v>
      </c>
      <c r="H24" s="82">
        <v>7961</v>
      </c>
      <c r="I24" s="52">
        <f t="shared" si="1"/>
        <v>6.8458736339655823</v>
      </c>
    </row>
    <row r="25" spans="1:26" ht="18" customHeight="1">
      <c r="A25" s="111"/>
      <c r="B25" s="111"/>
      <c r="C25" s="50" t="s">
        <v>7</v>
      </c>
      <c r="D25" s="50"/>
      <c r="E25" s="50"/>
      <c r="F25" s="51">
        <v>185359</v>
      </c>
      <c r="G25" s="52">
        <f t="shared" si="0"/>
        <v>9.1879505148670528</v>
      </c>
      <c r="H25" s="86">
        <v>206047</v>
      </c>
      <c r="I25" s="52">
        <f t="shared" si="1"/>
        <v>-10.04042766941523</v>
      </c>
    </row>
    <row r="26" spans="1:26" ht="18" customHeight="1">
      <c r="A26" s="111"/>
      <c r="B26" s="111"/>
      <c r="C26" s="50" t="s">
        <v>8</v>
      </c>
      <c r="D26" s="50"/>
      <c r="E26" s="50"/>
      <c r="F26" s="51">
        <v>226289</v>
      </c>
      <c r="G26" s="52">
        <f t="shared" si="0"/>
        <v>11.216785449094733</v>
      </c>
      <c r="H26" s="86">
        <v>170469</v>
      </c>
      <c r="I26" s="52">
        <f t="shared" si="1"/>
        <v>32.74495656101697</v>
      </c>
    </row>
    <row r="27" spans="1:26" ht="18" customHeight="1">
      <c r="A27" s="111"/>
      <c r="B27" s="111"/>
      <c r="C27" s="50" t="s">
        <v>9</v>
      </c>
      <c r="D27" s="50"/>
      <c r="E27" s="50"/>
      <c r="F27" s="51">
        <f>SUM(F9,F20:F26)</f>
        <v>2017414</v>
      </c>
      <c r="G27" s="52">
        <f>F27/$F$27*100</f>
        <v>100</v>
      </c>
      <c r="H27" s="86">
        <f>SUM(H9,H20:H26)</f>
        <v>2104562</v>
      </c>
      <c r="I27" s="52">
        <f t="shared" si="1"/>
        <v>-4.1409091297856744</v>
      </c>
    </row>
    <row r="28" spans="1:26" ht="18" customHeight="1">
      <c r="A28" s="111"/>
      <c r="B28" s="111" t="s">
        <v>88</v>
      </c>
      <c r="C28" s="57" t="s">
        <v>10</v>
      </c>
      <c r="D28" s="50"/>
      <c r="E28" s="50"/>
      <c r="F28" s="96">
        <f>SUM(F29:F31)</f>
        <v>929382</v>
      </c>
      <c r="G28" s="52">
        <f>F28/$F$45*100</f>
        <v>46.067986045501812</v>
      </c>
      <c r="H28" s="86">
        <v>903705</v>
      </c>
      <c r="I28" s="52">
        <f>(F28/H28-1)*100</f>
        <v>2.8413033014091926</v>
      </c>
    </row>
    <row r="29" spans="1:26" ht="18" customHeight="1">
      <c r="A29" s="111"/>
      <c r="B29" s="111"/>
      <c r="C29" s="59"/>
      <c r="D29" s="50" t="s">
        <v>11</v>
      </c>
      <c r="E29" s="50"/>
      <c r="F29" s="96">
        <v>586464</v>
      </c>
      <c r="G29" s="52">
        <f t="shared" ref="G29:G44" si="2">F29/$F$45*100</f>
        <v>29.070086754627461</v>
      </c>
      <c r="H29" s="86">
        <v>550499</v>
      </c>
      <c r="I29" s="52">
        <f t="shared" ref="I29:I45" si="3">(F29/H29-1)*100</f>
        <v>6.5331635479810135</v>
      </c>
    </row>
    <row r="30" spans="1:26" ht="18" customHeight="1">
      <c r="A30" s="111"/>
      <c r="B30" s="111"/>
      <c r="C30" s="59"/>
      <c r="D30" s="50" t="s">
        <v>32</v>
      </c>
      <c r="E30" s="50"/>
      <c r="F30" s="96">
        <v>59880</v>
      </c>
      <c r="G30" s="52">
        <f t="shared" si="2"/>
        <v>2.9681562634144503</v>
      </c>
      <c r="H30" s="86">
        <v>67892</v>
      </c>
      <c r="I30" s="52">
        <f t="shared" si="3"/>
        <v>-11.801095858127619</v>
      </c>
    </row>
    <row r="31" spans="1:26" ht="18" customHeight="1">
      <c r="A31" s="111"/>
      <c r="B31" s="111"/>
      <c r="C31" s="58"/>
      <c r="D31" s="50" t="s">
        <v>12</v>
      </c>
      <c r="E31" s="50"/>
      <c r="F31" s="96">
        <v>283038</v>
      </c>
      <c r="G31" s="52">
        <f t="shared" si="2"/>
        <v>14.029743027459906</v>
      </c>
      <c r="H31" s="86">
        <v>285314</v>
      </c>
      <c r="I31" s="52">
        <f t="shared" si="3"/>
        <v>-0.79771760236090339</v>
      </c>
    </row>
    <row r="32" spans="1:26" ht="18" customHeight="1">
      <c r="A32" s="111"/>
      <c r="B32" s="111"/>
      <c r="C32" s="57" t="s">
        <v>13</v>
      </c>
      <c r="D32" s="50"/>
      <c r="E32" s="50"/>
      <c r="F32" s="51">
        <v>905715</v>
      </c>
      <c r="G32" s="52">
        <f t="shared" si="2"/>
        <v>44.894850536379742</v>
      </c>
      <c r="H32" s="86">
        <v>1016498</v>
      </c>
      <c r="I32" s="52">
        <f t="shared" si="3"/>
        <v>-10.898496603042995</v>
      </c>
    </row>
    <row r="33" spans="1:9" ht="18" customHeight="1">
      <c r="A33" s="111"/>
      <c r="B33" s="111"/>
      <c r="C33" s="59"/>
      <c r="D33" s="50" t="s">
        <v>14</v>
      </c>
      <c r="E33" s="50"/>
      <c r="F33" s="51">
        <v>93596</v>
      </c>
      <c r="G33" s="52">
        <f t="shared" si="2"/>
        <v>4.6394047032488128</v>
      </c>
      <c r="H33" s="86">
        <v>133758</v>
      </c>
      <c r="I33" s="52">
        <f t="shared" si="3"/>
        <v>-30.025867611656874</v>
      </c>
    </row>
    <row r="34" spans="1:9" ht="18" customHeight="1">
      <c r="A34" s="111"/>
      <c r="B34" s="111"/>
      <c r="C34" s="59"/>
      <c r="D34" s="50" t="s">
        <v>33</v>
      </c>
      <c r="E34" s="50"/>
      <c r="F34" s="51">
        <v>22227</v>
      </c>
      <c r="G34" s="52">
        <f t="shared" si="2"/>
        <v>1.1017570017854539</v>
      </c>
      <c r="H34" s="86">
        <v>19077</v>
      </c>
      <c r="I34" s="52">
        <f t="shared" si="3"/>
        <v>16.512030193426639</v>
      </c>
    </row>
    <row r="35" spans="1:9" ht="18" customHeight="1">
      <c r="A35" s="111"/>
      <c r="B35" s="111"/>
      <c r="C35" s="59"/>
      <c r="D35" s="50" t="s">
        <v>34</v>
      </c>
      <c r="E35" s="50"/>
      <c r="F35" s="51">
        <v>709899</v>
      </c>
      <c r="G35" s="52">
        <f t="shared" si="2"/>
        <v>35.188563180388357</v>
      </c>
      <c r="H35" s="86">
        <v>784361</v>
      </c>
      <c r="I35" s="52">
        <f t="shared" si="3"/>
        <v>-9.4933327893661161</v>
      </c>
    </row>
    <row r="36" spans="1:9" ht="18" customHeight="1">
      <c r="A36" s="111"/>
      <c r="B36" s="111"/>
      <c r="C36" s="59"/>
      <c r="D36" s="50" t="s">
        <v>35</v>
      </c>
      <c r="E36" s="50"/>
      <c r="F36" s="51">
        <v>47173</v>
      </c>
      <c r="G36" s="52">
        <f t="shared" si="2"/>
        <v>2.3382905045766513</v>
      </c>
      <c r="H36" s="86">
        <v>46259</v>
      </c>
      <c r="I36" s="52">
        <f t="shared" si="3"/>
        <v>1.9758317300417216</v>
      </c>
    </row>
    <row r="37" spans="1:9" ht="18" customHeight="1">
      <c r="A37" s="111"/>
      <c r="B37" s="111"/>
      <c r="C37" s="59"/>
      <c r="D37" s="50" t="s">
        <v>15</v>
      </c>
      <c r="E37" s="50"/>
      <c r="F37" s="51">
        <v>7239</v>
      </c>
      <c r="G37" s="52">
        <f t="shared" si="2"/>
        <v>0.35882570459013369</v>
      </c>
      <c r="H37" s="82">
        <v>10765</v>
      </c>
      <c r="I37" s="52">
        <f t="shared" si="3"/>
        <v>-32.754296330701351</v>
      </c>
    </row>
    <row r="38" spans="1:9" ht="18" customHeight="1">
      <c r="A38" s="111"/>
      <c r="B38" s="111"/>
      <c r="C38" s="58"/>
      <c r="D38" s="50" t="s">
        <v>36</v>
      </c>
      <c r="E38" s="50"/>
      <c r="F38" s="51">
        <v>23568</v>
      </c>
      <c r="G38" s="52">
        <f t="shared" si="2"/>
        <v>1.1682282367426815</v>
      </c>
      <c r="H38" s="82">
        <v>20265</v>
      </c>
      <c r="I38" s="52">
        <f t="shared" si="3"/>
        <v>16.299037749814961</v>
      </c>
    </row>
    <row r="39" spans="1:9" ht="18" customHeight="1">
      <c r="A39" s="111"/>
      <c r="B39" s="111"/>
      <c r="C39" s="57" t="s">
        <v>16</v>
      </c>
      <c r="D39" s="50"/>
      <c r="E39" s="50"/>
      <c r="F39" s="96">
        <f>F40+F43</f>
        <v>182317</v>
      </c>
      <c r="G39" s="52">
        <f t="shared" si="2"/>
        <v>9.0371634181184426</v>
      </c>
      <c r="H39" s="82">
        <v>184359</v>
      </c>
      <c r="I39" s="52">
        <f t="shared" si="3"/>
        <v>-1.1076215427508251</v>
      </c>
    </row>
    <row r="40" spans="1:9" ht="18" customHeight="1">
      <c r="A40" s="111"/>
      <c r="B40" s="111"/>
      <c r="C40" s="59"/>
      <c r="D40" s="57" t="s">
        <v>17</v>
      </c>
      <c r="E40" s="50"/>
      <c r="F40" s="96">
        <v>180072</v>
      </c>
      <c r="G40" s="52">
        <f t="shared" si="2"/>
        <v>8.9258823424443374</v>
      </c>
      <c r="H40" s="82">
        <v>181509</v>
      </c>
      <c r="I40" s="52">
        <f t="shared" si="3"/>
        <v>-0.791696279523324</v>
      </c>
    </row>
    <row r="41" spans="1:9" ht="18" customHeight="1">
      <c r="A41" s="111"/>
      <c r="B41" s="111"/>
      <c r="C41" s="59"/>
      <c r="D41" s="59"/>
      <c r="E41" s="53" t="s">
        <v>91</v>
      </c>
      <c r="F41" s="96">
        <v>63771</v>
      </c>
      <c r="G41" s="52">
        <f t="shared" si="2"/>
        <v>3.1610269384469425</v>
      </c>
      <c r="H41" s="82">
        <v>67492</v>
      </c>
      <c r="I41" s="54">
        <f t="shared" si="3"/>
        <v>-5.5132460143424433</v>
      </c>
    </row>
    <row r="42" spans="1:9" ht="18" customHeight="1">
      <c r="A42" s="111"/>
      <c r="B42" s="111"/>
      <c r="C42" s="59"/>
      <c r="D42" s="58"/>
      <c r="E42" s="44" t="s">
        <v>37</v>
      </c>
      <c r="F42" s="96">
        <v>116301</v>
      </c>
      <c r="G42" s="52">
        <f t="shared" si="2"/>
        <v>5.7648554039973945</v>
      </c>
      <c r="H42" s="82">
        <v>114017</v>
      </c>
      <c r="I42" s="54">
        <f t="shared" si="3"/>
        <v>2.0032100476244707</v>
      </c>
    </row>
    <row r="43" spans="1:9" ht="18" customHeight="1">
      <c r="A43" s="111"/>
      <c r="B43" s="111"/>
      <c r="C43" s="59"/>
      <c r="D43" s="50" t="s">
        <v>38</v>
      </c>
      <c r="E43" s="50"/>
      <c r="F43" s="96">
        <v>2245</v>
      </c>
      <c r="G43" s="52">
        <f t="shared" si="2"/>
        <v>0.11128107567410556</v>
      </c>
      <c r="H43" s="82">
        <v>2850</v>
      </c>
      <c r="I43" s="54">
        <f t="shared" si="3"/>
        <v>-21.228070175438596</v>
      </c>
    </row>
    <row r="44" spans="1:9" ht="18" customHeight="1">
      <c r="A44" s="111"/>
      <c r="B44" s="111"/>
      <c r="C44" s="58"/>
      <c r="D44" s="50" t="s">
        <v>39</v>
      </c>
      <c r="E44" s="50"/>
      <c r="F44" s="102">
        <v>0</v>
      </c>
      <c r="G44" s="52">
        <f t="shared" si="2"/>
        <v>0</v>
      </c>
      <c r="H44" s="85">
        <v>0</v>
      </c>
      <c r="I44" s="52" t="e">
        <f t="shared" si="3"/>
        <v>#DIV/0!</v>
      </c>
    </row>
    <row r="45" spans="1:9" ht="18" customHeight="1">
      <c r="A45" s="111"/>
      <c r="B45" s="111"/>
      <c r="C45" s="44" t="s">
        <v>18</v>
      </c>
      <c r="D45" s="44"/>
      <c r="E45" s="44"/>
      <c r="F45" s="51">
        <f>SUM(F28,F32,F39)</f>
        <v>2017414</v>
      </c>
      <c r="G45" s="52">
        <f>F45/$F$45*100</f>
        <v>100</v>
      </c>
      <c r="H45" s="51">
        <f>SUM(H28,H32,H39)</f>
        <v>2104562</v>
      </c>
      <c r="I45" s="52">
        <f t="shared" si="3"/>
        <v>-4.1409091297856744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5" zoomScaleNormal="100" zoomScaleSheetLayoutView="85" workbookViewId="0">
      <pane xSplit="5" ySplit="7" topLeftCell="I8" activePane="bottomRight" state="frozen"/>
      <selection activeCell="L8" sqref="L8"/>
      <selection pane="topRight" activeCell="L8" sqref="L8"/>
      <selection pane="bottomLeft" activeCell="L8" sqref="L8"/>
      <selection pane="bottomRight" activeCell="M19" sqref="M19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7" t="s">
        <v>256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6" customHeight="1">
      <c r="A6" s="123" t="s">
        <v>48</v>
      </c>
      <c r="B6" s="124"/>
      <c r="C6" s="124"/>
      <c r="D6" s="124"/>
      <c r="E6" s="124"/>
      <c r="F6" s="119" t="s">
        <v>251</v>
      </c>
      <c r="G6" s="118"/>
      <c r="H6" s="119" t="s">
        <v>252</v>
      </c>
      <c r="I6" s="118"/>
      <c r="J6" s="119" t="s">
        <v>253</v>
      </c>
      <c r="K6" s="118"/>
      <c r="L6" s="118" t="s">
        <v>254</v>
      </c>
      <c r="M6" s="118"/>
      <c r="N6" s="117" t="s">
        <v>255</v>
      </c>
      <c r="O6" s="117"/>
    </row>
    <row r="7" spans="1:25" ht="16" customHeight="1">
      <c r="A7" s="124"/>
      <c r="B7" s="124"/>
      <c r="C7" s="124"/>
      <c r="D7" s="124"/>
      <c r="E7" s="124"/>
      <c r="F7" s="48" t="s">
        <v>244</v>
      </c>
      <c r="G7" s="48" t="s">
        <v>236</v>
      </c>
      <c r="H7" s="48" t="s">
        <v>241</v>
      </c>
      <c r="I7" s="48" t="s">
        <v>236</v>
      </c>
      <c r="J7" s="48" t="s">
        <v>241</v>
      </c>
      <c r="K7" s="48" t="s">
        <v>236</v>
      </c>
      <c r="L7" s="48" t="s">
        <v>241</v>
      </c>
      <c r="M7" s="48" t="s">
        <v>236</v>
      </c>
      <c r="N7" s="48" t="s">
        <v>241</v>
      </c>
      <c r="O7" s="48" t="s">
        <v>236</v>
      </c>
    </row>
    <row r="8" spans="1:25" ht="16" customHeight="1">
      <c r="A8" s="121" t="s">
        <v>82</v>
      </c>
      <c r="B8" s="57" t="s">
        <v>49</v>
      </c>
      <c r="C8" s="50"/>
      <c r="D8" s="50"/>
      <c r="E8" s="62" t="s">
        <v>40</v>
      </c>
      <c r="F8" s="94">
        <v>1851</v>
      </c>
      <c r="G8" s="94">
        <v>1850</v>
      </c>
      <c r="H8" s="94">
        <v>46289</v>
      </c>
      <c r="I8" s="94">
        <v>47151</v>
      </c>
      <c r="J8" s="94">
        <v>11298</v>
      </c>
      <c r="K8" s="94">
        <v>2507</v>
      </c>
      <c r="L8" s="94">
        <v>52429</v>
      </c>
      <c r="M8" s="94">
        <v>53147</v>
      </c>
      <c r="N8" s="94">
        <v>4109</v>
      </c>
      <c r="O8" s="94">
        <v>3963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121"/>
      <c r="B9" s="59"/>
      <c r="C9" s="50" t="s">
        <v>50</v>
      </c>
      <c r="D9" s="50"/>
      <c r="E9" s="62" t="s">
        <v>41</v>
      </c>
      <c r="F9" s="94">
        <v>1851</v>
      </c>
      <c r="G9" s="94">
        <v>1850</v>
      </c>
      <c r="H9" s="94">
        <v>46289</v>
      </c>
      <c r="I9" s="94">
        <v>47151</v>
      </c>
      <c r="J9" s="94">
        <v>11298</v>
      </c>
      <c r="K9" s="94">
        <v>2507</v>
      </c>
      <c r="L9" s="94">
        <v>52429</v>
      </c>
      <c r="M9" s="94">
        <v>53147</v>
      </c>
      <c r="N9" s="94">
        <v>4109</v>
      </c>
      <c r="O9" s="94">
        <v>3963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121"/>
      <c r="B10" s="58"/>
      <c r="C10" s="50" t="s">
        <v>51</v>
      </c>
      <c r="D10" s="50"/>
      <c r="E10" s="62" t="s">
        <v>42</v>
      </c>
      <c r="F10" s="97">
        <v>0</v>
      </c>
      <c r="G10" s="94">
        <v>0</v>
      </c>
      <c r="H10" s="94">
        <v>0</v>
      </c>
      <c r="I10" s="94">
        <v>0</v>
      </c>
      <c r="J10" s="89">
        <v>0</v>
      </c>
      <c r="K10" s="89">
        <v>0</v>
      </c>
      <c r="L10" s="94">
        <v>0</v>
      </c>
      <c r="M10" s="94">
        <v>0</v>
      </c>
      <c r="N10" s="94">
        <v>0</v>
      </c>
      <c r="O10" s="94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121"/>
      <c r="B11" s="57" t="s">
        <v>52</v>
      </c>
      <c r="C11" s="50"/>
      <c r="D11" s="50"/>
      <c r="E11" s="62" t="s">
        <v>43</v>
      </c>
      <c r="F11" s="94">
        <v>2259</v>
      </c>
      <c r="G11" s="94">
        <v>2145</v>
      </c>
      <c r="H11" s="94">
        <v>50759</v>
      </c>
      <c r="I11" s="94">
        <v>51307</v>
      </c>
      <c r="J11" s="94">
        <v>10162</v>
      </c>
      <c r="K11" s="94">
        <v>2533</v>
      </c>
      <c r="L11" s="94">
        <v>56831</v>
      </c>
      <c r="M11" s="94">
        <v>58982</v>
      </c>
      <c r="N11" s="94">
        <v>4109</v>
      </c>
      <c r="O11" s="94">
        <v>3963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121"/>
      <c r="B12" s="59"/>
      <c r="C12" s="50" t="s">
        <v>53</v>
      </c>
      <c r="D12" s="50"/>
      <c r="E12" s="62" t="s">
        <v>44</v>
      </c>
      <c r="F12" s="94">
        <v>2259</v>
      </c>
      <c r="G12" s="94">
        <v>2145</v>
      </c>
      <c r="H12" s="94">
        <v>50759</v>
      </c>
      <c r="I12" s="94">
        <v>51307</v>
      </c>
      <c r="J12" s="94">
        <v>10162</v>
      </c>
      <c r="K12" s="94">
        <v>2533</v>
      </c>
      <c r="L12" s="94">
        <v>56831</v>
      </c>
      <c r="M12" s="94">
        <v>58982</v>
      </c>
      <c r="N12" s="94">
        <v>4109</v>
      </c>
      <c r="O12" s="94">
        <v>3963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121"/>
      <c r="B13" s="58"/>
      <c r="C13" s="50" t="s">
        <v>54</v>
      </c>
      <c r="D13" s="50"/>
      <c r="E13" s="62" t="s">
        <v>45</v>
      </c>
      <c r="F13" s="94">
        <v>0</v>
      </c>
      <c r="G13" s="94">
        <v>0</v>
      </c>
      <c r="H13" s="89"/>
      <c r="I13" s="89">
        <v>0</v>
      </c>
      <c r="J13" s="89">
        <v>0</v>
      </c>
      <c r="K13" s="89">
        <v>0</v>
      </c>
      <c r="L13" s="94">
        <v>0</v>
      </c>
      <c r="M13" s="94">
        <v>0</v>
      </c>
      <c r="N13" s="94">
        <v>0</v>
      </c>
      <c r="O13" s="94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121"/>
      <c r="B14" s="50" t="s">
        <v>55</v>
      </c>
      <c r="C14" s="50"/>
      <c r="D14" s="50"/>
      <c r="E14" s="62" t="s">
        <v>96</v>
      </c>
      <c r="F14" s="94">
        <f t="shared" ref="F14:K15" si="0">F9-F12</f>
        <v>-408</v>
      </c>
      <c r="G14" s="94">
        <f t="shared" si="0"/>
        <v>-295</v>
      </c>
      <c r="H14" s="94">
        <f t="shared" si="0"/>
        <v>-4470</v>
      </c>
      <c r="I14" s="94">
        <f>I9-I12</f>
        <v>-4156</v>
      </c>
      <c r="J14" s="94">
        <f t="shared" si="0"/>
        <v>1136</v>
      </c>
      <c r="K14" s="94">
        <f t="shared" si="0"/>
        <v>-26</v>
      </c>
      <c r="L14" s="94">
        <f t="shared" ref="L14:O15" si="1">L9-L12</f>
        <v>-4402</v>
      </c>
      <c r="M14" s="94">
        <f t="shared" si="1"/>
        <v>-5835</v>
      </c>
      <c r="N14" s="94">
        <f t="shared" si="1"/>
        <v>0</v>
      </c>
      <c r="O14" s="94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121"/>
      <c r="B15" s="50" t="s">
        <v>56</v>
      </c>
      <c r="C15" s="50"/>
      <c r="D15" s="50"/>
      <c r="E15" s="62" t="s">
        <v>97</v>
      </c>
      <c r="F15" s="94">
        <f t="shared" si="0"/>
        <v>0</v>
      </c>
      <c r="G15" s="94">
        <f t="shared" si="0"/>
        <v>0</v>
      </c>
      <c r="H15" s="94">
        <f t="shared" si="0"/>
        <v>0</v>
      </c>
      <c r="I15" s="94">
        <f t="shared" si="0"/>
        <v>0</v>
      </c>
      <c r="J15" s="94">
        <f t="shared" si="0"/>
        <v>0</v>
      </c>
      <c r="K15" s="94">
        <f t="shared" si="0"/>
        <v>0</v>
      </c>
      <c r="L15" s="94">
        <f t="shared" si="1"/>
        <v>0</v>
      </c>
      <c r="M15" s="94">
        <f t="shared" si="1"/>
        <v>0</v>
      </c>
      <c r="N15" s="94">
        <f t="shared" si="1"/>
        <v>0</v>
      </c>
      <c r="O15" s="94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121"/>
      <c r="B16" s="50" t="s">
        <v>57</v>
      </c>
      <c r="C16" s="50"/>
      <c r="D16" s="50"/>
      <c r="E16" s="62" t="s">
        <v>98</v>
      </c>
      <c r="F16" s="94">
        <f t="shared" ref="F16:K16" si="2">F8-F11</f>
        <v>-408</v>
      </c>
      <c r="G16" s="94">
        <f t="shared" si="2"/>
        <v>-295</v>
      </c>
      <c r="H16" s="94">
        <f t="shared" si="2"/>
        <v>-4470</v>
      </c>
      <c r="I16" s="94">
        <f>I8-I11</f>
        <v>-4156</v>
      </c>
      <c r="J16" s="94">
        <f t="shared" si="2"/>
        <v>1136</v>
      </c>
      <c r="K16" s="94">
        <f t="shared" si="2"/>
        <v>-26</v>
      </c>
      <c r="L16" s="94">
        <f t="shared" ref="L16:O16" si="3">L8-L11</f>
        <v>-4402</v>
      </c>
      <c r="M16" s="94">
        <f t="shared" si="3"/>
        <v>-5835</v>
      </c>
      <c r="N16" s="94">
        <f t="shared" si="3"/>
        <v>0</v>
      </c>
      <c r="O16" s="94">
        <f t="shared" si="3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121"/>
      <c r="B17" s="50" t="s">
        <v>58</v>
      </c>
      <c r="C17" s="50"/>
      <c r="D17" s="50"/>
      <c r="E17" s="48"/>
      <c r="F17" s="94">
        <v>0</v>
      </c>
      <c r="G17" s="94">
        <v>0</v>
      </c>
      <c r="H17" s="89">
        <v>0</v>
      </c>
      <c r="I17" s="89">
        <v>0</v>
      </c>
      <c r="J17" s="94">
        <v>0</v>
      </c>
      <c r="K17" s="94">
        <v>0</v>
      </c>
      <c r="L17" s="94">
        <v>0</v>
      </c>
      <c r="M17" s="94">
        <v>0</v>
      </c>
      <c r="N17" s="89">
        <v>0</v>
      </c>
      <c r="O17" s="89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121"/>
      <c r="B18" s="50" t="s">
        <v>59</v>
      </c>
      <c r="C18" s="50"/>
      <c r="D18" s="50"/>
      <c r="E18" s="48"/>
      <c r="F18" s="90">
        <v>0</v>
      </c>
      <c r="G18" s="94">
        <v>0</v>
      </c>
      <c r="H18" s="90">
        <v>0</v>
      </c>
      <c r="I18" s="89">
        <v>0</v>
      </c>
      <c r="J18" s="90">
        <v>0</v>
      </c>
      <c r="K18" s="94">
        <v>0</v>
      </c>
      <c r="L18" s="90">
        <v>0</v>
      </c>
      <c r="M18" s="90">
        <v>0</v>
      </c>
      <c r="N18" s="90">
        <v>0</v>
      </c>
      <c r="O18" s="90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121" t="s">
        <v>83</v>
      </c>
      <c r="B19" s="57" t="s">
        <v>60</v>
      </c>
      <c r="C19" s="50"/>
      <c r="D19" s="50"/>
      <c r="E19" s="62"/>
      <c r="F19" s="94">
        <v>148</v>
      </c>
      <c r="G19" s="94">
        <v>105</v>
      </c>
      <c r="H19" s="94">
        <v>28462</v>
      </c>
      <c r="I19" s="94">
        <v>21245</v>
      </c>
      <c r="J19" s="94">
        <v>1277</v>
      </c>
      <c r="K19" s="94">
        <v>1548</v>
      </c>
      <c r="L19" s="94">
        <v>25284</v>
      </c>
      <c r="M19" s="94">
        <v>25244</v>
      </c>
      <c r="N19" s="94">
        <v>245</v>
      </c>
      <c r="O19" s="94">
        <v>690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121"/>
      <c r="B20" s="58"/>
      <c r="C20" s="50" t="s">
        <v>61</v>
      </c>
      <c r="D20" s="50"/>
      <c r="E20" s="62"/>
      <c r="F20" s="94">
        <v>0</v>
      </c>
      <c r="G20" s="90">
        <v>0</v>
      </c>
      <c r="H20" s="94">
        <v>12291</v>
      </c>
      <c r="I20" s="94">
        <v>9021</v>
      </c>
      <c r="J20" s="94">
        <v>0</v>
      </c>
      <c r="K20" s="94">
        <v>0</v>
      </c>
      <c r="L20" s="94">
        <v>6146</v>
      </c>
      <c r="M20" s="94">
        <v>6545</v>
      </c>
      <c r="N20" s="94">
        <v>76</v>
      </c>
      <c r="O20" s="94">
        <v>349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121"/>
      <c r="B21" s="50" t="s">
        <v>62</v>
      </c>
      <c r="C21" s="50"/>
      <c r="D21" s="50"/>
      <c r="E21" s="62" t="s">
        <v>99</v>
      </c>
      <c r="F21" s="94">
        <v>148</v>
      </c>
      <c r="G21" s="94">
        <v>105</v>
      </c>
      <c r="H21" s="94">
        <v>28462</v>
      </c>
      <c r="I21" s="94">
        <v>21245</v>
      </c>
      <c r="J21" s="94">
        <v>1277</v>
      </c>
      <c r="K21" s="94">
        <v>1548</v>
      </c>
      <c r="L21" s="94">
        <v>25284</v>
      </c>
      <c r="M21" s="94">
        <v>25244</v>
      </c>
      <c r="N21" s="94">
        <v>245</v>
      </c>
      <c r="O21" s="94">
        <v>690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121"/>
      <c r="B22" s="57" t="s">
        <v>63</v>
      </c>
      <c r="C22" s="50"/>
      <c r="D22" s="50"/>
      <c r="E22" s="62" t="s">
        <v>100</v>
      </c>
      <c r="F22" s="94">
        <v>1321</v>
      </c>
      <c r="G22" s="94">
        <v>653</v>
      </c>
      <c r="H22" s="94">
        <v>50139</v>
      </c>
      <c r="I22" s="94">
        <v>39962</v>
      </c>
      <c r="J22" s="94">
        <v>5198</v>
      </c>
      <c r="K22" s="94">
        <v>5754</v>
      </c>
      <c r="L22" s="94">
        <v>31073</v>
      </c>
      <c r="M22" s="94">
        <v>31009</v>
      </c>
      <c r="N22" s="94">
        <v>296</v>
      </c>
      <c r="O22" s="94">
        <v>707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121"/>
      <c r="B23" s="58" t="s">
        <v>64</v>
      </c>
      <c r="C23" s="50" t="s">
        <v>65</v>
      </c>
      <c r="D23" s="50"/>
      <c r="E23" s="62"/>
      <c r="F23" s="94">
        <v>27</v>
      </c>
      <c r="G23" s="94">
        <v>35</v>
      </c>
      <c r="H23" s="94">
        <v>9554</v>
      </c>
      <c r="I23" s="94">
        <v>9311</v>
      </c>
      <c r="J23" s="94">
        <v>0</v>
      </c>
      <c r="K23" s="94">
        <v>0</v>
      </c>
      <c r="L23" s="94">
        <v>5698</v>
      </c>
      <c r="M23" s="94">
        <v>5699</v>
      </c>
      <c r="N23" s="94">
        <v>217</v>
      </c>
      <c r="O23" s="94">
        <v>355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121"/>
      <c r="B24" s="50" t="s">
        <v>101</v>
      </c>
      <c r="C24" s="50"/>
      <c r="D24" s="50"/>
      <c r="E24" s="62" t="s">
        <v>102</v>
      </c>
      <c r="F24" s="94">
        <f t="shared" ref="F24:K24" si="4">F21-F22</f>
        <v>-1173</v>
      </c>
      <c r="G24" s="94">
        <f t="shared" si="4"/>
        <v>-548</v>
      </c>
      <c r="H24" s="94">
        <f t="shared" si="4"/>
        <v>-21677</v>
      </c>
      <c r="I24" s="94">
        <f t="shared" si="4"/>
        <v>-18717</v>
      </c>
      <c r="J24" s="94">
        <f t="shared" si="4"/>
        <v>-3921</v>
      </c>
      <c r="K24" s="94">
        <f t="shared" si="4"/>
        <v>-4206</v>
      </c>
      <c r="L24" s="94">
        <f t="shared" ref="L24:O24" si="5">L21-L22</f>
        <v>-5789</v>
      </c>
      <c r="M24" s="94">
        <f t="shared" si="5"/>
        <v>-5765</v>
      </c>
      <c r="N24" s="94">
        <f t="shared" si="5"/>
        <v>-51</v>
      </c>
      <c r="O24" s="94">
        <f t="shared" si="5"/>
        <v>-17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121"/>
      <c r="B25" s="57" t="s">
        <v>66</v>
      </c>
      <c r="C25" s="57"/>
      <c r="D25" s="57"/>
      <c r="E25" s="125" t="s">
        <v>103</v>
      </c>
      <c r="F25" s="115">
        <v>1173</v>
      </c>
      <c r="G25" s="115">
        <v>548</v>
      </c>
      <c r="H25" s="115">
        <v>21677</v>
      </c>
      <c r="I25" s="115">
        <v>18717</v>
      </c>
      <c r="J25" s="115">
        <v>3921</v>
      </c>
      <c r="K25" s="115">
        <v>4206</v>
      </c>
      <c r="L25" s="115">
        <v>5789</v>
      </c>
      <c r="M25" s="115">
        <v>5765</v>
      </c>
      <c r="N25" s="115">
        <v>51</v>
      </c>
      <c r="O25" s="115">
        <v>17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121"/>
      <c r="B26" s="74" t="s">
        <v>67</v>
      </c>
      <c r="C26" s="74"/>
      <c r="D26" s="74"/>
      <c r="E26" s="12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121"/>
      <c r="B27" s="50" t="s">
        <v>104</v>
      </c>
      <c r="C27" s="50"/>
      <c r="D27" s="50"/>
      <c r="E27" s="62" t="s">
        <v>105</v>
      </c>
      <c r="F27" s="94">
        <f>F24+F25</f>
        <v>0</v>
      </c>
      <c r="G27" s="94">
        <f>G24+G25</f>
        <v>0</v>
      </c>
      <c r="H27" s="94">
        <f t="shared" ref="H27:K27" si="6">H24+H25</f>
        <v>0</v>
      </c>
      <c r="I27" s="94">
        <f t="shared" si="6"/>
        <v>0</v>
      </c>
      <c r="J27" s="94">
        <f t="shared" si="6"/>
        <v>0</v>
      </c>
      <c r="K27" s="94">
        <f t="shared" si="6"/>
        <v>0</v>
      </c>
      <c r="L27" s="94">
        <f t="shared" ref="L27:O27" si="7">L24+L25</f>
        <v>0</v>
      </c>
      <c r="M27" s="94">
        <f t="shared" si="7"/>
        <v>0</v>
      </c>
      <c r="N27" s="94">
        <f t="shared" si="7"/>
        <v>0</v>
      </c>
      <c r="O27" s="94">
        <f t="shared" si="7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124" t="s">
        <v>68</v>
      </c>
      <c r="B30" s="124"/>
      <c r="C30" s="124"/>
      <c r="D30" s="124"/>
      <c r="E30" s="124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124"/>
      <c r="B31" s="124"/>
      <c r="C31" s="124"/>
      <c r="D31" s="124"/>
      <c r="E31" s="124"/>
      <c r="F31" s="48" t="s">
        <v>241</v>
      </c>
      <c r="G31" s="48" t="s">
        <v>236</v>
      </c>
      <c r="H31" s="48" t="s">
        <v>241</v>
      </c>
      <c r="I31" s="48" t="s">
        <v>236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121" t="s">
        <v>84</v>
      </c>
      <c r="B32" s="57" t="s">
        <v>49</v>
      </c>
      <c r="C32" s="50"/>
      <c r="D32" s="50"/>
      <c r="E32" s="62" t="s">
        <v>40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27"/>
      <c r="B33" s="59"/>
      <c r="C33" s="57" t="s">
        <v>69</v>
      </c>
      <c r="D33" s="50"/>
      <c r="E33" s="6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27"/>
      <c r="B34" s="59"/>
      <c r="C34" s="58"/>
      <c r="D34" s="50" t="s">
        <v>70</v>
      </c>
      <c r="E34" s="6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27"/>
      <c r="B35" s="58"/>
      <c r="C35" s="50" t="s">
        <v>71</v>
      </c>
      <c r="D35" s="50"/>
      <c r="E35" s="62"/>
      <c r="F35" s="51"/>
      <c r="G35" s="51"/>
      <c r="H35" s="51"/>
      <c r="I35" s="51"/>
      <c r="J35" s="63"/>
      <c r="K35" s="63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27"/>
      <c r="B36" s="57" t="s">
        <v>52</v>
      </c>
      <c r="C36" s="50"/>
      <c r="D36" s="50"/>
      <c r="E36" s="62" t="s">
        <v>41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27"/>
      <c r="B37" s="59"/>
      <c r="C37" s="50" t="s">
        <v>72</v>
      </c>
      <c r="D37" s="50"/>
      <c r="E37" s="6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27"/>
      <c r="B38" s="58"/>
      <c r="C38" s="50" t="s">
        <v>73</v>
      </c>
      <c r="D38" s="50"/>
      <c r="E38" s="62"/>
      <c r="F38" s="51"/>
      <c r="G38" s="51"/>
      <c r="H38" s="51"/>
      <c r="I38" s="51"/>
      <c r="J38" s="51"/>
      <c r="K38" s="63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27"/>
      <c r="B39" s="44" t="s">
        <v>74</v>
      </c>
      <c r="C39" s="44"/>
      <c r="D39" s="44"/>
      <c r="E39" s="62" t="s">
        <v>107</v>
      </c>
      <c r="F39" s="51">
        <f>F32-F36</f>
        <v>0</v>
      </c>
      <c r="G39" s="51">
        <f t="shared" ref="G39:O39" si="8">G32-G36</f>
        <v>0</v>
      </c>
      <c r="H39" s="51">
        <f t="shared" si="8"/>
        <v>0</v>
      </c>
      <c r="I39" s="51">
        <f t="shared" si="8"/>
        <v>0</v>
      </c>
      <c r="J39" s="51">
        <f t="shared" si="8"/>
        <v>0</v>
      </c>
      <c r="K39" s="51">
        <f t="shared" si="8"/>
        <v>0</v>
      </c>
      <c r="L39" s="51">
        <f t="shared" si="8"/>
        <v>0</v>
      </c>
      <c r="M39" s="51">
        <f t="shared" si="8"/>
        <v>0</v>
      </c>
      <c r="N39" s="51">
        <f t="shared" si="8"/>
        <v>0</v>
      </c>
      <c r="O39" s="51">
        <f t="shared" si="8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121" t="s">
        <v>85</v>
      </c>
      <c r="B40" s="57" t="s">
        <v>75</v>
      </c>
      <c r="C40" s="50"/>
      <c r="D40" s="50"/>
      <c r="E40" s="62" t="s">
        <v>43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122"/>
      <c r="B41" s="58"/>
      <c r="C41" s="50" t="s">
        <v>76</v>
      </c>
      <c r="D41" s="50"/>
      <c r="E41" s="62"/>
      <c r="F41" s="63"/>
      <c r="G41" s="63"/>
      <c r="H41" s="63"/>
      <c r="I41" s="63"/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122"/>
      <c r="B42" s="57" t="s">
        <v>63</v>
      </c>
      <c r="C42" s="50"/>
      <c r="D42" s="50"/>
      <c r="E42" s="62" t="s">
        <v>44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122"/>
      <c r="B43" s="58"/>
      <c r="C43" s="50" t="s">
        <v>77</v>
      </c>
      <c r="D43" s="50"/>
      <c r="E43" s="62"/>
      <c r="F43" s="51"/>
      <c r="G43" s="51"/>
      <c r="H43" s="51"/>
      <c r="I43" s="51"/>
      <c r="J43" s="63"/>
      <c r="K43" s="63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122"/>
      <c r="B44" s="50" t="s">
        <v>74</v>
      </c>
      <c r="C44" s="50"/>
      <c r="D44" s="50"/>
      <c r="E44" s="62" t="s">
        <v>108</v>
      </c>
      <c r="F44" s="63">
        <f>F40-F42</f>
        <v>0</v>
      </c>
      <c r="G44" s="63">
        <f t="shared" ref="G44:O44" si="9">G40-G42</f>
        <v>0</v>
      </c>
      <c r="H44" s="63">
        <f t="shared" si="9"/>
        <v>0</v>
      </c>
      <c r="I44" s="63">
        <f t="shared" si="9"/>
        <v>0</v>
      </c>
      <c r="J44" s="63">
        <f t="shared" si="9"/>
        <v>0</v>
      </c>
      <c r="K44" s="63">
        <f t="shared" si="9"/>
        <v>0</v>
      </c>
      <c r="L44" s="63">
        <f t="shared" si="9"/>
        <v>0</v>
      </c>
      <c r="M44" s="63">
        <f t="shared" si="9"/>
        <v>0</v>
      </c>
      <c r="N44" s="63">
        <f t="shared" si="9"/>
        <v>0</v>
      </c>
      <c r="O44" s="63">
        <f t="shared" si="9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121" t="s">
        <v>86</v>
      </c>
      <c r="B45" s="44" t="s">
        <v>78</v>
      </c>
      <c r="C45" s="44"/>
      <c r="D45" s="44"/>
      <c r="E45" s="62" t="s">
        <v>109</v>
      </c>
      <c r="F45" s="51">
        <f>F39+F44</f>
        <v>0</v>
      </c>
      <c r="G45" s="51">
        <f t="shared" ref="G45:O45" si="10">G39+G44</f>
        <v>0</v>
      </c>
      <c r="H45" s="51">
        <f t="shared" si="10"/>
        <v>0</v>
      </c>
      <c r="I45" s="51">
        <f t="shared" si="10"/>
        <v>0</v>
      </c>
      <c r="J45" s="51">
        <f t="shared" si="10"/>
        <v>0</v>
      </c>
      <c r="K45" s="51">
        <f t="shared" si="10"/>
        <v>0</v>
      </c>
      <c r="L45" s="51">
        <f t="shared" si="10"/>
        <v>0</v>
      </c>
      <c r="M45" s="51">
        <f t="shared" si="10"/>
        <v>0</v>
      </c>
      <c r="N45" s="51">
        <f t="shared" si="10"/>
        <v>0</v>
      </c>
      <c r="O45" s="51">
        <f t="shared" si="10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122"/>
      <c r="B46" s="50" t="s">
        <v>79</v>
      </c>
      <c r="C46" s="50"/>
      <c r="D46" s="50"/>
      <c r="E46" s="50"/>
      <c r="F46" s="63"/>
      <c r="G46" s="63"/>
      <c r="H46" s="63"/>
      <c r="I46" s="63"/>
      <c r="J46" s="63"/>
      <c r="K46" s="63"/>
      <c r="L46" s="51"/>
      <c r="M46" s="51"/>
      <c r="N46" s="63"/>
      <c r="O46" s="63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122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122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15" activePane="bottomRight" state="frozen"/>
      <selection activeCell="L8" sqref="L8"/>
      <selection pane="topRight" activeCell="L8" sqref="L8"/>
      <selection pane="bottomLeft" activeCell="L8" sqref="L8"/>
      <selection pane="bottomRight" activeCell="E41" sqref="E41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7" t="s">
        <v>256</v>
      </c>
      <c r="F1" s="1"/>
    </row>
    <row r="3" spans="1:9" ht="1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5"/>
      <c r="F7" s="45" t="s">
        <v>238</v>
      </c>
      <c r="G7" s="45"/>
      <c r="H7" s="45" t="s">
        <v>246</v>
      </c>
      <c r="I7" s="64" t="s">
        <v>21</v>
      </c>
    </row>
    <row r="8" spans="1:9" ht="17.149999999999999" customHeight="1">
      <c r="A8" s="18"/>
      <c r="B8" s="19"/>
      <c r="C8" s="19"/>
      <c r="D8" s="19"/>
      <c r="E8" s="56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111" t="s">
        <v>87</v>
      </c>
      <c r="B9" s="111" t="s">
        <v>89</v>
      </c>
      <c r="C9" s="57" t="s">
        <v>3</v>
      </c>
      <c r="D9" s="50"/>
      <c r="E9" s="50"/>
      <c r="F9" s="94">
        <v>1020723</v>
      </c>
      <c r="G9" s="52">
        <f>F9/$F$27*100</f>
        <v>44.658414795440891</v>
      </c>
      <c r="H9" s="82">
        <v>987711</v>
      </c>
      <c r="I9" s="52">
        <f t="shared" ref="I9:I45" si="0">(F9/H9-1)*100</f>
        <v>3.3422731952970075</v>
      </c>
    </row>
    <row r="10" spans="1:9" ht="18" customHeight="1">
      <c r="A10" s="111"/>
      <c r="B10" s="111"/>
      <c r="C10" s="59"/>
      <c r="D10" s="57" t="s">
        <v>22</v>
      </c>
      <c r="E10" s="50"/>
      <c r="F10" s="94">
        <v>320308</v>
      </c>
      <c r="G10" s="52">
        <f t="shared" ref="G10:G27" si="1">F10/$F$27*100</f>
        <v>14.014034685510252</v>
      </c>
      <c r="H10" s="82">
        <v>320179</v>
      </c>
      <c r="I10" s="52">
        <f t="shared" si="0"/>
        <v>4.0289962802053658E-2</v>
      </c>
    </row>
    <row r="11" spans="1:9" ht="18" customHeight="1">
      <c r="A11" s="111"/>
      <c r="B11" s="111"/>
      <c r="C11" s="59"/>
      <c r="D11" s="59"/>
      <c r="E11" s="44" t="s">
        <v>23</v>
      </c>
      <c r="F11" s="94">
        <v>277955</v>
      </c>
      <c r="G11" s="52">
        <f t="shared" si="1"/>
        <v>12.161016930613666</v>
      </c>
      <c r="H11" s="82">
        <v>270050</v>
      </c>
      <c r="I11" s="52">
        <f t="shared" si="0"/>
        <v>2.9272356970931224</v>
      </c>
    </row>
    <row r="12" spans="1:9" ht="18" customHeight="1">
      <c r="A12" s="111"/>
      <c r="B12" s="111"/>
      <c r="C12" s="59"/>
      <c r="D12" s="59"/>
      <c r="E12" s="44" t="s">
        <v>24</v>
      </c>
      <c r="F12" s="94">
        <v>10574</v>
      </c>
      <c r="G12" s="52">
        <f t="shared" si="1"/>
        <v>0.46263097632461697</v>
      </c>
      <c r="H12" s="82">
        <v>10806</v>
      </c>
      <c r="I12" s="52">
        <f t="shared" si="0"/>
        <v>-2.1469553951508402</v>
      </c>
    </row>
    <row r="13" spans="1:9" ht="18" customHeight="1">
      <c r="A13" s="111"/>
      <c r="B13" s="111"/>
      <c r="C13" s="59"/>
      <c r="D13" s="58"/>
      <c r="E13" s="44" t="s">
        <v>25</v>
      </c>
      <c r="F13" s="94">
        <v>725</v>
      </c>
      <c r="G13" s="52">
        <f t="shared" si="1"/>
        <v>3.172001681817168E-2</v>
      </c>
      <c r="H13" s="82">
        <v>1202</v>
      </c>
      <c r="I13" s="52">
        <f t="shared" si="0"/>
        <v>-39.683860232945086</v>
      </c>
    </row>
    <row r="14" spans="1:9" ht="18" customHeight="1">
      <c r="A14" s="111"/>
      <c r="B14" s="111"/>
      <c r="C14" s="59"/>
      <c r="D14" s="57" t="s">
        <v>26</v>
      </c>
      <c r="E14" s="50"/>
      <c r="F14" s="94">
        <v>186619</v>
      </c>
      <c r="G14" s="52">
        <f t="shared" si="1"/>
        <v>8.1649073359867312</v>
      </c>
      <c r="H14" s="82">
        <v>174512</v>
      </c>
      <c r="I14" s="52">
        <f t="shared" si="0"/>
        <v>6.9376317960942568</v>
      </c>
    </row>
    <row r="15" spans="1:9" ht="18" customHeight="1">
      <c r="A15" s="111"/>
      <c r="B15" s="111"/>
      <c r="C15" s="59"/>
      <c r="D15" s="59"/>
      <c r="E15" s="44" t="s">
        <v>27</v>
      </c>
      <c r="F15" s="94">
        <v>17376</v>
      </c>
      <c r="G15" s="52">
        <f t="shared" si="1"/>
        <v>0.76023036170007041</v>
      </c>
      <c r="H15" s="82">
        <v>14787</v>
      </c>
      <c r="I15" s="52">
        <f t="shared" si="0"/>
        <v>17.508622438628517</v>
      </c>
    </row>
    <row r="16" spans="1:9" ht="18" customHeight="1">
      <c r="A16" s="111"/>
      <c r="B16" s="111"/>
      <c r="C16" s="59"/>
      <c r="D16" s="58"/>
      <c r="E16" s="44" t="s">
        <v>28</v>
      </c>
      <c r="F16" s="94">
        <v>169243</v>
      </c>
      <c r="G16" s="52">
        <f t="shared" si="1"/>
        <v>7.4046769742866596</v>
      </c>
      <c r="H16" s="82">
        <v>159725</v>
      </c>
      <c r="I16" s="52">
        <f t="shared" si="0"/>
        <v>5.9589920175301403</v>
      </c>
    </row>
    <row r="17" spans="1:9" ht="18" customHeight="1">
      <c r="A17" s="111"/>
      <c r="B17" s="111"/>
      <c r="C17" s="59"/>
      <c r="D17" s="112" t="s">
        <v>29</v>
      </c>
      <c r="E17" s="113"/>
      <c r="F17" s="109">
        <v>340579</v>
      </c>
      <c r="G17" s="110">
        <f t="shared" si="1"/>
        <v>14.900926355746332</v>
      </c>
      <c r="H17" s="109">
        <v>324320</v>
      </c>
      <c r="I17" s="52">
        <f t="shared" si="0"/>
        <v>5.0132585101134719</v>
      </c>
    </row>
    <row r="18" spans="1:9" ht="18" customHeight="1">
      <c r="A18" s="111"/>
      <c r="B18" s="111"/>
      <c r="C18" s="59"/>
      <c r="D18" s="112" t="s">
        <v>93</v>
      </c>
      <c r="E18" s="114"/>
      <c r="F18" s="94">
        <v>20415</v>
      </c>
      <c r="G18" s="52">
        <f t="shared" si="1"/>
        <v>0.89319192185237894</v>
      </c>
      <c r="H18" s="82">
        <v>18632</v>
      </c>
      <c r="I18" s="52">
        <f t="shared" si="0"/>
        <v>9.5695577501073501</v>
      </c>
    </row>
    <row r="19" spans="1:9" ht="18" customHeight="1">
      <c r="A19" s="111"/>
      <c r="B19" s="111"/>
      <c r="C19" s="58"/>
      <c r="D19" s="112" t="s">
        <v>94</v>
      </c>
      <c r="E19" s="114"/>
      <c r="F19" s="94">
        <v>0</v>
      </c>
      <c r="G19" s="52">
        <f t="shared" si="1"/>
        <v>0</v>
      </c>
      <c r="H19" s="88">
        <v>0</v>
      </c>
      <c r="I19" s="52" t="e">
        <f t="shared" si="0"/>
        <v>#DIV/0!</v>
      </c>
    </row>
    <row r="20" spans="1:9" ht="18" customHeight="1">
      <c r="A20" s="111"/>
      <c r="B20" s="111"/>
      <c r="C20" s="50" t="s">
        <v>4</v>
      </c>
      <c r="D20" s="50"/>
      <c r="E20" s="50"/>
      <c r="F20" s="94">
        <v>142304</v>
      </c>
      <c r="G20" s="52">
        <f t="shared" si="1"/>
        <v>6.2260486528180721</v>
      </c>
      <c r="H20" s="82">
        <v>120612</v>
      </c>
      <c r="I20" s="52">
        <f t="shared" si="0"/>
        <v>17.984943455045933</v>
      </c>
    </row>
    <row r="21" spans="1:9" ht="18" customHeight="1">
      <c r="A21" s="111"/>
      <c r="B21" s="111"/>
      <c r="C21" s="50" t="s">
        <v>5</v>
      </c>
      <c r="D21" s="50"/>
      <c r="E21" s="50"/>
      <c r="F21" s="94">
        <v>247911</v>
      </c>
      <c r="G21" s="52">
        <f t="shared" si="1"/>
        <v>10.846539433668632</v>
      </c>
      <c r="H21" s="82">
        <v>293035</v>
      </c>
      <c r="I21" s="52">
        <f t="shared" si="0"/>
        <v>-15.398843141604246</v>
      </c>
    </row>
    <row r="22" spans="1:9" ht="18" customHeight="1">
      <c r="A22" s="111"/>
      <c r="B22" s="111"/>
      <c r="C22" s="50" t="s">
        <v>30</v>
      </c>
      <c r="D22" s="50"/>
      <c r="E22" s="50"/>
      <c r="F22" s="94">
        <v>33247</v>
      </c>
      <c r="G22" s="52">
        <f t="shared" si="1"/>
        <v>1.4546143436603498</v>
      </c>
      <c r="H22" s="82">
        <v>33375</v>
      </c>
      <c r="I22" s="52">
        <f t="shared" si="0"/>
        <v>-0.38352059925094162</v>
      </c>
    </row>
    <row r="23" spans="1:9" ht="18" customHeight="1">
      <c r="A23" s="111"/>
      <c r="B23" s="111"/>
      <c r="C23" s="50" t="s">
        <v>6</v>
      </c>
      <c r="D23" s="50"/>
      <c r="E23" s="50"/>
      <c r="F23" s="94">
        <v>456797</v>
      </c>
      <c r="G23" s="52">
        <f t="shared" si="1"/>
        <v>19.985666927572922</v>
      </c>
      <c r="H23" s="82">
        <v>708573</v>
      </c>
      <c r="I23" s="52">
        <f t="shared" si="0"/>
        <v>-35.53282442317164</v>
      </c>
    </row>
    <row r="24" spans="1:9" ht="18" customHeight="1">
      <c r="A24" s="111"/>
      <c r="B24" s="111"/>
      <c r="C24" s="50" t="s">
        <v>31</v>
      </c>
      <c r="D24" s="50"/>
      <c r="E24" s="50"/>
      <c r="F24" s="94">
        <v>15761</v>
      </c>
      <c r="G24" s="52">
        <f t="shared" si="1"/>
        <v>0.68957128975338455</v>
      </c>
      <c r="H24" s="82">
        <v>8549</v>
      </c>
      <c r="I24" s="52">
        <f t="shared" si="0"/>
        <v>84.360743946660421</v>
      </c>
    </row>
    <row r="25" spans="1:9" ht="18" customHeight="1">
      <c r="A25" s="111"/>
      <c r="B25" s="111"/>
      <c r="C25" s="50" t="s">
        <v>7</v>
      </c>
      <c r="D25" s="50"/>
      <c r="E25" s="50"/>
      <c r="F25" s="94">
        <v>212157</v>
      </c>
      <c r="G25" s="52">
        <f t="shared" si="1"/>
        <v>9.2822394594384114</v>
      </c>
      <c r="H25" s="82">
        <v>268227</v>
      </c>
      <c r="I25" s="52">
        <f t="shared" si="0"/>
        <v>-20.903935845384691</v>
      </c>
    </row>
    <row r="26" spans="1:9" ht="18" customHeight="1">
      <c r="A26" s="111"/>
      <c r="B26" s="111"/>
      <c r="C26" s="50" t="s">
        <v>8</v>
      </c>
      <c r="D26" s="50"/>
      <c r="E26" s="50"/>
      <c r="F26" s="94">
        <v>156723</v>
      </c>
      <c r="G26" s="52">
        <f t="shared" si="1"/>
        <v>6.8569050976473367</v>
      </c>
      <c r="H26" s="82">
        <v>127615</v>
      </c>
      <c r="I26" s="52">
        <f t="shared" si="0"/>
        <v>22.809230889785681</v>
      </c>
    </row>
    <row r="27" spans="1:9" ht="18" customHeight="1">
      <c r="A27" s="111"/>
      <c r="B27" s="111"/>
      <c r="C27" s="50" t="s">
        <v>9</v>
      </c>
      <c r="D27" s="50"/>
      <c r="E27" s="50"/>
      <c r="F27" s="94">
        <f>SUM(F9,F20:F26)</f>
        <v>2285623</v>
      </c>
      <c r="G27" s="52">
        <f t="shared" si="1"/>
        <v>100</v>
      </c>
      <c r="H27" s="82">
        <f>SUM(H9,H20:H26)</f>
        <v>2547697</v>
      </c>
      <c r="I27" s="52">
        <f t="shared" si="0"/>
        <v>-10.286702068574094</v>
      </c>
    </row>
    <row r="28" spans="1:9" ht="18" customHeight="1">
      <c r="A28" s="111"/>
      <c r="B28" s="111" t="s">
        <v>88</v>
      </c>
      <c r="C28" s="57" t="s">
        <v>10</v>
      </c>
      <c r="D28" s="50"/>
      <c r="E28" s="50"/>
      <c r="F28" s="94">
        <v>907964</v>
      </c>
      <c r="G28" s="52">
        <f t="shared" ref="G28:G45" si="2">F28/$F$45*100</f>
        <v>40.584838190595384</v>
      </c>
      <c r="H28" s="82">
        <v>898105</v>
      </c>
      <c r="I28" s="52">
        <f t="shared" si="0"/>
        <v>1.0977558303316481</v>
      </c>
    </row>
    <row r="29" spans="1:9" ht="18" customHeight="1">
      <c r="A29" s="111"/>
      <c r="B29" s="111"/>
      <c r="C29" s="59"/>
      <c r="D29" s="50" t="s">
        <v>11</v>
      </c>
      <c r="E29" s="50"/>
      <c r="F29" s="94">
        <v>551002</v>
      </c>
      <c r="G29" s="52">
        <f t="shared" si="2"/>
        <v>24.629089933845879</v>
      </c>
      <c r="H29" s="82">
        <v>544567</v>
      </c>
      <c r="I29" s="52">
        <f t="shared" si="0"/>
        <v>1.1816727785561643</v>
      </c>
    </row>
    <row r="30" spans="1:9" ht="18" customHeight="1">
      <c r="A30" s="111"/>
      <c r="B30" s="111"/>
      <c r="C30" s="59"/>
      <c r="D30" s="50" t="s">
        <v>32</v>
      </c>
      <c r="E30" s="50"/>
      <c r="F30" s="94">
        <v>64513</v>
      </c>
      <c r="G30" s="52">
        <f t="shared" si="2"/>
        <v>2.8836492043625963</v>
      </c>
      <c r="H30" s="82">
        <v>57392</v>
      </c>
      <c r="I30" s="52">
        <f t="shared" si="0"/>
        <v>12.407652634513511</v>
      </c>
    </row>
    <row r="31" spans="1:9" ht="18" customHeight="1">
      <c r="A31" s="111"/>
      <c r="B31" s="111"/>
      <c r="C31" s="58"/>
      <c r="D31" s="50" t="s">
        <v>12</v>
      </c>
      <c r="E31" s="50"/>
      <c r="F31" s="94">
        <v>292449</v>
      </c>
      <c r="G31" s="52">
        <f t="shared" si="2"/>
        <v>13.072099052386912</v>
      </c>
      <c r="H31" s="82">
        <v>296146</v>
      </c>
      <c r="I31" s="52">
        <f t="shared" si="0"/>
        <v>-1.2483707360558594</v>
      </c>
    </row>
    <row r="32" spans="1:9" ht="18" customHeight="1">
      <c r="A32" s="111"/>
      <c r="B32" s="111"/>
      <c r="C32" s="57" t="s">
        <v>13</v>
      </c>
      <c r="D32" s="50"/>
      <c r="E32" s="50"/>
      <c r="F32" s="94">
        <v>1135383</v>
      </c>
      <c r="G32" s="52">
        <f t="shared" si="2"/>
        <v>50.750178794922228</v>
      </c>
      <c r="H32" s="82">
        <v>1419923</v>
      </c>
      <c r="I32" s="52">
        <f t="shared" si="0"/>
        <v>-20.039114797069978</v>
      </c>
    </row>
    <row r="33" spans="1:9" ht="18" customHeight="1">
      <c r="A33" s="111"/>
      <c r="B33" s="111"/>
      <c r="C33" s="59"/>
      <c r="D33" s="50" t="s">
        <v>14</v>
      </c>
      <c r="E33" s="50"/>
      <c r="F33" s="94">
        <v>142911</v>
      </c>
      <c r="G33" s="52">
        <f t="shared" si="2"/>
        <v>6.3879402824959772</v>
      </c>
      <c r="H33" s="82">
        <v>121081</v>
      </c>
      <c r="I33" s="52">
        <f t="shared" si="0"/>
        <v>18.029253144589163</v>
      </c>
    </row>
    <row r="34" spans="1:9" ht="18" customHeight="1">
      <c r="A34" s="111"/>
      <c r="B34" s="111"/>
      <c r="C34" s="59"/>
      <c r="D34" s="50" t="s">
        <v>33</v>
      </c>
      <c r="E34" s="50"/>
      <c r="F34" s="94">
        <v>13988</v>
      </c>
      <c r="G34" s="52">
        <f t="shared" si="2"/>
        <v>0.6252458430180583</v>
      </c>
      <c r="H34" s="82">
        <v>14714</v>
      </c>
      <c r="I34" s="52">
        <f t="shared" si="0"/>
        <v>-4.9340763898328088</v>
      </c>
    </row>
    <row r="35" spans="1:9" ht="18" customHeight="1">
      <c r="A35" s="111"/>
      <c r="B35" s="111"/>
      <c r="C35" s="59"/>
      <c r="D35" s="50" t="s">
        <v>34</v>
      </c>
      <c r="E35" s="50"/>
      <c r="F35" s="94">
        <v>850012</v>
      </c>
      <c r="G35" s="52">
        <f t="shared" si="2"/>
        <v>37.994457357411051</v>
      </c>
      <c r="H35" s="82">
        <v>1128641</v>
      </c>
      <c r="I35" s="52">
        <f t="shared" si="0"/>
        <v>-24.687123717816384</v>
      </c>
    </row>
    <row r="36" spans="1:9" ht="18" customHeight="1">
      <c r="A36" s="111"/>
      <c r="B36" s="111"/>
      <c r="C36" s="59"/>
      <c r="D36" s="50" t="s">
        <v>35</v>
      </c>
      <c r="E36" s="50"/>
      <c r="F36" s="94">
        <v>46387</v>
      </c>
      <c r="G36" s="52">
        <f t="shared" si="2"/>
        <v>2.0734400143035936</v>
      </c>
      <c r="H36" s="82">
        <v>46121</v>
      </c>
      <c r="I36" s="52">
        <f t="shared" si="0"/>
        <v>0.57674378265866189</v>
      </c>
    </row>
    <row r="37" spans="1:9" ht="18" customHeight="1">
      <c r="A37" s="111"/>
      <c r="B37" s="111"/>
      <c r="C37" s="59"/>
      <c r="D37" s="50" t="s">
        <v>15</v>
      </c>
      <c r="E37" s="50"/>
      <c r="F37" s="94">
        <v>68845</v>
      </c>
      <c r="G37" s="52">
        <f t="shared" si="2"/>
        <v>3.0772841051314144</v>
      </c>
      <c r="H37" s="82">
        <v>95370</v>
      </c>
      <c r="I37" s="52">
        <f t="shared" si="0"/>
        <v>-27.812729369822797</v>
      </c>
    </row>
    <row r="38" spans="1:9" ht="18" customHeight="1">
      <c r="A38" s="111"/>
      <c r="B38" s="111"/>
      <c r="C38" s="58"/>
      <c r="D38" s="50" t="s">
        <v>36</v>
      </c>
      <c r="E38" s="50"/>
      <c r="F38" s="94">
        <v>13240</v>
      </c>
      <c r="G38" s="52">
        <f t="shared" si="2"/>
        <v>0.59181119256213122</v>
      </c>
      <c r="H38" s="82">
        <v>13996</v>
      </c>
      <c r="I38" s="52">
        <f t="shared" si="0"/>
        <v>-5.4015432980851656</v>
      </c>
    </row>
    <row r="39" spans="1:9" ht="18" customHeight="1">
      <c r="A39" s="111"/>
      <c r="B39" s="111"/>
      <c r="C39" s="57" t="s">
        <v>16</v>
      </c>
      <c r="D39" s="50"/>
      <c r="E39" s="50"/>
      <c r="F39" s="94">
        <v>193853</v>
      </c>
      <c r="G39" s="52">
        <f t="shared" si="2"/>
        <v>8.6649830144823881</v>
      </c>
      <c r="H39" s="82">
        <v>181308</v>
      </c>
      <c r="I39" s="52">
        <f t="shared" si="0"/>
        <v>6.9191651774880292</v>
      </c>
    </row>
    <row r="40" spans="1:9" ht="18" customHeight="1">
      <c r="A40" s="111"/>
      <c r="B40" s="111"/>
      <c r="C40" s="59"/>
      <c r="D40" s="57" t="s">
        <v>17</v>
      </c>
      <c r="E40" s="50"/>
      <c r="F40" s="94">
        <v>192243</v>
      </c>
      <c r="G40" s="52">
        <f t="shared" si="2"/>
        <v>8.5930180582871447</v>
      </c>
      <c r="H40" s="82">
        <v>179696</v>
      </c>
      <c r="I40" s="52">
        <f t="shared" si="0"/>
        <v>6.982347965452762</v>
      </c>
    </row>
    <row r="41" spans="1:9" ht="18" customHeight="1">
      <c r="A41" s="111"/>
      <c r="B41" s="111"/>
      <c r="C41" s="59"/>
      <c r="D41" s="59"/>
      <c r="E41" s="53" t="s">
        <v>91</v>
      </c>
      <c r="F41" s="94">
        <v>91404</v>
      </c>
      <c r="G41" s="52">
        <f t="shared" si="2"/>
        <v>4.0856427677453961</v>
      </c>
      <c r="H41" s="82">
        <v>95723</v>
      </c>
      <c r="I41" s="54">
        <f t="shared" si="0"/>
        <v>-4.5119772677412957</v>
      </c>
    </row>
    <row r="42" spans="1:9" ht="18" customHeight="1">
      <c r="A42" s="111"/>
      <c r="B42" s="111"/>
      <c r="C42" s="59"/>
      <c r="D42" s="58"/>
      <c r="E42" s="44" t="s">
        <v>37</v>
      </c>
      <c r="F42" s="94">
        <v>100839</v>
      </c>
      <c r="G42" s="52">
        <f t="shared" si="2"/>
        <v>4.5073752905417486</v>
      </c>
      <c r="H42" s="82">
        <v>83973</v>
      </c>
      <c r="I42" s="54">
        <f t="shared" si="0"/>
        <v>20.08502733021329</v>
      </c>
    </row>
    <row r="43" spans="1:9" ht="18" customHeight="1">
      <c r="A43" s="111"/>
      <c r="B43" s="111"/>
      <c r="C43" s="59"/>
      <c r="D43" s="50" t="s">
        <v>38</v>
      </c>
      <c r="E43" s="50"/>
      <c r="F43" s="94">
        <v>1610</v>
      </c>
      <c r="G43" s="52">
        <f t="shared" si="2"/>
        <v>7.1964956195244054E-2</v>
      </c>
      <c r="H43" s="82">
        <v>1612</v>
      </c>
      <c r="I43" s="54">
        <f t="shared" si="0"/>
        <v>-0.12406947890818421</v>
      </c>
    </row>
    <row r="44" spans="1:9" ht="18" customHeight="1">
      <c r="A44" s="111"/>
      <c r="B44" s="111"/>
      <c r="C44" s="58"/>
      <c r="D44" s="50" t="s">
        <v>39</v>
      </c>
      <c r="E44" s="50"/>
      <c r="F44" s="94">
        <v>0</v>
      </c>
      <c r="G44" s="52">
        <f t="shared" si="2"/>
        <v>0</v>
      </c>
      <c r="H44" s="88">
        <v>0</v>
      </c>
      <c r="I44" s="52" t="e">
        <f t="shared" si="0"/>
        <v>#DIV/0!</v>
      </c>
    </row>
    <row r="45" spans="1:9" ht="18" customHeight="1">
      <c r="A45" s="111"/>
      <c r="B45" s="111"/>
      <c r="C45" s="44" t="s">
        <v>18</v>
      </c>
      <c r="D45" s="44"/>
      <c r="E45" s="44"/>
      <c r="F45" s="94">
        <f>SUM(F28,F32,F39)</f>
        <v>2237200</v>
      </c>
      <c r="G45" s="52">
        <f t="shared" si="2"/>
        <v>100</v>
      </c>
      <c r="H45" s="51">
        <f>SUM(H28,H32,H39)</f>
        <v>2499336</v>
      </c>
      <c r="I45" s="52">
        <f t="shared" si="0"/>
        <v>-10.488225672738682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25" activePane="bottomRight" state="frozen"/>
      <selection activeCell="L8" sqref="L8"/>
      <selection pane="topRight" activeCell="L8" sqref="L8"/>
      <selection pane="bottomLeft" activeCell="L8" sqref="L8"/>
      <selection pane="bottomRight" activeCell="I31" sqref="I31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87" t="s">
        <v>256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111" t="s">
        <v>115</v>
      </c>
      <c r="B7" s="57" t="s">
        <v>116</v>
      </c>
      <c r="C7" s="50"/>
      <c r="D7" s="62" t="s">
        <v>117</v>
      </c>
      <c r="E7" s="84">
        <v>1730370</v>
      </c>
      <c r="F7" s="84">
        <v>1757492</v>
      </c>
      <c r="G7" s="84">
        <v>2134834</v>
      </c>
      <c r="H7" s="84">
        <v>2547697</v>
      </c>
      <c r="I7" s="105">
        <v>2285623</v>
      </c>
    </row>
    <row r="8" spans="1:9" ht="27" customHeight="1">
      <c r="A8" s="111"/>
      <c r="B8" s="74"/>
      <c r="C8" s="50" t="s">
        <v>118</v>
      </c>
      <c r="D8" s="62" t="s">
        <v>41</v>
      </c>
      <c r="E8" s="83">
        <v>1223077</v>
      </c>
      <c r="F8" s="83">
        <v>1226768</v>
      </c>
      <c r="G8" s="83">
        <v>1264003</v>
      </c>
      <c r="H8" s="66">
        <v>1406861</v>
      </c>
      <c r="I8" s="66">
        <v>1416498</v>
      </c>
    </row>
    <row r="9" spans="1:9" ht="27" customHeight="1">
      <c r="A9" s="111"/>
      <c r="B9" s="50" t="s">
        <v>119</v>
      </c>
      <c r="C9" s="50"/>
      <c r="D9" s="62"/>
      <c r="E9" s="83">
        <v>1720310</v>
      </c>
      <c r="F9" s="83">
        <v>1746304</v>
      </c>
      <c r="G9" s="83">
        <v>2094580</v>
      </c>
      <c r="H9" s="67">
        <v>2499336</v>
      </c>
      <c r="I9" s="66">
        <v>2237200</v>
      </c>
    </row>
    <row r="10" spans="1:9" ht="27" customHeight="1">
      <c r="A10" s="111"/>
      <c r="B10" s="50" t="s">
        <v>120</v>
      </c>
      <c r="C10" s="50"/>
      <c r="D10" s="62"/>
      <c r="E10" s="83">
        <v>10060</v>
      </c>
      <c r="F10" s="83">
        <v>11188</v>
      </c>
      <c r="G10" s="83">
        <v>40254</v>
      </c>
      <c r="H10" s="67">
        <v>48362</v>
      </c>
      <c r="I10" s="66">
        <v>48423</v>
      </c>
    </row>
    <row r="11" spans="1:9" ht="27" customHeight="1">
      <c r="A11" s="111"/>
      <c r="B11" s="50" t="s">
        <v>121</v>
      </c>
      <c r="C11" s="50"/>
      <c r="D11" s="62"/>
      <c r="E11" s="83">
        <v>4884</v>
      </c>
      <c r="F11" s="83">
        <v>5859</v>
      </c>
      <c r="G11" s="83">
        <v>12923</v>
      </c>
      <c r="H11" s="67">
        <v>13525</v>
      </c>
      <c r="I11" s="66">
        <v>7413</v>
      </c>
    </row>
    <row r="12" spans="1:9" ht="27" customHeight="1">
      <c r="A12" s="111"/>
      <c r="B12" s="50" t="s">
        <v>122</v>
      </c>
      <c r="C12" s="50"/>
      <c r="D12" s="62"/>
      <c r="E12" s="83">
        <v>5175</v>
      </c>
      <c r="F12" s="83">
        <v>5328</v>
      </c>
      <c r="G12" s="83">
        <v>27331</v>
      </c>
      <c r="H12" s="67">
        <v>34837</v>
      </c>
      <c r="I12" s="66">
        <v>41010</v>
      </c>
    </row>
    <row r="13" spans="1:9" ht="27" customHeight="1">
      <c r="A13" s="111"/>
      <c r="B13" s="50" t="s">
        <v>123</v>
      </c>
      <c r="C13" s="50"/>
      <c r="D13" s="62"/>
      <c r="E13" s="83">
        <v>307</v>
      </c>
      <c r="F13" s="83">
        <v>153</v>
      </c>
      <c r="G13" s="83">
        <v>22003</v>
      </c>
      <c r="H13" s="67">
        <v>7506</v>
      </c>
      <c r="I13" s="66">
        <v>6173</v>
      </c>
    </row>
    <row r="14" spans="1:9" ht="27" customHeight="1">
      <c r="A14" s="111"/>
      <c r="B14" s="50" t="s">
        <v>124</v>
      </c>
      <c r="C14" s="50"/>
      <c r="D14" s="62"/>
      <c r="E14" s="83">
        <v>0</v>
      </c>
      <c r="F14" s="83">
        <v>2350</v>
      </c>
      <c r="G14" s="83">
        <v>5500</v>
      </c>
      <c r="H14" s="67">
        <v>18000</v>
      </c>
      <c r="I14" s="66">
        <v>15000</v>
      </c>
    </row>
    <row r="15" spans="1:9" ht="27" customHeight="1">
      <c r="A15" s="111"/>
      <c r="B15" s="50" t="s">
        <v>125</v>
      </c>
      <c r="C15" s="50"/>
      <c r="D15" s="62"/>
      <c r="E15" s="83">
        <v>356</v>
      </c>
      <c r="F15" s="83">
        <v>2548</v>
      </c>
      <c r="G15" s="83">
        <v>32545</v>
      </c>
      <c r="H15" s="67">
        <v>87554</v>
      </c>
      <c r="I15" s="66">
        <v>39780</v>
      </c>
    </row>
    <row r="16" spans="1:9" ht="27" customHeight="1">
      <c r="A16" s="111"/>
      <c r="B16" s="50" t="s">
        <v>126</v>
      </c>
      <c r="C16" s="50"/>
      <c r="D16" s="62" t="s">
        <v>42</v>
      </c>
      <c r="E16" s="83">
        <v>153575</v>
      </c>
      <c r="F16" s="83">
        <v>133157</v>
      </c>
      <c r="G16" s="83">
        <v>155362</v>
      </c>
      <c r="H16" s="67">
        <v>232729</v>
      </c>
      <c r="I16" s="66">
        <v>261198</v>
      </c>
    </row>
    <row r="17" spans="1:9" ht="27" customHeight="1">
      <c r="A17" s="111"/>
      <c r="B17" s="50" t="s">
        <v>127</v>
      </c>
      <c r="C17" s="50"/>
      <c r="D17" s="62" t="s">
        <v>43</v>
      </c>
      <c r="E17" s="83">
        <v>35938</v>
      </c>
      <c r="F17" s="83">
        <v>33324</v>
      </c>
      <c r="G17" s="83">
        <v>74604</v>
      </c>
      <c r="H17" s="67">
        <v>79561</v>
      </c>
      <c r="I17" s="66">
        <v>71488</v>
      </c>
    </row>
    <row r="18" spans="1:9" ht="27" customHeight="1">
      <c r="A18" s="111"/>
      <c r="B18" s="50" t="s">
        <v>128</v>
      </c>
      <c r="C18" s="50"/>
      <c r="D18" s="62" t="s">
        <v>44</v>
      </c>
      <c r="E18" s="83">
        <v>3841857</v>
      </c>
      <c r="F18" s="83">
        <v>3837689</v>
      </c>
      <c r="G18" s="83">
        <v>3864297</v>
      </c>
      <c r="H18" s="67">
        <v>3962297</v>
      </c>
      <c r="I18" s="66">
        <v>3807714</v>
      </c>
    </row>
    <row r="19" spans="1:9" ht="27" customHeight="1">
      <c r="A19" s="111"/>
      <c r="B19" s="50" t="s">
        <v>129</v>
      </c>
      <c r="C19" s="50"/>
      <c r="D19" s="62" t="s">
        <v>130</v>
      </c>
      <c r="E19" s="65">
        <f>E17+E18-E16</f>
        <v>3724220</v>
      </c>
      <c r="F19" s="65">
        <f>F17+F18-F16</f>
        <v>3737856</v>
      </c>
      <c r="G19" s="65">
        <f>G17+G18-G16</f>
        <v>3783539</v>
      </c>
      <c r="H19" s="65">
        <f>H17+H18-H16</f>
        <v>3809129</v>
      </c>
      <c r="I19" s="95">
        <f>I17+I18-I16</f>
        <v>3618004</v>
      </c>
    </row>
    <row r="20" spans="1:9" ht="27" customHeight="1">
      <c r="A20" s="111"/>
      <c r="B20" s="50" t="s">
        <v>131</v>
      </c>
      <c r="C20" s="50"/>
      <c r="D20" s="62" t="s">
        <v>132</v>
      </c>
      <c r="E20" s="68">
        <f>E18/E8</f>
        <v>3.1411407458402048</v>
      </c>
      <c r="F20" s="68">
        <f>F18/F8</f>
        <v>3.1282923910633471</v>
      </c>
      <c r="G20" s="68">
        <f>G18/G8</f>
        <v>3.0571897376825845</v>
      </c>
      <c r="H20" s="68">
        <f>H18/H8</f>
        <v>2.816409723490807</v>
      </c>
      <c r="I20" s="106">
        <f>I18/I8</f>
        <v>2.6881181618329149</v>
      </c>
    </row>
    <row r="21" spans="1:9" ht="27" customHeight="1">
      <c r="A21" s="111"/>
      <c r="B21" s="50" t="s">
        <v>133</v>
      </c>
      <c r="C21" s="50"/>
      <c r="D21" s="62" t="s">
        <v>134</v>
      </c>
      <c r="E21" s="68">
        <f>E19/E8</f>
        <v>3.0449595569207828</v>
      </c>
      <c r="F21" s="68">
        <f>F19/F8</f>
        <v>3.046913515839996</v>
      </c>
      <c r="G21" s="68">
        <f>G19/G8</f>
        <v>2.9932990665370256</v>
      </c>
      <c r="H21" s="68">
        <f>H19/H8</f>
        <v>2.7075375605692389</v>
      </c>
      <c r="I21" s="106">
        <f>I19/I8</f>
        <v>2.5541892752407698</v>
      </c>
    </row>
    <row r="22" spans="1:9" ht="27" customHeight="1">
      <c r="A22" s="111"/>
      <c r="B22" s="50" t="s">
        <v>135</v>
      </c>
      <c r="C22" s="50"/>
      <c r="D22" s="62" t="s">
        <v>136</v>
      </c>
      <c r="E22" s="65">
        <f>E18/E24*1000000</f>
        <v>528705.56994572643</v>
      </c>
      <c r="F22" s="65">
        <f>F18/F24*1000000</f>
        <v>528131.98149213917</v>
      </c>
      <c r="G22" s="65">
        <f>G18/G24*1000000</f>
        <v>531793.69971983891</v>
      </c>
      <c r="H22" s="65">
        <f>H18/H24*1000000</f>
        <v>539472.2635782084</v>
      </c>
      <c r="I22" s="95">
        <f>I18/I24*1000000</f>
        <v>518425.57249959663</v>
      </c>
    </row>
    <row r="23" spans="1:9" ht="27" customHeight="1">
      <c r="A23" s="111"/>
      <c r="B23" s="50" t="s">
        <v>137</v>
      </c>
      <c r="C23" s="50"/>
      <c r="D23" s="62" t="s">
        <v>138</v>
      </c>
      <c r="E23" s="65">
        <f>E19/E24*1000000</f>
        <v>512516.69640574174</v>
      </c>
      <c r="F23" s="65">
        <f>F19/F24*1000000</f>
        <v>514393.24442712299</v>
      </c>
      <c r="G23" s="65">
        <f>G19/G24*1000000</f>
        <v>520680.01058000966</v>
      </c>
      <c r="H23" s="65">
        <f>H19/H24*1000000</f>
        <v>518618.22672338731</v>
      </c>
      <c r="I23" s="95">
        <f>I19/I24*1000000</f>
        <v>492596.29137215414</v>
      </c>
    </row>
    <row r="24" spans="1:9" ht="27" customHeight="1">
      <c r="A24" s="111"/>
      <c r="B24" s="69" t="s">
        <v>139</v>
      </c>
      <c r="C24" s="70"/>
      <c r="D24" s="62" t="s">
        <v>140</v>
      </c>
      <c r="E24" s="65">
        <v>7266534</v>
      </c>
      <c r="F24" s="65">
        <f>E24</f>
        <v>7266534</v>
      </c>
      <c r="G24" s="65">
        <f>F24</f>
        <v>7266534</v>
      </c>
      <c r="H24" s="67">
        <v>7344765</v>
      </c>
      <c r="I24" s="94">
        <v>7344765</v>
      </c>
    </row>
    <row r="25" spans="1:9" ht="27" customHeight="1">
      <c r="A25" s="111"/>
      <c r="B25" s="44" t="s">
        <v>141</v>
      </c>
      <c r="C25" s="44"/>
      <c r="D25" s="44"/>
      <c r="E25" s="83">
        <v>1187033</v>
      </c>
      <c r="F25" s="83">
        <v>1201498</v>
      </c>
      <c r="G25" s="83">
        <v>1220662</v>
      </c>
      <c r="H25" s="82">
        <v>1296671</v>
      </c>
      <c r="I25" s="94">
        <v>1269110</v>
      </c>
    </row>
    <row r="26" spans="1:9" ht="27" customHeight="1">
      <c r="A26" s="111"/>
      <c r="B26" s="44" t="s">
        <v>142</v>
      </c>
      <c r="C26" s="44"/>
      <c r="D26" s="44"/>
      <c r="E26" s="71">
        <v>0.76600000000000001</v>
      </c>
      <c r="F26" s="71">
        <v>0.76900000000000002</v>
      </c>
      <c r="G26" s="71">
        <v>0.77</v>
      </c>
      <c r="H26" s="72">
        <v>0.74351</v>
      </c>
      <c r="I26" s="107">
        <v>0.73882999999999999</v>
      </c>
    </row>
    <row r="27" spans="1:9" ht="27" customHeight="1">
      <c r="A27" s="111"/>
      <c r="B27" s="44" t="s">
        <v>143</v>
      </c>
      <c r="C27" s="44"/>
      <c r="D27" s="44"/>
      <c r="E27" s="54">
        <v>0.4</v>
      </c>
      <c r="F27" s="54">
        <v>0.4</v>
      </c>
      <c r="G27" s="54">
        <v>2.2000000000000002</v>
      </c>
      <c r="H27" s="52">
        <v>2.7</v>
      </c>
      <c r="I27" s="73">
        <v>3.2</v>
      </c>
    </row>
    <row r="28" spans="1:9" ht="27" customHeight="1">
      <c r="A28" s="111"/>
      <c r="B28" s="44" t="s">
        <v>144</v>
      </c>
      <c r="C28" s="44"/>
      <c r="D28" s="44"/>
      <c r="E28" s="54">
        <v>96.5</v>
      </c>
      <c r="F28" s="54">
        <v>97.7</v>
      </c>
      <c r="G28" s="54">
        <v>94.7</v>
      </c>
      <c r="H28" s="52">
        <v>90.1</v>
      </c>
      <c r="I28" s="73">
        <v>96.2</v>
      </c>
    </row>
    <row r="29" spans="1:9" ht="27" customHeight="1">
      <c r="A29" s="111"/>
      <c r="B29" s="44" t="s">
        <v>145</v>
      </c>
      <c r="C29" s="44"/>
      <c r="D29" s="44"/>
      <c r="E29" s="54">
        <v>59.8</v>
      </c>
      <c r="F29" s="54">
        <v>58.7</v>
      </c>
      <c r="G29" s="54">
        <v>50</v>
      </c>
      <c r="H29" s="52">
        <v>45.1</v>
      </c>
      <c r="I29" s="73">
        <v>53.4</v>
      </c>
    </row>
    <row r="30" spans="1:9" ht="27" customHeight="1">
      <c r="A30" s="111"/>
      <c r="B30" s="111" t="s">
        <v>146</v>
      </c>
      <c r="C30" s="44" t="s">
        <v>147</v>
      </c>
      <c r="D30" s="44"/>
      <c r="E30" s="54">
        <v>0</v>
      </c>
      <c r="F30" s="54">
        <v>0</v>
      </c>
      <c r="G30" s="54">
        <v>0</v>
      </c>
      <c r="H30" s="54">
        <v>0</v>
      </c>
      <c r="I30" s="73">
        <v>0</v>
      </c>
    </row>
    <row r="31" spans="1:9" ht="27" customHeight="1">
      <c r="A31" s="111"/>
      <c r="B31" s="111"/>
      <c r="C31" s="44" t="s">
        <v>148</v>
      </c>
      <c r="D31" s="44"/>
      <c r="E31" s="54">
        <v>0</v>
      </c>
      <c r="F31" s="54">
        <v>0</v>
      </c>
      <c r="G31" s="54">
        <v>0</v>
      </c>
      <c r="H31" s="54">
        <v>0</v>
      </c>
      <c r="I31" s="73">
        <v>0</v>
      </c>
    </row>
    <row r="32" spans="1:9" ht="27" customHeight="1">
      <c r="A32" s="111"/>
      <c r="B32" s="111"/>
      <c r="C32" s="44" t="s">
        <v>149</v>
      </c>
      <c r="D32" s="44"/>
      <c r="E32" s="54">
        <v>11.4</v>
      </c>
      <c r="F32" s="54">
        <v>11.1</v>
      </c>
      <c r="G32" s="54">
        <v>10.9</v>
      </c>
      <c r="H32" s="52">
        <v>10.7</v>
      </c>
      <c r="I32" s="73">
        <v>10.7</v>
      </c>
    </row>
    <row r="33" spans="1:9" ht="27" customHeight="1">
      <c r="A33" s="111"/>
      <c r="B33" s="111"/>
      <c r="C33" s="44" t="s">
        <v>150</v>
      </c>
      <c r="D33" s="44"/>
      <c r="E33" s="54">
        <v>187.9</v>
      </c>
      <c r="F33" s="54">
        <v>185.5</v>
      </c>
      <c r="G33" s="54">
        <v>181.1</v>
      </c>
      <c r="H33" s="73">
        <v>157.9</v>
      </c>
      <c r="I33" s="73">
        <v>156.5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K18" sqref="K1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7" t="s">
        <v>256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6" customHeight="1">
      <c r="A6" s="123" t="s">
        <v>48</v>
      </c>
      <c r="B6" s="124"/>
      <c r="C6" s="124"/>
      <c r="D6" s="124"/>
      <c r="E6" s="124"/>
      <c r="F6" s="118" t="s">
        <v>257</v>
      </c>
      <c r="G6" s="118"/>
      <c r="H6" s="118" t="s">
        <v>258</v>
      </c>
      <c r="I6" s="118"/>
      <c r="J6" s="118" t="s">
        <v>259</v>
      </c>
      <c r="K6" s="118"/>
      <c r="L6" s="118" t="s">
        <v>254</v>
      </c>
      <c r="M6" s="118"/>
      <c r="N6" s="117" t="s">
        <v>255</v>
      </c>
      <c r="O6" s="117"/>
    </row>
    <row r="7" spans="1:25" ht="16" customHeight="1">
      <c r="A7" s="124"/>
      <c r="B7" s="124"/>
      <c r="C7" s="124"/>
      <c r="D7" s="124"/>
      <c r="E7" s="124"/>
      <c r="F7" s="48" t="s">
        <v>238</v>
      </c>
      <c r="G7" s="48" t="s">
        <v>237</v>
      </c>
      <c r="H7" s="48" t="s">
        <v>238</v>
      </c>
      <c r="I7" s="75" t="s">
        <v>237</v>
      </c>
      <c r="J7" s="48" t="s">
        <v>238</v>
      </c>
      <c r="K7" s="75" t="s">
        <v>237</v>
      </c>
      <c r="L7" s="48" t="s">
        <v>238</v>
      </c>
      <c r="M7" s="75" t="s">
        <v>237</v>
      </c>
      <c r="N7" s="48" t="s">
        <v>238</v>
      </c>
      <c r="O7" s="75" t="s">
        <v>237</v>
      </c>
    </row>
    <row r="8" spans="1:25" ht="16" customHeight="1">
      <c r="A8" s="121" t="s">
        <v>82</v>
      </c>
      <c r="B8" s="57" t="s">
        <v>49</v>
      </c>
      <c r="C8" s="50"/>
      <c r="D8" s="98"/>
      <c r="E8" s="99" t="s">
        <v>40</v>
      </c>
      <c r="F8" s="94">
        <v>1759</v>
      </c>
      <c r="G8" s="94">
        <v>1892</v>
      </c>
      <c r="H8" s="94">
        <v>44452</v>
      </c>
      <c r="I8" s="94">
        <v>44413</v>
      </c>
      <c r="J8" s="94">
        <v>15427</v>
      </c>
      <c r="K8" s="94">
        <v>4378</v>
      </c>
      <c r="L8" s="94">
        <v>51110</v>
      </c>
      <c r="M8" s="94">
        <v>51740</v>
      </c>
      <c r="N8" s="94">
        <v>4137</v>
      </c>
      <c r="O8" s="94">
        <v>5514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121"/>
      <c r="B9" s="59"/>
      <c r="C9" s="50" t="s">
        <v>50</v>
      </c>
      <c r="D9" s="98"/>
      <c r="E9" s="99" t="s">
        <v>41</v>
      </c>
      <c r="F9" s="94">
        <v>1703</v>
      </c>
      <c r="G9" s="94">
        <v>1890</v>
      </c>
      <c r="H9" s="94">
        <v>44262</v>
      </c>
      <c r="I9" s="94">
        <v>44201</v>
      </c>
      <c r="J9" s="94">
        <v>15427</v>
      </c>
      <c r="K9" s="94">
        <v>4332</v>
      </c>
      <c r="L9" s="94">
        <v>51021</v>
      </c>
      <c r="M9" s="94">
        <v>51623</v>
      </c>
      <c r="N9" s="94">
        <v>4129</v>
      </c>
      <c r="O9" s="94">
        <v>4460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121"/>
      <c r="B10" s="58"/>
      <c r="C10" s="50" t="s">
        <v>51</v>
      </c>
      <c r="D10" s="98"/>
      <c r="E10" s="99" t="s">
        <v>42</v>
      </c>
      <c r="F10" s="94">
        <v>56</v>
      </c>
      <c r="G10" s="94">
        <v>2</v>
      </c>
      <c r="H10" s="94">
        <v>190</v>
      </c>
      <c r="I10" s="94">
        <v>212</v>
      </c>
      <c r="J10" s="89">
        <v>0</v>
      </c>
      <c r="K10" s="89">
        <v>46</v>
      </c>
      <c r="L10" s="94">
        <v>89</v>
      </c>
      <c r="M10" s="94">
        <v>117</v>
      </c>
      <c r="N10" s="94">
        <v>8</v>
      </c>
      <c r="O10" s="94">
        <v>1054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121"/>
      <c r="B11" s="57" t="s">
        <v>52</v>
      </c>
      <c r="C11" s="50"/>
      <c r="D11" s="98"/>
      <c r="E11" s="99" t="s">
        <v>43</v>
      </c>
      <c r="F11" s="94">
        <v>1649</v>
      </c>
      <c r="G11" s="94">
        <v>1858</v>
      </c>
      <c r="H11" s="94">
        <v>45269</v>
      </c>
      <c r="I11" s="94">
        <v>42250</v>
      </c>
      <c r="J11" s="94">
        <v>11879</v>
      </c>
      <c r="K11" s="94">
        <v>4273</v>
      </c>
      <c r="L11" s="94">
        <v>53525</v>
      </c>
      <c r="M11" s="94">
        <v>49239</v>
      </c>
      <c r="N11" s="94">
        <v>3486</v>
      </c>
      <c r="O11" s="94">
        <v>4479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121"/>
      <c r="B12" s="59"/>
      <c r="C12" s="50" t="s">
        <v>53</v>
      </c>
      <c r="D12" s="98"/>
      <c r="E12" s="99" t="s">
        <v>44</v>
      </c>
      <c r="F12" s="94">
        <v>1587</v>
      </c>
      <c r="G12" s="94">
        <v>1858</v>
      </c>
      <c r="H12" s="94">
        <v>45229</v>
      </c>
      <c r="I12" s="94">
        <v>42250</v>
      </c>
      <c r="J12" s="94">
        <v>11760</v>
      </c>
      <c r="K12" s="94">
        <v>4100</v>
      </c>
      <c r="L12" s="94">
        <v>53525</v>
      </c>
      <c r="M12" s="94">
        <v>49239</v>
      </c>
      <c r="N12" s="94">
        <v>3486</v>
      </c>
      <c r="O12" s="94">
        <v>3428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121"/>
      <c r="B13" s="58"/>
      <c r="C13" s="50" t="s">
        <v>54</v>
      </c>
      <c r="D13" s="98"/>
      <c r="E13" s="99" t="s">
        <v>45</v>
      </c>
      <c r="F13" s="94">
        <v>62</v>
      </c>
      <c r="G13" s="94">
        <v>0</v>
      </c>
      <c r="H13" s="89">
        <v>40</v>
      </c>
      <c r="I13" s="89">
        <v>0</v>
      </c>
      <c r="J13" s="89">
        <v>119</v>
      </c>
      <c r="K13" s="89">
        <v>173</v>
      </c>
      <c r="L13" s="94">
        <v>0</v>
      </c>
      <c r="M13" s="94">
        <v>0</v>
      </c>
      <c r="N13" s="94">
        <v>0</v>
      </c>
      <c r="O13" s="94">
        <v>1051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121"/>
      <c r="B14" s="50" t="s">
        <v>55</v>
      </c>
      <c r="C14" s="50"/>
      <c r="D14" s="98"/>
      <c r="E14" s="99" t="s">
        <v>152</v>
      </c>
      <c r="F14" s="94">
        <f t="shared" ref="F14:K15" si="0">F9-F12</f>
        <v>116</v>
      </c>
      <c r="G14" s="94">
        <f t="shared" si="0"/>
        <v>32</v>
      </c>
      <c r="H14" s="94">
        <f t="shared" si="0"/>
        <v>-967</v>
      </c>
      <c r="I14" s="94">
        <f t="shared" si="0"/>
        <v>1951</v>
      </c>
      <c r="J14" s="94">
        <f>J9-J12</f>
        <v>3667</v>
      </c>
      <c r="K14" s="94">
        <f>K9-K12</f>
        <v>232</v>
      </c>
      <c r="L14" s="94">
        <f t="shared" ref="L14:L15" si="1">L9-L12</f>
        <v>-2504</v>
      </c>
      <c r="M14" s="94">
        <f t="shared" ref="M14:O15" si="2">M9-M12</f>
        <v>2384</v>
      </c>
      <c r="N14" s="94">
        <f>N9-N12</f>
        <v>643</v>
      </c>
      <c r="O14" s="94">
        <f t="shared" si="2"/>
        <v>1032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121"/>
      <c r="B15" s="50" t="s">
        <v>56</v>
      </c>
      <c r="C15" s="50"/>
      <c r="D15" s="98"/>
      <c r="E15" s="99" t="s">
        <v>153</v>
      </c>
      <c r="F15" s="94">
        <f t="shared" si="0"/>
        <v>-6</v>
      </c>
      <c r="G15" s="94">
        <f>G10-G13</f>
        <v>2</v>
      </c>
      <c r="H15" s="94">
        <f t="shared" si="0"/>
        <v>150</v>
      </c>
      <c r="I15" s="94">
        <f t="shared" si="0"/>
        <v>212</v>
      </c>
      <c r="J15" s="94">
        <f t="shared" si="0"/>
        <v>-119</v>
      </c>
      <c r="K15" s="94">
        <f t="shared" si="0"/>
        <v>-127</v>
      </c>
      <c r="L15" s="94">
        <f t="shared" si="1"/>
        <v>89</v>
      </c>
      <c r="M15" s="94">
        <f t="shared" si="2"/>
        <v>117</v>
      </c>
      <c r="N15" s="94">
        <f t="shared" si="2"/>
        <v>8</v>
      </c>
      <c r="O15" s="94">
        <f t="shared" si="2"/>
        <v>3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121"/>
      <c r="B16" s="50" t="s">
        <v>57</v>
      </c>
      <c r="C16" s="50"/>
      <c r="D16" s="98"/>
      <c r="E16" s="99" t="s">
        <v>154</v>
      </c>
      <c r="F16" s="94">
        <f t="shared" ref="F16:J16" si="3">F8-F11</f>
        <v>110</v>
      </c>
      <c r="G16" s="94">
        <f t="shared" si="3"/>
        <v>34</v>
      </c>
      <c r="H16" s="94">
        <f t="shared" si="3"/>
        <v>-817</v>
      </c>
      <c r="I16" s="94">
        <f>I8-I11</f>
        <v>2163</v>
      </c>
      <c r="J16" s="94">
        <f t="shared" si="3"/>
        <v>3548</v>
      </c>
      <c r="K16" s="94">
        <f>K8-K11</f>
        <v>105</v>
      </c>
      <c r="L16" s="94">
        <f t="shared" ref="L16" si="4">L8-L11</f>
        <v>-2415</v>
      </c>
      <c r="M16" s="94">
        <f t="shared" ref="M16:O16" si="5">M8-M11</f>
        <v>2501</v>
      </c>
      <c r="N16" s="94">
        <f t="shared" si="5"/>
        <v>651</v>
      </c>
      <c r="O16" s="94">
        <f t="shared" si="5"/>
        <v>1035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121"/>
      <c r="B17" s="50" t="s">
        <v>58</v>
      </c>
      <c r="C17" s="50"/>
      <c r="D17" s="98"/>
      <c r="E17" s="100"/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121"/>
      <c r="B18" s="50" t="s">
        <v>59</v>
      </c>
      <c r="C18" s="50"/>
      <c r="D18" s="98"/>
      <c r="E18" s="100"/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121" t="s">
        <v>83</v>
      </c>
      <c r="B19" s="57" t="s">
        <v>60</v>
      </c>
      <c r="C19" s="50"/>
      <c r="D19" s="98"/>
      <c r="E19" s="99"/>
      <c r="F19" s="94">
        <v>139</v>
      </c>
      <c r="G19" s="94">
        <v>192</v>
      </c>
      <c r="H19" s="94">
        <v>5000</v>
      </c>
      <c r="I19" s="94">
        <v>7650</v>
      </c>
      <c r="J19" s="94">
        <v>1774</v>
      </c>
      <c r="K19" s="94">
        <v>1537</v>
      </c>
      <c r="L19" s="94">
        <v>21025</v>
      </c>
      <c r="M19" s="94">
        <v>20887</v>
      </c>
      <c r="N19" s="94">
        <v>430</v>
      </c>
      <c r="O19" s="94">
        <v>780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121"/>
      <c r="B20" s="58"/>
      <c r="C20" s="50" t="s">
        <v>61</v>
      </c>
      <c r="D20" s="98"/>
      <c r="E20" s="99"/>
      <c r="F20" s="94">
        <v>0</v>
      </c>
      <c r="G20" s="94">
        <v>0</v>
      </c>
      <c r="H20" s="94">
        <v>1290</v>
      </c>
      <c r="I20" s="94">
        <v>2640</v>
      </c>
      <c r="J20" s="94">
        <v>0</v>
      </c>
      <c r="K20" s="94">
        <v>0</v>
      </c>
      <c r="L20" s="94">
        <v>4700</v>
      </c>
      <c r="M20" s="94">
        <v>5077</v>
      </c>
      <c r="N20" s="94">
        <v>73</v>
      </c>
      <c r="O20" s="94">
        <v>70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121"/>
      <c r="B21" s="74" t="s">
        <v>62</v>
      </c>
      <c r="C21" s="50"/>
      <c r="D21" s="98"/>
      <c r="E21" s="99" t="s">
        <v>155</v>
      </c>
      <c r="F21" s="94">
        <v>139</v>
      </c>
      <c r="G21" s="94">
        <v>192</v>
      </c>
      <c r="H21" s="94">
        <v>5000</v>
      </c>
      <c r="I21" s="94">
        <v>7650</v>
      </c>
      <c r="J21" s="94">
        <v>1774</v>
      </c>
      <c r="K21" s="94">
        <v>1537</v>
      </c>
      <c r="L21" s="94">
        <v>17932</v>
      </c>
      <c r="M21" s="94">
        <v>18259</v>
      </c>
      <c r="N21" s="94">
        <v>430</v>
      </c>
      <c r="O21" s="94">
        <v>780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121"/>
      <c r="B22" s="57" t="s">
        <v>63</v>
      </c>
      <c r="C22" s="50"/>
      <c r="D22" s="98"/>
      <c r="E22" s="99" t="s">
        <v>156</v>
      </c>
      <c r="F22" s="94">
        <v>594</v>
      </c>
      <c r="G22" s="94">
        <v>546</v>
      </c>
      <c r="H22" s="94">
        <v>23124</v>
      </c>
      <c r="I22" s="94">
        <v>28416</v>
      </c>
      <c r="J22" s="94">
        <v>6148</v>
      </c>
      <c r="K22" s="94">
        <v>9588</v>
      </c>
      <c r="L22" s="94">
        <v>26058</v>
      </c>
      <c r="M22" s="94">
        <v>26416</v>
      </c>
      <c r="N22" s="94">
        <v>439</v>
      </c>
      <c r="O22" s="94">
        <v>420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121"/>
      <c r="B23" s="58" t="s">
        <v>64</v>
      </c>
      <c r="C23" s="50" t="s">
        <v>65</v>
      </c>
      <c r="D23" s="98"/>
      <c r="E23" s="99"/>
      <c r="F23" s="94">
        <v>79</v>
      </c>
      <c r="G23" s="94">
        <v>95</v>
      </c>
      <c r="H23" s="94">
        <v>8935</v>
      </c>
      <c r="I23" s="94">
        <v>9085</v>
      </c>
      <c r="J23" s="94">
        <v>0</v>
      </c>
      <c r="K23" s="94">
        <v>0</v>
      </c>
      <c r="L23" s="94">
        <v>5761</v>
      </c>
      <c r="M23" s="94">
        <v>5946</v>
      </c>
      <c r="N23" s="94">
        <v>364</v>
      </c>
      <c r="O23" s="94">
        <v>341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121"/>
      <c r="B24" s="50" t="s">
        <v>157</v>
      </c>
      <c r="C24" s="50"/>
      <c r="D24" s="98"/>
      <c r="E24" s="99" t="s">
        <v>158</v>
      </c>
      <c r="F24" s="94">
        <f t="shared" ref="F24:K24" si="6">F21-F22</f>
        <v>-455</v>
      </c>
      <c r="G24" s="94">
        <f t="shared" si="6"/>
        <v>-354</v>
      </c>
      <c r="H24" s="94">
        <f>H21-H22</f>
        <v>-18124</v>
      </c>
      <c r="I24" s="94">
        <f t="shared" si="6"/>
        <v>-20766</v>
      </c>
      <c r="J24" s="94">
        <f t="shared" si="6"/>
        <v>-4374</v>
      </c>
      <c r="K24" s="94">
        <f t="shared" si="6"/>
        <v>-8051</v>
      </c>
      <c r="L24" s="94">
        <f>L21-L22</f>
        <v>-8126</v>
      </c>
      <c r="M24" s="94">
        <f>M21-M22</f>
        <v>-8157</v>
      </c>
      <c r="N24" s="94">
        <f>N21-N22</f>
        <v>-9</v>
      </c>
      <c r="O24" s="94">
        <f t="shared" ref="O24" si="7">O21-O22</f>
        <v>360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121"/>
      <c r="B25" s="57" t="s">
        <v>66</v>
      </c>
      <c r="C25" s="57"/>
      <c r="D25" s="101"/>
      <c r="E25" s="130" t="s">
        <v>159</v>
      </c>
      <c r="F25" s="115">
        <v>455</v>
      </c>
      <c r="G25" s="115">
        <v>354</v>
      </c>
      <c r="H25" s="115">
        <v>18124</v>
      </c>
      <c r="I25" s="115">
        <v>20766</v>
      </c>
      <c r="J25" s="115">
        <v>4374</v>
      </c>
      <c r="K25" s="115">
        <v>8051</v>
      </c>
      <c r="L25" s="115">
        <v>8126</v>
      </c>
      <c r="M25" s="115">
        <v>8157</v>
      </c>
      <c r="N25" s="115">
        <v>9</v>
      </c>
      <c r="O25" s="128"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121"/>
      <c r="B26" s="74" t="s">
        <v>67</v>
      </c>
      <c r="C26" s="74"/>
      <c r="D26" s="103"/>
      <c r="E26" s="131"/>
      <c r="F26" s="116"/>
      <c r="G26" s="116"/>
      <c r="H26" s="116"/>
      <c r="I26" s="116"/>
      <c r="J26" s="116"/>
      <c r="K26" s="116"/>
      <c r="L26" s="116"/>
      <c r="M26" s="116"/>
      <c r="N26" s="116"/>
      <c r="O26" s="129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121"/>
      <c r="B27" s="50" t="s">
        <v>160</v>
      </c>
      <c r="C27" s="50"/>
      <c r="D27" s="98"/>
      <c r="E27" s="99" t="s">
        <v>161</v>
      </c>
      <c r="F27" s="94">
        <f t="shared" ref="F27:K27" si="8">F24+F25</f>
        <v>0</v>
      </c>
      <c r="G27" s="94">
        <f t="shared" si="8"/>
        <v>0</v>
      </c>
      <c r="H27" s="94">
        <f t="shared" si="8"/>
        <v>0</v>
      </c>
      <c r="I27" s="94">
        <f t="shared" si="8"/>
        <v>0</v>
      </c>
      <c r="J27" s="94">
        <f t="shared" si="8"/>
        <v>0</v>
      </c>
      <c r="K27" s="94">
        <f t="shared" si="8"/>
        <v>0</v>
      </c>
      <c r="L27" s="94">
        <f t="shared" ref="L27:O27" si="9">L24+L25</f>
        <v>0</v>
      </c>
      <c r="M27" s="94">
        <f t="shared" si="9"/>
        <v>0</v>
      </c>
      <c r="N27" s="94">
        <f t="shared" si="9"/>
        <v>0</v>
      </c>
      <c r="O27" s="94">
        <f t="shared" si="9"/>
        <v>360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124" t="s">
        <v>68</v>
      </c>
      <c r="B30" s="124"/>
      <c r="C30" s="124"/>
      <c r="D30" s="124"/>
      <c r="E30" s="124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124"/>
      <c r="B31" s="124"/>
      <c r="C31" s="124"/>
      <c r="D31" s="124"/>
      <c r="E31" s="124"/>
      <c r="F31" s="48" t="s">
        <v>238</v>
      </c>
      <c r="G31" s="75" t="s">
        <v>237</v>
      </c>
      <c r="H31" s="48" t="s">
        <v>238</v>
      </c>
      <c r="I31" s="75" t="s">
        <v>237</v>
      </c>
      <c r="J31" s="48" t="s">
        <v>238</v>
      </c>
      <c r="K31" s="75" t="s">
        <v>237</v>
      </c>
      <c r="L31" s="48" t="s">
        <v>238</v>
      </c>
      <c r="M31" s="75" t="s">
        <v>237</v>
      </c>
      <c r="N31" s="48" t="s">
        <v>238</v>
      </c>
      <c r="O31" s="75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121" t="s">
        <v>84</v>
      </c>
      <c r="B32" s="57" t="s">
        <v>49</v>
      </c>
      <c r="C32" s="50"/>
      <c r="D32" s="50"/>
      <c r="E32" s="62" t="s">
        <v>40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27"/>
      <c r="B33" s="59"/>
      <c r="C33" s="57" t="s">
        <v>69</v>
      </c>
      <c r="D33" s="50"/>
      <c r="E33" s="6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27"/>
      <c r="B34" s="59"/>
      <c r="C34" s="58"/>
      <c r="D34" s="50" t="s">
        <v>70</v>
      </c>
      <c r="E34" s="6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27"/>
      <c r="B35" s="58"/>
      <c r="C35" s="74" t="s">
        <v>71</v>
      </c>
      <c r="D35" s="50"/>
      <c r="E35" s="62"/>
      <c r="F35" s="51"/>
      <c r="G35" s="51"/>
      <c r="H35" s="51"/>
      <c r="I35" s="51"/>
      <c r="J35" s="63"/>
      <c r="K35" s="63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27"/>
      <c r="B36" s="57" t="s">
        <v>52</v>
      </c>
      <c r="C36" s="50"/>
      <c r="D36" s="50"/>
      <c r="E36" s="62" t="s">
        <v>41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27"/>
      <c r="B37" s="59"/>
      <c r="C37" s="50" t="s">
        <v>72</v>
      </c>
      <c r="D37" s="50"/>
      <c r="E37" s="6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27"/>
      <c r="B38" s="58"/>
      <c r="C38" s="50" t="s">
        <v>73</v>
      </c>
      <c r="D38" s="50"/>
      <c r="E38" s="62"/>
      <c r="F38" s="51"/>
      <c r="G38" s="51"/>
      <c r="H38" s="51"/>
      <c r="I38" s="51"/>
      <c r="J38" s="51"/>
      <c r="K38" s="63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27"/>
      <c r="B39" s="44" t="s">
        <v>74</v>
      </c>
      <c r="C39" s="44"/>
      <c r="D39" s="44"/>
      <c r="E39" s="62" t="s">
        <v>163</v>
      </c>
      <c r="F39" s="51">
        <f t="shared" ref="F39:O39" si="10">F32-F36</f>
        <v>0</v>
      </c>
      <c r="G39" s="51">
        <f t="shared" si="10"/>
        <v>0</v>
      </c>
      <c r="H39" s="51">
        <f t="shared" si="10"/>
        <v>0</v>
      </c>
      <c r="I39" s="51">
        <f t="shared" si="10"/>
        <v>0</v>
      </c>
      <c r="J39" s="51">
        <f t="shared" si="10"/>
        <v>0</v>
      </c>
      <c r="K39" s="51">
        <f t="shared" si="10"/>
        <v>0</v>
      </c>
      <c r="L39" s="51">
        <f t="shared" si="10"/>
        <v>0</v>
      </c>
      <c r="M39" s="51">
        <f t="shared" si="10"/>
        <v>0</v>
      </c>
      <c r="N39" s="51">
        <f t="shared" si="10"/>
        <v>0</v>
      </c>
      <c r="O39" s="51">
        <f t="shared" si="10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121" t="s">
        <v>85</v>
      </c>
      <c r="B40" s="57" t="s">
        <v>75</v>
      </c>
      <c r="C40" s="50"/>
      <c r="D40" s="50"/>
      <c r="E40" s="62" t="s">
        <v>43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122"/>
      <c r="B41" s="58"/>
      <c r="C41" s="50" t="s">
        <v>76</v>
      </c>
      <c r="D41" s="50"/>
      <c r="E41" s="62"/>
      <c r="F41" s="63"/>
      <c r="G41" s="63"/>
      <c r="H41" s="63"/>
      <c r="I41" s="63"/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122"/>
      <c r="B42" s="57" t="s">
        <v>63</v>
      </c>
      <c r="C42" s="50"/>
      <c r="D42" s="50"/>
      <c r="E42" s="62" t="s">
        <v>44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122"/>
      <c r="B43" s="58"/>
      <c r="C43" s="50" t="s">
        <v>77</v>
      </c>
      <c r="D43" s="50"/>
      <c r="E43" s="62"/>
      <c r="F43" s="51"/>
      <c r="G43" s="51"/>
      <c r="H43" s="51"/>
      <c r="I43" s="51"/>
      <c r="J43" s="63"/>
      <c r="K43" s="63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122"/>
      <c r="B44" s="50" t="s">
        <v>74</v>
      </c>
      <c r="C44" s="50"/>
      <c r="D44" s="50"/>
      <c r="E44" s="62" t="s">
        <v>164</v>
      </c>
      <c r="F44" s="63">
        <f t="shared" ref="F44:O44" si="11">F40-F42</f>
        <v>0</v>
      </c>
      <c r="G44" s="63">
        <f t="shared" si="11"/>
        <v>0</v>
      </c>
      <c r="H44" s="63">
        <f t="shared" si="11"/>
        <v>0</v>
      </c>
      <c r="I44" s="63">
        <f t="shared" si="11"/>
        <v>0</v>
      </c>
      <c r="J44" s="63">
        <f t="shared" si="11"/>
        <v>0</v>
      </c>
      <c r="K44" s="63">
        <f t="shared" si="11"/>
        <v>0</v>
      </c>
      <c r="L44" s="63">
        <f t="shared" si="11"/>
        <v>0</v>
      </c>
      <c r="M44" s="63">
        <f t="shared" si="11"/>
        <v>0</v>
      </c>
      <c r="N44" s="63">
        <f t="shared" si="11"/>
        <v>0</v>
      </c>
      <c r="O44" s="63">
        <f t="shared" si="11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121" t="s">
        <v>86</v>
      </c>
      <c r="B45" s="44" t="s">
        <v>78</v>
      </c>
      <c r="C45" s="44"/>
      <c r="D45" s="44"/>
      <c r="E45" s="62" t="s">
        <v>165</v>
      </c>
      <c r="F45" s="51">
        <f t="shared" ref="F45:O45" si="12">F39+F44</f>
        <v>0</v>
      </c>
      <c r="G45" s="51">
        <f t="shared" si="12"/>
        <v>0</v>
      </c>
      <c r="H45" s="51">
        <f t="shared" si="12"/>
        <v>0</v>
      </c>
      <c r="I45" s="51">
        <f t="shared" si="12"/>
        <v>0</v>
      </c>
      <c r="J45" s="51">
        <f t="shared" si="12"/>
        <v>0</v>
      </c>
      <c r="K45" s="51">
        <f t="shared" si="12"/>
        <v>0</v>
      </c>
      <c r="L45" s="51">
        <f t="shared" si="12"/>
        <v>0</v>
      </c>
      <c r="M45" s="51">
        <f t="shared" si="12"/>
        <v>0</v>
      </c>
      <c r="N45" s="51">
        <f t="shared" si="12"/>
        <v>0</v>
      </c>
      <c r="O45" s="51">
        <f t="shared" si="12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122"/>
      <c r="B46" s="50" t="s">
        <v>79</v>
      </c>
      <c r="C46" s="50"/>
      <c r="D46" s="50"/>
      <c r="E46" s="50"/>
      <c r="F46" s="63"/>
      <c r="G46" s="63"/>
      <c r="H46" s="63"/>
      <c r="I46" s="63"/>
      <c r="J46" s="63"/>
      <c r="K46" s="63"/>
      <c r="L46" s="51"/>
      <c r="M46" s="51"/>
      <c r="N46" s="63"/>
      <c r="O46" s="63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122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122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zoomScaleNormal="100" zoomScaleSheetLayoutView="85" workbookViewId="0">
      <selection activeCell="G23" sqref="G23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1" t="s">
        <v>0</v>
      </c>
      <c r="B1" s="31"/>
      <c r="C1" s="87" t="s">
        <v>256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250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1"/>
      <c r="E6" s="133" t="s">
        <v>260</v>
      </c>
      <c r="F6" s="133"/>
      <c r="G6" s="134" t="s">
        <v>261</v>
      </c>
      <c r="H6" s="133"/>
      <c r="I6" s="135" t="s">
        <v>262</v>
      </c>
      <c r="J6" s="136"/>
      <c r="K6" s="133"/>
      <c r="L6" s="133"/>
      <c r="M6" s="133"/>
      <c r="N6" s="133"/>
    </row>
    <row r="7" spans="1:14" ht="15" customHeight="1">
      <c r="A7" s="18"/>
      <c r="B7" s="19"/>
      <c r="C7" s="19"/>
      <c r="D7" s="56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111" t="s">
        <v>169</v>
      </c>
      <c r="B8" s="76" t="s">
        <v>170</v>
      </c>
      <c r="C8" s="77"/>
      <c r="D8" s="77"/>
      <c r="E8" s="104">
        <v>2</v>
      </c>
      <c r="F8" s="104">
        <v>2</v>
      </c>
      <c r="G8" s="104">
        <v>1</v>
      </c>
      <c r="H8" s="104">
        <v>1</v>
      </c>
      <c r="I8" s="104">
        <v>1</v>
      </c>
      <c r="J8" s="91">
        <v>1</v>
      </c>
      <c r="K8" s="78"/>
      <c r="L8" s="78"/>
      <c r="M8" s="78"/>
      <c r="N8" s="78"/>
    </row>
    <row r="9" spans="1:14" ht="18" customHeight="1">
      <c r="A9" s="111"/>
      <c r="B9" s="111" t="s">
        <v>171</v>
      </c>
      <c r="C9" s="50" t="s">
        <v>172</v>
      </c>
      <c r="D9" s="50"/>
      <c r="E9" s="104">
        <v>12058</v>
      </c>
      <c r="F9" s="104">
        <v>11798</v>
      </c>
      <c r="G9" s="104">
        <v>100</v>
      </c>
      <c r="H9" s="104">
        <v>100</v>
      </c>
      <c r="I9" s="104">
        <v>40</v>
      </c>
      <c r="J9" s="91">
        <v>40</v>
      </c>
      <c r="K9" s="78"/>
      <c r="L9" s="78"/>
      <c r="M9" s="78"/>
      <c r="N9" s="78"/>
    </row>
    <row r="10" spans="1:14" ht="18" customHeight="1">
      <c r="A10" s="111"/>
      <c r="B10" s="111"/>
      <c r="C10" s="50" t="s">
        <v>173</v>
      </c>
      <c r="D10" s="50"/>
      <c r="E10" s="104">
        <v>11218</v>
      </c>
      <c r="F10" s="104">
        <v>11088</v>
      </c>
      <c r="G10" s="104">
        <v>100</v>
      </c>
      <c r="H10" s="104">
        <v>100</v>
      </c>
      <c r="I10" s="104">
        <v>40</v>
      </c>
      <c r="J10" s="91">
        <v>40</v>
      </c>
      <c r="K10" s="78"/>
      <c r="L10" s="78"/>
      <c r="M10" s="78"/>
      <c r="N10" s="78"/>
    </row>
    <row r="11" spans="1:14" ht="18" customHeight="1">
      <c r="A11" s="111"/>
      <c r="B11" s="111"/>
      <c r="C11" s="50" t="s">
        <v>174</v>
      </c>
      <c r="D11" s="50"/>
      <c r="E11" s="104">
        <v>840</v>
      </c>
      <c r="F11" s="104">
        <v>710</v>
      </c>
      <c r="G11" s="94">
        <v>0</v>
      </c>
      <c r="H11" s="104">
        <v>0</v>
      </c>
      <c r="I11" s="94">
        <v>0</v>
      </c>
      <c r="J11" s="92">
        <v>0</v>
      </c>
      <c r="K11" s="78"/>
      <c r="L11" s="78"/>
      <c r="M11" s="78"/>
      <c r="N11" s="78"/>
    </row>
    <row r="12" spans="1:14" ht="18" customHeight="1">
      <c r="A12" s="111"/>
      <c r="B12" s="111"/>
      <c r="C12" s="50" t="s">
        <v>175</v>
      </c>
      <c r="D12" s="50"/>
      <c r="E12" s="94">
        <v>0</v>
      </c>
      <c r="F12" s="104">
        <v>0</v>
      </c>
      <c r="G12" s="94">
        <v>0</v>
      </c>
      <c r="H12" s="104">
        <v>0</v>
      </c>
      <c r="I12" s="94">
        <v>0</v>
      </c>
      <c r="J12" s="93">
        <v>0</v>
      </c>
      <c r="K12" s="78"/>
      <c r="L12" s="78"/>
      <c r="M12" s="78"/>
      <c r="N12" s="78"/>
    </row>
    <row r="13" spans="1:14" ht="18" customHeight="1">
      <c r="A13" s="111"/>
      <c r="B13" s="111"/>
      <c r="C13" s="50" t="s">
        <v>176</v>
      </c>
      <c r="D13" s="50"/>
      <c r="E13" s="94">
        <v>0</v>
      </c>
      <c r="F13" s="104">
        <v>0</v>
      </c>
      <c r="G13" s="94">
        <v>0</v>
      </c>
      <c r="H13" s="104">
        <v>0</v>
      </c>
      <c r="I13" s="94">
        <v>0</v>
      </c>
      <c r="J13" s="93">
        <v>0</v>
      </c>
      <c r="K13" s="78"/>
      <c r="L13" s="78"/>
      <c r="M13" s="78"/>
      <c r="N13" s="78"/>
    </row>
    <row r="14" spans="1:14" ht="18" customHeight="1">
      <c r="A14" s="111"/>
      <c r="B14" s="111"/>
      <c r="C14" s="50" t="s">
        <v>177</v>
      </c>
      <c r="D14" s="50"/>
      <c r="E14" s="94">
        <v>0</v>
      </c>
      <c r="F14" s="104">
        <v>0</v>
      </c>
      <c r="G14" s="94">
        <v>0</v>
      </c>
      <c r="H14" s="104">
        <v>0</v>
      </c>
      <c r="I14" s="94">
        <v>0</v>
      </c>
      <c r="J14" s="93">
        <v>0</v>
      </c>
      <c r="K14" s="78"/>
      <c r="L14" s="78"/>
      <c r="M14" s="78"/>
      <c r="N14" s="78"/>
    </row>
    <row r="15" spans="1:14" ht="18" customHeight="1">
      <c r="A15" s="111" t="s">
        <v>178</v>
      </c>
      <c r="B15" s="111" t="s">
        <v>179</v>
      </c>
      <c r="C15" s="50" t="s">
        <v>180</v>
      </c>
      <c r="D15" s="50"/>
      <c r="E15" s="94">
        <v>3833</v>
      </c>
      <c r="F15" s="94">
        <v>5755</v>
      </c>
      <c r="G15" s="94">
        <v>4065</v>
      </c>
      <c r="H15" s="94">
        <v>5489.1</v>
      </c>
      <c r="I15" s="94">
        <v>7040</v>
      </c>
      <c r="J15" s="86">
        <v>7227</v>
      </c>
      <c r="K15" s="51"/>
      <c r="L15" s="51"/>
      <c r="M15" s="51"/>
      <c r="N15" s="51"/>
    </row>
    <row r="16" spans="1:14" ht="18" customHeight="1">
      <c r="A16" s="111"/>
      <c r="B16" s="111"/>
      <c r="C16" s="50" t="s">
        <v>181</v>
      </c>
      <c r="D16" s="50"/>
      <c r="E16" s="94">
        <v>36634</v>
      </c>
      <c r="F16" s="94">
        <v>34627</v>
      </c>
      <c r="G16" s="94">
        <v>1702</v>
      </c>
      <c r="H16" s="94">
        <v>1201.7</v>
      </c>
      <c r="I16" s="94">
        <v>19292</v>
      </c>
      <c r="J16" s="86">
        <v>19301</v>
      </c>
      <c r="K16" s="51"/>
      <c r="L16" s="51"/>
      <c r="M16" s="51"/>
      <c r="N16" s="51"/>
    </row>
    <row r="17" spans="1:15" ht="18" customHeight="1">
      <c r="A17" s="111"/>
      <c r="B17" s="111"/>
      <c r="C17" s="50" t="s">
        <v>182</v>
      </c>
      <c r="D17" s="50"/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3">
        <v>0</v>
      </c>
      <c r="K17" s="51"/>
      <c r="L17" s="51"/>
      <c r="M17" s="51"/>
      <c r="N17" s="51"/>
    </row>
    <row r="18" spans="1:15" ht="18" customHeight="1">
      <c r="A18" s="111"/>
      <c r="B18" s="111"/>
      <c r="C18" s="50" t="s">
        <v>183</v>
      </c>
      <c r="D18" s="50"/>
      <c r="E18" s="94">
        <v>40466</v>
      </c>
      <c r="F18" s="94">
        <v>40383</v>
      </c>
      <c r="G18" s="94">
        <v>5767</v>
      </c>
      <c r="H18" s="94">
        <v>6690.8</v>
      </c>
      <c r="I18" s="94">
        <v>26333</v>
      </c>
      <c r="J18" s="86">
        <v>26528</v>
      </c>
      <c r="K18" s="51"/>
      <c r="L18" s="51"/>
      <c r="M18" s="51"/>
      <c r="N18" s="51"/>
    </row>
    <row r="19" spans="1:15" ht="18" customHeight="1">
      <c r="A19" s="111"/>
      <c r="B19" s="111" t="s">
        <v>184</v>
      </c>
      <c r="C19" s="50" t="s">
        <v>185</v>
      </c>
      <c r="D19" s="50"/>
      <c r="E19" s="94">
        <v>520</v>
      </c>
      <c r="F19" s="94">
        <v>2212</v>
      </c>
      <c r="G19" s="94">
        <v>707</v>
      </c>
      <c r="H19" s="94">
        <v>455.6</v>
      </c>
      <c r="I19" s="94">
        <v>2664</v>
      </c>
      <c r="J19" s="86">
        <v>3015</v>
      </c>
      <c r="K19" s="51"/>
      <c r="L19" s="51"/>
      <c r="M19" s="51"/>
      <c r="N19" s="51"/>
    </row>
    <row r="20" spans="1:15" ht="18" customHeight="1">
      <c r="A20" s="111"/>
      <c r="B20" s="111"/>
      <c r="C20" s="50" t="s">
        <v>186</v>
      </c>
      <c r="D20" s="50"/>
      <c r="E20" s="94">
        <v>8685</v>
      </c>
      <c r="F20" s="94">
        <v>8194</v>
      </c>
      <c r="G20" s="94">
        <v>1558</v>
      </c>
      <c r="H20" s="94">
        <v>2794.1</v>
      </c>
      <c r="I20" s="94">
        <v>5606</v>
      </c>
      <c r="J20" s="86">
        <v>5957</v>
      </c>
      <c r="K20" s="51"/>
      <c r="L20" s="51"/>
      <c r="M20" s="51"/>
      <c r="N20" s="51"/>
    </row>
    <row r="21" spans="1:15" ht="18" customHeight="1">
      <c r="A21" s="111"/>
      <c r="B21" s="111"/>
      <c r="C21" s="50" t="s">
        <v>187</v>
      </c>
      <c r="D21" s="50"/>
      <c r="E21" s="94">
        <v>18996</v>
      </c>
      <c r="F21" s="94">
        <v>17979</v>
      </c>
      <c r="G21" s="94">
        <v>0</v>
      </c>
      <c r="H21" s="94">
        <v>0</v>
      </c>
      <c r="I21" s="94">
        <v>0</v>
      </c>
      <c r="J21" s="93">
        <v>0</v>
      </c>
      <c r="K21" s="79"/>
      <c r="L21" s="79"/>
      <c r="M21" s="79"/>
      <c r="N21" s="79"/>
    </row>
    <row r="22" spans="1:15" ht="18" customHeight="1">
      <c r="A22" s="111"/>
      <c r="B22" s="111"/>
      <c r="C22" s="44" t="s">
        <v>188</v>
      </c>
      <c r="D22" s="44"/>
      <c r="E22" s="94">
        <v>28202</v>
      </c>
      <c r="F22" s="94">
        <v>28385</v>
      </c>
      <c r="G22" s="94">
        <v>2265</v>
      </c>
      <c r="H22" s="94">
        <v>3249.7</v>
      </c>
      <c r="I22" s="94">
        <v>8270</v>
      </c>
      <c r="J22" s="86">
        <v>8972</v>
      </c>
      <c r="K22" s="51"/>
      <c r="L22" s="51"/>
      <c r="M22" s="51"/>
      <c r="N22" s="51"/>
    </row>
    <row r="23" spans="1:15" ht="18" customHeight="1">
      <c r="A23" s="111"/>
      <c r="B23" s="111" t="s">
        <v>189</v>
      </c>
      <c r="C23" s="50" t="s">
        <v>190</v>
      </c>
      <c r="D23" s="50"/>
      <c r="E23" s="94">
        <v>12058</v>
      </c>
      <c r="F23" s="94">
        <v>11798</v>
      </c>
      <c r="G23" s="94">
        <v>100</v>
      </c>
      <c r="H23" s="94">
        <v>100</v>
      </c>
      <c r="I23" s="94">
        <v>40</v>
      </c>
      <c r="J23" s="86">
        <v>40</v>
      </c>
      <c r="K23" s="51"/>
      <c r="L23" s="51"/>
      <c r="M23" s="51"/>
      <c r="N23" s="51"/>
    </row>
    <row r="24" spans="1:15" ht="18" customHeight="1">
      <c r="A24" s="111"/>
      <c r="B24" s="111"/>
      <c r="C24" s="50" t="s">
        <v>191</v>
      </c>
      <c r="D24" s="50"/>
      <c r="E24" s="94">
        <v>207</v>
      </c>
      <c r="F24" s="94">
        <v>200</v>
      </c>
      <c r="G24" s="94">
        <v>0</v>
      </c>
      <c r="H24" s="94">
        <v>0</v>
      </c>
      <c r="I24" s="94">
        <v>18022</v>
      </c>
      <c r="J24" s="86">
        <v>17516</v>
      </c>
      <c r="K24" s="51"/>
      <c r="L24" s="51"/>
      <c r="M24" s="51"/>
      <c r="N24" s="51"/>
    </row>
    <row r="25" spans="1:15" ht="18" customHeight="1">
      <c r="A25" s="111"/>
      <c r="B25" s="111"/>
      <c r="C25" s="50" t="s">
        <v>192</v>
      </c>
      <c r="D25" s="50"/>
      <c r="E25" s="94">
        <v>0</v>
      </c>
      <c r="F25" s="94">
        <v>0</v>
      </c>
      <c r="G25" s="94">
        <v>3402</v>
      </c>
      <c r="H25" s="94">
        <v>3341.1</v>
      </c>
      <c r="I25" s="94">
        <v>0</v>
      </c>
      <c r="J25" s="86">
        <v>0</v>
      </c>
      <c r="K25" s="51"/>
      <c r="L25" s="51"/>
      <c r="M25" s="51"/>
      <c r="N25" s="51"/>
    </row>
    <row r="26" spans="1:15" ht="18" customHeight="1">
      <c r="A26" s="111"/>
      <c r="B26" s="111"/>
      <c r="C26" s="50" t="s">
        <v>193</v>
      </c>
      <c r="D26" s="50"/>
      <c r="E26" s="94">
        <v>12265</v>
      </c>
      <c r="F26" s="94">
        <v>11998</v>
      </c>
      <c r="G26" s="94">
        <v>3502</v>
      </c>
      <c r="H26" s="94">
        <v>3441.1</v>
      </c>
      <c r="I26" s="94">
        <v>18062</v>
      </c>
      <c r="J26" s="86">
        <v>17556</v>
      </c>
      <c r="K26" s="51"/>
      <c r="L26" s="51"/>
      <c r="M26" s="51"/>
      <c r="N26" s="51"/>
    </row>
    <row r="27" spans="1:15" ht="18" customHeight="1">
      <c r="A27" s="111"/>
      <c r="B27" s="50" t="s">
        <v>194</v>
      </c>
      <c r="C27" s="50"/>
      <c r="D27" s="50"/>
      <c r="E27" s="94">
        <v>40466</v>
      </c>
      <c r="F27" s="94">
        <v>40383</v>
      </c>
      <c r="G27" s="94">
        <v>5767</v>
      </c>
      <c r="H27" s="94">
        <v>6690.8</v>
      </c>
      <c r="I27" s="94">
        <v>26333</v>
      </c>
      <c r="J27" s="86">
        <v>26528</v>
      </c>
      <c r="K27" s="51"/>
      <c r="L27" s="51"/>
      <c r="M27" s="51"/>
      <c r="N27" s="51"/>
    </row>
    <row r="28" spans="1:15" ht="18" customHeight="1">
      <c r="A28" s="111" t="s">
        <v>195</v>
      </c>
      <c r="B28" s="111" t="s">
        <v>196</v>
      </c>
      <c r="C28" s="50" t="s">
        <v>197</v>
      </c>
      <c r="D28" s="80" t="s">
        <v>40</v>
      </c>
      <c r="E28" s="94">
        <v>2653</v>
      </c>
      <c r="F28" s="94">
        <v>2483</v>
      </c>
      <c r="G28" s="94">
        <v>1734</v>
      </c>
      <c r="H28" s="94">
        <v>1830.5</v>
      </c>
      <c r="I28" s="94">
        <v>9202</v>
      </c>
      <c r="J28" s="86">
        <v>8769</v>
      </c>
      <c r="K28" s="51"/>
      <c r="L28" s="51"/>
      <c r="M28" s="51"/>
      <c r="N28" s="51"/>
    </row>
    <row r="29" spans="1:15" ht="18" customHeight="1">
      <c r="A29" s="111"/>
      <c r="B29" s="111"/>
      <c r="C29" s="50" t="s">
        <v>198</v>
      </c>
      <c r="D29" s="80" t="s">
        <v>41</v>
      </c>
      <c r="E29" s="94">
        <v>2597</v>
      </c>
      <c r="F29" s="94">
        <v>2346</v>
      </c>
      <c r="G29" s="94">
        <v>1589</v>
      </c>
      <c r="H29" s="94">
        <v>1718.6</v>
      </c>
      <c r="I29" s="94">
        <v>8352</v>
      </c>
      <c r="J29" s="86">
        <v>7919</v>
      </c>
      <c r="K29" s="51"/>
      <c r="L29" s="51"/>
      <c r="M29" s="51"/>
      <c r="N29" s="51"/>
    </row>
    <row r="30" spans="1:15" ht="18" customHeight="1">
      <c r="A30" s="111"/>
      <c r="B30" s="111"/>
      <c r="C30" s="50" t="s">
        <v>199</v>
      </c>
      <c r="D30" s="80" t="s">
        <v>200</v>
      </c>
      <c r="E30" s="94">
        <v>161</v>
      </c>
      <c r="F30" s="94">
        <v>127</v>
      </c>
      <c r="G30" s="94">
        <v>71</v>
      </c>
      <c r="H30" s="94">
        <v>56.2</v>
      </c>
      <c r="I30" s="94">
        <v>368</v>
      </c>
      <c r="J30" s="86">
        <v>376</v>
      </c>
      <c r="K30" s="51"/>
      <c r="L30" s="51"/>
      <c r="M30" s="51"/>
      <c r="N30" s="51"/>
    </row>
    <row r="31" spans="1:15" ht="18" customHeight="1">
      <c r="A31" s="111"/>
      <c r="B31" s="111"/>
      <c r="C31" s="44" t="s">
        <v>201</v>
      </c>
      <c r="D31" s="80" t="s">
        <v>202</v>
      </c>
      <c r="E31" s="94">
        <f t="shared" ref="E31:N31" si="0">E28-E29-E30</f>
        <v>-105</v>
      </c>
      <c r="F31" s="94">
        <f t="shared" si="0"/>
        <v>10</v>
      </c>
      <c r="G31" s="94">
        <f t="shared" si="0"/>
        <v>74</v>
      </c>
      <c r="H31" s="94">
        <f t="shared" si="0"/>
        <v>55.700000000000088</v>
      </c>
      <c r="I31" s="94">
        <f t="shared" si="0"/>
        <v>482</v>
      </c>
      <c r="J31" s="86">
        <f t="shared" si="0"/>
        <v>474</v>
      </c>
      <c r="K31" s="51">
        <f t="shared" si="0"/>
        <v>0</v>
      </c>
      <c r="L31" s="51">
        <f t="shared" si="0"/>
        <v>0</v>
      </c>
      <c r="M31" s="51">
        <f t="shared" si="0"/>
        <v>0</v>
      </c>
      <c r="N31" s="51">
        <f t="shared" si="0"/>
        <v>0</v>
      </c>
      <c r="O31" s="7"/>
    </row>
    <row r="32" spans="1:15" ht="18" customHeight="1">
      <c r="A32" s="111"/>
      <c r="B32" s="111"/>
      <c r="C32" s="50" t="s">
        <v>203</v>
      </c>
      <c r="D32" s="80" t="s">
        <v>204</v>
      </c>
      <c r="E32" s="94">
        <v>118</v>
      </c>
      <c r="F32" s="94">
        <v>3</v>
      </c>
      <c r="G32" s="94">
        <v>7</v>
      </c>
      <c r="H32" s="94">
        <v>4.5</v>
      </c>
      <c r="I32" s="94">
        <v>45</v>
      </c>
      <c r="J32" s="86">
        <v>48</v>
      </c>
      <c r="K32" s="51"/>
      <c r="L32" s="51"/>
      <c r="M32" s="51"/>
      <c r="N32" s="51"/>
    </row>
    <row r="33" spans="1:14" ht="18" customHeight="1">
      <c r="A33" s="111"/>
      <c r="B33" s="111"/>
      <c r="C33" s="50" t="s">
        <v>205</v>
      </c>
      <c r="D33" s="80" t="s">
        <v>206</v>
      </c>
      <c r="E33" s="94">
        <v>7</v>
      </c>
      <c r="F33" s="94">
        <v>8</v>
      </c>
      <c r="G33" s="94">
        <v>20</v>
      </c>
      <c r="H33" s="94">
        <v>15.4</v>
      </c>
      <c r="I33" s="94">
        <v>9</v>
      </c>
      <c r="J33" s="86">
        <v>7</v>
      </c>
      <c r="K33" s="51"/>
      <c r="L33" s="51"/>
      <c r="M33" s="51"/>
      <c r="N33" s="51"/>
    </row>
    <row r="34" spans="1:14" ht="18" customHeight="1">
      <c r="A34" s="111"/>
      <c r="B34" s="111"/>
      <c r="C34" s="44" t="s">
        <v>207</v>
      </c>
      <c r="D34" s="80" t="s">
        <v>208</v>
      </c>
      <c r="E34" s="94">
        <f t="shared" ref="E34:N34" si="1">E31+E32-E33</f>
        <v>6</v>
      </c>
      <c r="F34" s="94">
        <f t="shared" si="1"/>
        <v>5</v>
      </c>
      <c r="G34" s="94">
        <f t="shared" si="1"/>
        <v>61</v>
      </c>
      <c r="H34" s="94">
        <f t="shared" si="1"/>
        <v>44.80000000000009</v>
      </c>
      <c r="I34" s="94">
        <f t="shared" si="1"/>
        <v>518</v>
      </c>
      <c r="J34" s="86">
        <f t="shared" si="1"/>
        <v>515</v>
      </c>
      <c r="K34" s="51">
        <f t="shared" si="1"/>
        <v>0</v>
      </c>
      <c r="L34" s="51">
        <f t="shared" si="1"/>
        <v>0</v>
      </c>
      <c r="M34" s="51">
        <f t="shared" si="1"/>
        <v>0</v>
      </c>
      <c r="N34" s="51">
        <f t="shared" si="1"/>
        <v>0</v>
      </c>
    </row>
    <row r="35" spans="1:14" ht="18" customHeight="1">
      <c r="A35" s="111"/>
      <c r="B35" s="111" t="s">
        <v>209</v>
      </c>
      <c r="C35" s="50" t="s">
        <v>210</v>
      </c>
      <c r="D35" s="80" t="s">
        <v>211</v>
      </c>
      <c r="E35" s="94">
        <v>0</v>
      </c>
      <c r="F35" s="94">
        <v>0</v>
      </c>
      <c r="G35" s="94">
        <v>0</v>
      </c>
      <c r="H35" s="94">
        <v>0</v>
      </c>
      <c r="I35" s="94">
        <v>22</v>
      </c>
      <c r="J35" s="86">
        <v>15</v>
      </c>
      <c r="K35" s="51"/>
      <c r="L35" s="51"/>
      <c r="M35" s="51"/>
      <c r="N35" s="51"/>
    </row>
    <row r="36" spans="1:14" ht="18" customHeight="1">
      <c r="A36" s="111"/>
      <c r="B36" s="111"/>
      <c r="C36" s="50" t="s">
        <v>212</v>
      </c>
      <c r="D36" s="80" t="s">
        <v>213</v>
      </c>
      <c r="E36" s="94">
        <v>0</v>
      </c>
      <c r="F36" s="94">
        <v>0</v>
      </c>
      <c r="G36" s="94">
        <v>0</v>
      </c>
      <c r="H36" s="94">
        <v>12.8</v>
      </c>
      <c r="I36" s="94">
        <v>35</v>
      </c>
      <c r="J36" s="86">
        <v>6</v>
      </c>
      <c r="K36" s="51"/>
      <c r="L36" s="51"/>
      <c r="M36" s="51"/>
      <c r="N36" s="51"/>
    </row>
    <row r="37" spans="1:14" ht="18" customHeight="1">
      <c r="A37" s="111"/>
      <c r="B37" s="111"/>
      <c r="C37" s="50" t="s">
        <v>214</v>
      </c>
      <c r="D37" s="80" t="s">
        <v>215</v>
      </c>
      <c r="E37" s="94">
        <f t="shared" ref="E37:N37" si="2">E34+E35-E36</f>
        <v>6</v>
      </c>
      <c r="F37" s="94">
        <f t="shared" si="2"/>
        <v>5</v>
      </c>
      <c r="G37" s="94">
        <f t="shared" si="2"/>
        <v>61</v>
      </c>
      <c r="H37" s="94">
        <f t="shared" si="2"/>
        <v>32.000000000000085</v>
      </c>
      <c r="I37" s="94">
        <f t="shared" si="2"/>
        <v>505</v>
      </c>
      <c r="J37" s="86">
        <f t="shared" si="2"/>
        <v>524</v>
      </c>
      <c r="K37" s="51">
        <f t="shared" si="2"/>
        <v>0</v>
      </c>
      <c r="L37" s="51">
        <f t="shared" si="2"/>
        <v>0</v>
      </c>
      <c r="M37" s="51">
        <f t="shared" si="2"/>
        <v>0</v>
      </c>
      <c r="N37" s="51">
        <f t="shared" si="2"/>
        <v>0</v>
      </c>
    </row>
    <row r="38" spans="1:14" ht="18" customHeight="1">
      <c r="A38" s="111"/>
      <c r="B38" s="111"/>
      <c r="C38" s="50" t="s">
        <v>216</v>
      </c>
      <c r="D38" s="80" t="s">
        <v>217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86">
        <v>0</v>
      </c>
      <c r="K38" s="51"/>
      <c r="L38" s="51"/>
      <c r="M38" s="51"/>
      <c r="N38" s="51"/>
    </row>
    <row r="39" spans="1:14" ht="18" customHeight="1">
      <c r="A39" s="111"/>
      <c r="B39" s="111"/>
      <c r="C39" s="50" t="s">
        <v>218</v>
      </c>
      <c r="D39" s="80" t="s">
        <v>219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86">
        <v>0</v>
      </c>
      <c r="K39" s="51"/>
      <c r="L39" s="51"/>
      <c r="M39" s="51"/>
      <c r="N39" s="51"/>
    </row>
    <row r="40" spans="1:14" ht="18" customHeight="1">
      <c r="A40" s="111"/>
      <c r="B40" s="111"/>
      <c r="C40" s="50" t="s">
        <v>220</v>
      </c>
      <c r="D40" s="80" t="s">
        <v>221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86">
        <v>0</v>
      </c>
      <c r="K40" s="51"/>
      <c r="L40" s="51"/>
      <c r="M40" s="51"/>
      <c r="N40" s="51"/>
    </row>
    <row r="41" spans="1:14" ht="18" customHeight="1">
      <c r="A41" s="111"/>
      <c r="B41" s="111"/>
      <c r="C41" s="44" t="s">
        <v>222</v>
      </c>
      <c r="D41" s="80" t="s">
        <v>223</v>
      </c>
      <c r="E41" s="94">
        <f t="shared" ref="E41:N41" si="3">E34+E35-E36-E40</f>
        <v>6</v>
      </c>
      <c r="F41" s="94">
        <f>F34+F35-F36-F40</f>
        <v>5</v>
      </c>
      <c r="G41" s="94">
        <f t="shared" si="3"/>
        <v>61</v>
      </c>
      <c r="H41" s="94">
        <f t="shared" si="3"/>
        <v>32.000000000000085</v>
      </c>
      <c r="I41" s="94">
        <f t="shared" si="3"/>
        <v>505</v>
      </c>
      <c r="J41" s="86">
        <f t="shared" si="3"/>
        <v>524</v>
      </c>
      <c r="K41" s="51">
        <f t="shared" si="3"/>
        <v>0</v>
      </c>
      <c r="L41" s="51">
        <f t="shared" si="3"/>
        <v>0</v>
      </c>
      <c r="M41" s="51">
        <f t="shared" si="3"/>
        <v>0</v>
      </c>
      <c r="N41" s="51">
        <f t="shared" si="3"/>
        <v>0</v>
      </c>
    </row>
    <row r="42" spans="1:14" ht="18" customHeight="1">
      <c r="A42" s="111"/>
      <c r="B42" s="111"/>
      <c r="C42" s="132" t="s">
        <v>224</v>
      </c>
      <c r="D42" s="132"/>
      <c r="E42" s="94">
        <f t="shared" ref="E42:N42" si="4">E37+E38-E39-E40</f>
        <v>6</v>
      </c>
      <c r="F42" s="94">
        <f>F37+F38-F39-F40</f>
        <v>5</v>
      </c>
      <c r="G42" s="94">
        <f t="shared" si="4"/>
        <v>61</v>
      </c>
      <c r="H42" s="94">
        <f t="shared" si="4"/>
        <v>32.000000000000085</v>
      </c>
      <c r="I42" s="94">
        <f t="shared" si="4"/>
        <v>505</v>
      </c>
      <c r="J42" s="86">
        <f t="shared" si="4"/>
        <v>524</v>
      </c>
      <c r="K42" s="51">
        <f t="shared" si="4"/>
        <v>0</v>
      </c>
      <c r="L42" s="51">
        <f t="shared" si="4"/>
        <v>0</v>
      </c>
      <c r="M42" s="51">
        <f t="shared" si="4"/>
        <v>0</v>
      </c>
      <c r="N42" s="51">
        <f t="shared" si="4"/>
        <v>0</v>
      </c>
    </row>
    <row r="43" spans="1:14" ht="18" customHeight="1">
      <c r="A43" s="111"/>
      <c r="B43" s="111"/>
      <c r="C43" s="50" t="s">
        <v>225</v>
      </c>
      <c r="D43" s="80" t="s">
        <v>226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86">
        <v>0</v>
      </c>
      <c r="K43" s="51"/>
      <c r="L43" s="51"/>
      <c r="M43" s="51"/>
      <c r="N43" s="51"/>
    </row>
    <row r="44" spans="1:14" ht="18" customHeight="1">
      <c r="A44" s="111"/>
      <c r="B44" s="111"/>
      <c r="C44" s="44" t="s">
        <v>227</v>
      </c>
      <c r="D44" s="62" t="s">
        <v>228</v>
      </c>
      <c r="E44" s="94">
        <f t="shared" ref="E44:N44" si="5">E41+E43</f>
        <v>6</v>
      </c>
      <c r="F44" s="94">
        <f t="shared" si="5"/>
        <v>5</v>
      </c>
      <c r="G44" s="94">
        <f t="shared" si="5"/>
        <v>61</v>
      </c>
      <c r="H44" s="94">
        <f t="shared" si="5"/>
        <v>32.000000000000085</v>
      </c>
      <c r="I44" s="94">
        <f t="shared" si="5"/>
        <v>505</v>
      </c>
      <c r="J44" s="86">
        <f t="shared" si="5"/>
        <v>524</v>
      </c>
      <c r="K44" s="51">
        <f t="shared" si="5"/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3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坂本吉光</cp:lastModifiedBy>
  <cp:lastPrinted>2022-07-07T08:42:16Z</cp:lastPrinted>
  <dcterms:created xsi:type="dcterms:W3CDTF">1999-07-06T05:17:05Z</dcterms:created>
  <dcterms:modified xsi:type="dcterms:W3CDTF">2024-08-30T07:29:16Z</dcterms:modified>
</cp:coreProperties>
</file>