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T:\04_資金・決算\＃＃＃　基金担当（資金調達等）　＃＃＃\■00_財政状況調査（地方債協会）\R06財政状況調査\"/>
    </mc:Choice>
  </mc:AlternateContent>
  <xr:revisionPtr revIDLastSave="0" documentId="13_ncr:1_{B6A60888-E8BD-4BA8-856A-D110B7A3C4C2}" xr6:coauthVersionLast="36" xr6:coauthVersionMax="47" xr10:uidLastSave="{00000000-0000-0000-0000-000000000000}"/>
  <bookViews>
    <workbookView xWindow="0" yWindow="0" windowWidth="16545" windowHeight="7905" tabRatio="663" firstSheet="1" activeTab="5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'2.公営企業会計予算(R5-6年度)'!$A$1:$S$49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'4.公営企業会計決算（R3-4年度）'!$A$1:$S$49</definedName>
    <definedName name="_xlnm.Print_Area" localSheetId="5">'5.三セク決算（R3-4年度）'!$A$1:$N$46</definedName>
  </definedNames>
  <calcPr calcId="191029"/>
</workbook>
</file>

<file path=xl/calcChain.xml><?xml version="1.0" encoding="utf-8"?>
<calcChain xmlns="http://schemas.openxmlformats.org/spreadsheetml/2006/main">
  <c r="I19" i="5" l="1"/>
  <c r="N31" i="8"/>
  <c r="N34" i="8" s="1"/>
  <c r="L31" i="8"/>
  <c r="L34" i="8" s="1"/>
  <c r="J31" i="8"/>
  <c r="J34" i="8" s="1"/>
  <c r="H31" i="8"/>
  <c r="H34" i="8" s="1"/>
  <c r="F31" i="8"/>
  <c r="F34" i="8" s="1"/>
  <c r="N41" i="8" l="1"/>
  <c r="N44" i="8" s="1"/>
  <c r="N37" i="8"/>
  <c r="N42" i="8" s="1"/>
  <c r="L41" i="8"/>
  <c r="L44" i="8" s="1"/>
  <c r="L37" i="8"/>
  <c r="L42" i="8" s="1"/>
  <c r="J37" i="8"/>
  <c r="J42" i="8" s="1"/>
  <c r="J41" i="8"/>
  <c r="J44" i="8" s="1"/>
  <c r="H37" i="8"/>
  <c r="H42" i="8" s="1"/>
  <c r="H41" i="8"/>
  <c r="H44" i="8" s="1"/>
  <c r="F37" i="8"/>
  <c r="F42" i="8" s="1"/>
  <c r="F41" i="8"/>
  <c r="F44" i="8" s="1"/>
  <c r="S24" i="7" l="1"/>
  <c r="S27" i="7" s="1"/>
  <c r="S16" i="7"/>
  <c r="S15" i="7"/>
  <c r="S14" i="7"/>
  <c r="G44" i="7" l="1"/>
  <c r="G39" i="7"/>
  <c r="G45" i="7" s="1"/>
  <c r="Q24" i="7"/>
  <c r="Q27" i="7" s="1"/>
  <c r="Q16" i="7"/>
  <c r="Q15" i="7"/>
  <c r="Q14" i="7"/>
  <c r="O24" i="7"/>
  <c r="O27" i="7" s="1"/>
  <c r="O16" i="7"/>
  <c r="O15" i="7"/>
  <c r="O14" i="7"/>
  <c r="M24" i="7"/>
  <c r="M27" i="7" s="1"/>
  <c r="M16" i="7"/>
  <c r="M15" i="7"/>
  <c r="M14" i="7"/>
  <c r="K24" i="7"/>
  <c r="K27" i="7" s="1"/>
  <c r="K16" i="7"/>
  <c r="K15" i="7"/>
  <c r="K14" i="7"/>
  <c r="I27" i="7"/>
  <c r="I24" i="7"/>
  <c r="I16" i="7"/>
  <c r="I15" i="7"/>
  <c r="I14" i="7"/>
  <c r="G24" i="7"/>
  <c r="G27" i="7" s="1"/>
  <c r="G16" i="7"/>
  <c r="G15" i="7"/>
  <c r="G14" i="7"/>
  <c r="K44" i="7" l="1"/>
  <c r="J44" i="7"/>
  <c r="I44" i="7"/>
  <c r="H44" i="7"/>
  <c r="K39" i="7"/>
  <c r="K45" i="7" s="1"/>
  <c r="J39" i="7"/>
  <c r="J45" i="7" s="1"/>
  <c r="I39" i="7"/>
  <c r="I45" i="7" s="1"/>
  <c r="H39" i="7"/>
  <c r="H45" i="7" s="1"/>
  <c r="I24" i="4"/>
  <c r="I27" i="4" s="1"/>
  <c r="K15" i="4"/>
  <c r="K14" i="4"/>
  <c r="K16" i="4"/>
  <c r="I15" i="4"/>
  <c r="I16" i="4"/>
  <c r="K44" i="4"/>
  <c r="J44" i="4"/>
  <c r="I44" i="4"/>
  <c r="H44" i="4"/>
  <c r="K39" i="4"/>
  <c r="K45" i="4" s="1"/>
  <c r="J39" i="4"/>
  <c r="J45" i="4" s="1"/>
  <c r="I39" i="4"/>
  <c r="I45" i="4" s="1"/>
  <c r="H39" i="4"/>
  <c r="H45" i="4" s="1"/>
  <c r="K24" i="4"/>
  <c r="K27" i="4" s="1"/>
  <c r="I14" i="4"/>
  <c r="I19" i="2" l="1"/>
  <c r="F39" i="5" l="1"/>
  <c r="F32" i="5"/>
  <c r="F28" i="5"/>
  <c r="F45" i="5"/>
  <c r="F41" i="5"/>
  <c r="F38" i="5"/>
  <c r="F32" i="2"/>
  <c r="F45" i="2"/>
  <c r="F41" i="2"/>
  <c r="F40" i="2"/>
  <c r="F39" i="2"/>
  <c r="F38" i="2"/>
  <c r="F28" i="2"/>
  <c r="I9" i="2" l="1"/>
  <c r="G45" i="2"/>
  <c r="F27" i="2"/>
  <c r="G27" i="2" s="1"/>
  <c r="F24" i="6"/>
  <c r="F22" i="6" s="1"/>
  <c r="E22" i="6"/>
  <c r="E19" i="6"/>
  <c r="E23" i="6" s="1"/>
  <c r="H45" i="5"/>
  <c r="G44" i="5"/>
  <c r="H27" i="5"/>
  <c r="F27" i="5"/>
  <c r="G19" i="5" s="1"/>
  <c r="H27" i="2"/>
  <c r="H45" i="2"/>
  <c r="M31" i="8"/>
  <c r="M34" i="8" s="1"/>
  <c r="K31" i="8"/>
  <c r="K34" i="8" s="1"/>
  <c r="I31" i="8"/>
  <c r="I34" i="8" s="1"/>
  <c r="I37" i="8" s="1"/>
  <c r="I42" i="8" s="1"/>
  <c r="G31" i="8"/>
  <c r="G34" i="8" s="1"/>
  <c r="G41" i="8" s="1"/>
  <c r="G44" i="8" s="1"/>
  <c r="E31" i="8"/>
  <c r="E34" i="8" s="1"/>
  <c r="S44" i="7"/>
  <c r="R44" i="7"/>
  <c r="Q44" i="7"/>
  <c r="Q45" i="7" s="1"/>
  <c r="P44" i="7"/>
  <c r="O44" i="7"/>
  <c r="N44" i="7"/>
  <c r="M44" i="7"/>
  <c r="L44" i="7"/>
  <c r="S39" i="7"/>
  <c r="S45" i="7" s="1"/>
  <c r="R39" i="7"/>
  <c r="Q39" i="7"/>
  <c r="P39" i="7"/>
  <c r="O39" i="7"/>
  <c r="N39" i="7"/>
  <c r="M39" i="7"/>
  <c r="L39" i="7"/>
  <c r="N24" i="7"/>
  <c r="N27" i="7" s="1"/>
  <c r="N16" i="7"/>
  <c r="N15" i="7"/>
  <c r="N14" i="7"/>
  <c r="I20" i="6"/>
  <c r="H20" i="6"/>
  <c r="G20" i="6"/>
  <c r="F20" i="6"/>
  <c r="E20" i="6"/>
  <c r="I19" i="6"/>
  <c r="I21" i="6" s="1"/>
  <c r="H19" i="6"/>
  <c r="H21" i="6" s="1"/>
  <c r="G19" i="6"/>
  <c r="F19" i="6"/>
  <c r="F21" i="6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S39" i="4"/>
  <c r="S44" i="4"/>
  <c r="R39" i="4"/>
  <c r="R45" i="4" s="1"/>
  <c r="R44" i="4"/>
  <c r="Q39" i="4"/>
  <c r="Q44" i="4"/>
  <c r="Q45" i="4" s="1"/>
  <c r="P39" i="4"/>
  <c r="P44" i="4"/>
  <c r="P45" i="4"/>
  <c r="O39" i="4"/>
  <c r="O44" i="4"/>
  <c r="O45" i="4"/>
  <c r="N39" i="4"/>
  <c r="N44" i="4"/>
  <c r="M39" i="4"/>
  <c r="M44" i="4"/>
  <c r="M45" i="4" s="1"/>
  <c r="L39" i="4"/>
  <c r="L44" i="4"/>
  <c r="G39" i="4"/>
  <c r="G44" i="4"/>
  <c r="S24" i="4"/>
  <c r="S27" i="4" s="1"/>
  <c r="Q24" i="4"/>
  <c r="Q27" i="4" s="1"/>
  <c r="O24" i="4"/>
  <c r="O27" i="4" s="1"/>
  <c r="N24" i="4"/>
  <c r="N27" i="4" s="1"/>
  <c r="M24" i="4"/>
  <c r="M27" i="4" s="1"/>
  <c r="Q16" i="4"/>
  <c r="Q15" i="4"/>
  <c r="Q14" i="4"/>
  <c r="S16" i="4"/>
  <c r="S15" i="4"/>
  <c r="S14" i="4"/>
  <c r="O16" i="4"/>
  <c r="N16" i="4"/>
  <c r="O15" i="4"/>
  <c r="N15" i="4"/>
  <c r="O14" i="4"/>
  <c r="N14" i="4"/>
  <c r="M16" i="4"/>
  <c r="M15" i="4"/>
  <c r="M14" i="4"/>
  <c r="G24" i="4"/>
  <c r="G27" i="4" s="1"/>
  <c r="G16" i="4"/>
  <c r="G15" i="4"/>
  <c r="G14" i="4"/>
  <c r="G35" i="5"/>
  <c r="G41" i="5"/>
  <c r="G41" i="2"/>
  <c r="G33" i="5"/>
  <c r="G37" i="5"/>
  <c r="G39" i="5"/>
  <c r="G28" i="5"/>
  <c r="G30" i="5"/>
  <c r="G34" i="5"/>
  <c r="G38" i="5"/>
  <c r="G40" i="5"/>
  <c r="G42" i="5"/>
  <c r="G45" i="4" l="1"/>
  <c r="G29" i="2"/>
  <c r="G14" i="2"/>
  <c r="G24" i="6"/>
  <c r="H24" i="6" s="1"/>
  <c r="E21" i="6"/>
  <c r="I45" i="5"/>
  <c r="G45" i="5"/>
  <c r="G29" i="5"/>
  <c r="G28" i="2"/>
  <c r="L45" i="4"/>
  <c r="G21" i="2"/>
  <c r="G43" i="5"/>
  <c r="G16" i="2"/>
  <c r="G18" i="2"/>
  <c r="N45" i="7"/>
  <c r="G36" i="5"/>
  <c r="G31" i="5"/>
  <c r="O45" i="7"/>
  <c r="G32" i="5"/>
  <c r="G9" i="2"/>
  <c r="N45" i="4"/>
  <c r="S45" i="4"/>
  <c r="G37" i="8"/>
  <c r="G42" i="8" s="1"/>
  <c r="G19" i="2"/>
  <c r="G25" i="2"/>
  <c r="G24" i="2"/>
  <c r="G36" i="2"/>
  <c r="P45" i="7"/>
  <c r="G12" i="2"/>
  <c r="G39" i="2"/>
  <c r="G11" i="2"/>
  <c r="G38" i="2"/>
  <c r="I27" i="2"/>
  <c r="G22" i="2"/>
  <c r="G15" i="2"/>
  <c r="G43" i="2"/>
  <c r="G23" i="2"/>
  <c r="G30" i="2"/>
  <c r="F23" i="6"/>
  <c r="L45" i="7"/>
  <c r="G26" i="2"/>
  <c r="G32" i="2"/>
  <c r="G13" i="2"/>
  <c r="G40" i="2"/>
  <c r="M45" i="7"/>
  <c r="G20" i="2"/>
  <c r="G17" i="2"/>
  <c r="G10" i="2"/>
  <c r="G31" i="2"/>
  <c r="R45" i="7"/>
  <c r="I23" i="6"/>
  <c r="H22" i="6"/>
  <c r="H23" i="6"/>
  <c r="G23" i="6"/>
  <c r="G22" i="6"/>
  <c r="E41" i="8"/>
  <c r="E44" i="8" s="1"/>
  <c r="E37" i="8"/>
  <c r="E42" i="8" s="1"/>
  <c r="K37" i="8"/>
  <c r="K42" i="8" s="1"/>
  <c r="K41" i="8"/>
  <c r="K44" i="8" s="1"/>
  <c r="M41" i="8"/>
  <c r="M44" i="8" s="1"/>
  <c r="M37" i="8"/>
  <c r="M42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44" i="2"/>
  <c r="G17" i="5"/>
  <c r="I41" i="8"/>
  <c r="I44" i="8" s="1"/>
  <c r="G42" i="2"/>
  <c r="I45" i="2"/>
  <c r="G18" i="5"/>
  <c r="G21" i="6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<sst xmlns="http://schemas.openxmlformats.org/spreadsheetml/2006/main" count="462" uniqueCount="267">
  <si>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</si>
  <si>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</si>
  <si>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</si>
  <si>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</si>
  <si>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</si>
  <si>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</si>
  <si>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</si>
  <si>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</si>
  <si>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</si>
  <si>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</si>
  <si>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</si>
  <si>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</si>
  <si>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</si>
  <si>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</si>
  <si>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</si>
  <si>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</si>
  <si>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</si>
  <si>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</si>
  <si>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</si>
  <si>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</si>
  <si>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</si>
  <si>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</si>
  <si>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</si>
  <si>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</si>
  <si>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</si>
  <si>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</si>
  <si>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</si>
  <si>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</si>
  <si>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</si>
  <si>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</si>
  <si>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</si>
  <si>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</si>
  <si>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</si>
  <si>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</si>
  <si>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</si>
  <si>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</si>
  <si>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</si>
  <si>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</si>
  <si>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</si>
  <si>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</si>
  <si>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</si>
  <si>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</si>
  <si>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</si>
  <si>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</si>
  <si>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</si>
  <si>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</si>
  <si>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</si>
  <si>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</si>
  <si>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</si>
  <si>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</si>
  <si>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</si>
  <si>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</si>
  <si>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</si>
  <si>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</si>
  <si>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</si>
  <si>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</si>
  <si>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</si>
  <si>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</si>
  <si>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</si>
  <si>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</si>
  <si>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</si>
  <si>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</si>
  <si>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</si>
  <si>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</si>
  <si>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</si>
  <si>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</si>
  <si>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</si>
  <si>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</si>
  <si>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</si>
  <si>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</si>
  <si>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</si>
  <si>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</si>
  <si>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</si>
  <si>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</si>
  <si>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</si>
  <si>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</si>
  <si>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</si>
  <si>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</si>
  <si>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</si>
  <si>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</si>
  <si>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</si>
  <si>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</si>
  <si>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</si>
  <si>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</si>
  <si>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</si>
  <si>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</si>
  <si>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</si>
  <si>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</si>
  <si>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</si>
  <si>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</si>
  <si>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</si>
  <si>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</si>
  <si>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</si>
  <si>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</si>
  <si>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</si>
  <si>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</si>
  <si>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</si>
  <si>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</si>
  <si>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</si>
  <si>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</si>
  <si>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</si>
  <si>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</si>
  <si>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</si>
  <si>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</si>
  <si>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</si>
  <si>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</si>
  <si>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</si>
  <si>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</si>
  <si>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</si>
  <si>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</si>
  <si>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</si>
  <si>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</si>
  <si>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</si>
  <si>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</si>
  <si>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</si>
  <si>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</si>
  <si>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</si>
  <si>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</si>
  <si>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</si>
  <si>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</si>
  <si>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</si>
  <si>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</si>
  <si>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</si>
  <si>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</si>
  <si>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</si>
  <si>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</si>
  <si>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</si>
  <si>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</si>
  <si>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</si>
  <si>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</si>
  <si>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</si>
  <si>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</si>
  <si>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</si>
  <si>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</si>
  <si>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</si>
  <si>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</si>
  <si>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</si>
  <si>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</si>
  <si>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</si>
  <si>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</si>
  <si>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</si>
  <si>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</si>
  <si>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</si>
  <si>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</si>
  <si>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</si>
  <si>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</si>
  <si>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</si>
  <si>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</si>
  <si>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</si>
  <si>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</si>
  <si>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</si>
  <si>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</si>
  <si>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</si>
  <si>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</si>
  <si>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</si>
  <si>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</si>
  <si>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</si>
  <si>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</si>
  <si>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</si>
  <si>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</si>
  <si>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</si>
  <si>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</si>
  <si>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</si>
  <si>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</si>
  <si>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</si>
  <si>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</si>
  <si>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</si>
  <si>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</si>
  <si>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</si>
  <si>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</si>
  <si>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</si>
  <si>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</si>
  <si>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</si>
  <si>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</si>
  <si>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</si>
  <si>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</si>
  <si>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</si>
  <si>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</si>
  <si>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</si>
  <si>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</si>
  <si>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</si>
  <si>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</si>
  <si>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</si>
  <si>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</si>
  <si>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</si>
  <si>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</si>
  <si>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</si>
  <si>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</si>
  <si>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</si>
  <si>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</si>
  <si>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</si>
  <si>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</si>
  <si>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</si>
  <si>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</si>
  <si>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</si>
  <si>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</si>
  <si>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</si>
  <si>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</si>
  <si>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</si>
  <si>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</si>
  <si>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</si>
  <si>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</si>
  <si>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</si>
  <si>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</si>
  <si>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</si>
  <si>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</si>
  <si>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</si>
  <si>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</si>
  <si>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</si>
  <si>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</si>
  <si>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</si>
  <si>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</si>
  <si>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</si>
  <si>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</si>
  <si>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</si>
  <si>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</si>
  <si>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</si>
  <si>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</si>
  <si>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</si>
  <si>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</si>
  <si>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</si>
  <si>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</si>
  <si>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</si>
  <si>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</si>
  <si>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</si>
  <si>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</si>
  <si>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</si>
  <si>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</si>
  <si>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</si>
  <si>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</si>
  <si>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</si>
  <si>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</si>
  <si>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</si>
  <si>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</si>
  <si>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</si>
  <si>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</si>
  <si>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</si>
  <si>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</si>
  <si>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</si>
  <si>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</si>
  <si>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</si>
  <si>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</si>
  <si>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</si>
  <si>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</si>
  <si>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</si>
  <si>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</si>
  <si>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</si>
  <si>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</si>
  <si>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</si>
  <si>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</si>
  <si>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</si>
  <si>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-</t>
  </si>
  <si>
    <t>新潟県</t>
    <rPh sb="0" eb="3">
      <t>ニイガタケン</t>
    </rPh>
    <phoneticPr fontId="14"/>
  </si>
  <si>
    <t>新潟県</t>
    <rPh sb="0" eb="3">
      <t>ニイガタケン</t>
    </rPh>
    <phoneticPr fontId="9"/>
  </si>
  <si>
    <t>電気事業</t>
    <rPh sb="0" eb="4">
      <t>デンキジギョウ</t>
    </rPh>
    <phoneticPr fontId="9"/>
  </si>
  <si>
    <t>工業用水道事業</t>
    <rPh sb="0" eb="3">
      <t>コウギョウヨウ</t>
    </rPh>
    <rPh sb="3" eb="5">
      <t>スイドウ</t>
    </rPh>
    <rPh sb="5" eb="7">
      <t>ジギョウ</t>
    </rPh>
    <phoneticPr fontId="9"/>
  </si>
  <si>
    <t>工業用地造成事業</t>
    <rPh sb="0" eb="4">
      <t>コウギョウヨウチ</t>
    </rPh>
    <rPh sb="4" eb="6">
      <t>ゾウセイ</t>
    </rPh>
    <rPh sb="6" eb="8">
      <t>ジギョウ</t>
    </rPh>
    <phoneticPr fontId="9"/>
  </si>
  <si>
    <t>新潟東港臨海用地造成事業</t>
    <rPh sb="0" eb="4">
      <t>ニイガタヒガシコウ</t>
    </rPh>
    <rPh sb="4" eb="8">
      <t>リンカイヨウチ</t>
    </rPh>
    <rPh sb="8" eb="12">
      <t>ゾウセイジギョウ</t>
    </rPh>
    <phoneticPr fontId="9"/>
  </si>
  <si>
    <t>病院事業</t>
    <rPh sb="0" eb="4">
      <t>ビョウインジギョウ</t>
    </rPh>
    <phoneticPr fontId="9"/>
  </si>
  <si>
    <t>基幹病院事業</t>
    <rPh sb="0" eb="4">
      <t>キカンビョウイン</t>
    </rPh>
    <rPh sb="4" eb="6">
      <t>ジギョウ</t>
    </rPh>
    <phoneticPr fontId="9"/>
  </si>
  <si>
    <t>流域下水道事業</t>
    <rPh sb="0" eb="5">
      <t>リュウイキゲスイドウ</t>
    </rPh>
    <rPh sb="5" eb="7">
      <t>ジギョウ</t>
    </rPh>
    <phoneticPr fontId="9"/>
  </si>
  <si>
    <t>港湾整備事業</t>
    <rPh sb="0" eb="2">
      <t>コウワン</t>
    </rPh>
    <rPh sb="2" eb="6">
      <t>セイビジギョウ</t>
    </rPh>
    <phoneticPr fontId="9"/>
  </si>
  <si>
    <t>新潟県住宅供給公社</t>
    <rPh sb="0" eb="3">
      <t>ニイガタケン</t>
    </rPh>
    <rPh sb="3" eb="9">
      <t>ジュウタクキョウキュウコウシャ</t>
    </rPh>
    <phoneticPr fontId="14"/>
  </si>
  <si>
    <t>北越急行（株）</t>
    <rPh sb="0" eb="4">
      <t>ホクエツキュウコウ</t>
    </rPh>
    <rPh sb="4" eb="7">
      <t>カブ</t>
    </rPh>
    <phoneticPr fontId="14"/>
  </si>
  <si>
    <t>新潟木材倉庫（株）</t>
    <rPh sb="0" eb="6">
      <t>ニイガタモクザイソウコ</t>
    </rPh>
    <rPh sb="6" eb="9">
      <t>カブ</t>
    </rPh>
    <phoneticPr fontId="14"/>
  </si>
  <si>
    <t>えちごトキめき鉄道（株）</t>
    <rPh sb="7" eb="9">
      <t>テツドウ</t>
    </rPh>
    <rPh sb="9" eb="12">
      <t>カブ</t>
    </rPh>
    <phoneticPr fontId="14"/>
  </si>
  <si>
    <t>（株）新潟ふるさと村</t>
    <rPh sb="0" eb="3">
      <t>カブ</t>
    </rPh>
    <rPh sb="3" eb="5">
      <t>ニイガタ</t>
    </rPh>
    <rPh sb="9" eb="10">
      <t>ムラ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</si>
</sst>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1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15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41" fontId="0" fillId="2" borderId="10" xfId="0" applyNumberFormat="1" applyFill="1" applyBorder="1" applyAlignment="1">
      <alignment horizontal="center" vertical="center" shrinkToFit="1"/>
    </xf>
    <xf numFmtId="41" fontId="0" fillId="2" borderId="10" xfId="0" applyNumberFormat="1" applyFill="1" applyBorder="1" applyAlignment="1">
      <alignment horizontal="center" vertical="center"/>
    </xf>
    <xf numFmtId="177" fontId="0" fillId="2" borderId="10" xfId="0" applyNumberFormat="1" applyFill="1" applyBorder="1" applyAlignment="1">
      <alignment vertical="center"/>
    </xf>
    <xf numFmtId="177" fontId="2" fillId="2" borderId="10" xfId="1" applyNumberFormat="1" applyFill="1" applyBorder="1" applyAlignment="1">
      <alignment horizontal="right" vertical="center"/>
    </xf>
    <xf numFmtId="177" fontId="2" fillId="2" borderId="10" xfId="1" applyNumberFormat="1" applyFill="1" applyBorder="1" applyAlignment="1">
      <alignment vertical="center"/>
    </xf>
    <xf numFmtId="177" fontId="2" fillId="2" borderId="10" xfId="1" applyNumberFormat="1" applyFont="1" applyFill="1" applyBorder="1" applyAlignment="1">
      <alignment vertical="center"/>
    </xf>
    <xf numFmtId="182" fontId="0" fillId="2" borderId="10" xfId="0" applyNumberFormat="1" applyFill="1" applyBorder="1" applyAlignment="1">
      <alignment vertical="center"/>
    </xf>
    <xf numFmtId="182" fontId="2" fillId="2" borderId="10" xfId="1" applyNumberFormat="1" applyFill="1" applyBorder="1" applyAlignment="1">
      <alignment vertical="center"/>
    </xf>
    <xf numFmtId="178" fontId="0" fillId="2" borderId="10" xfId="0" applyNumberFormat="1" applyFill="1" applyBorder="1" applyAlignment="1">
      <alignment vertical="center"/>
    </xf>
    <xf numFmtId="178" fontId="2" fillId="2" borderId="10" xfId="1" applyNumberFormat="1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7" fontId="0" fillId="2" borderId="10" xfId="0" applyNumberFormat="1" applyFill="1" applyBorder="1" applyAlignment="1">
      <alignment horizontal="right" vertical="center"/>
    </xf>
    <xf numFmtId="177" fontId="0" fillId="2" borderId="10" xfId="0" quotePrefix="1" applyNumberFormat="1" applyFill="1" applyBorder="1" applyAlignment="1">
      <alignment horizontal="right" vertical="center"/>
    </xf>
    <xf numFmtId="177" fontId="2" fillId="2" borderId="10" xfId="1" quotePrefix="1" applyNumberFormat="1" applyFont="1" applyFill="1" applyBorder="1" applyAlignment="1">
      <alignment horizontal="right" vertical="center"/>
    </xf>
    <xf numFmtId="177" fontId="2" fillId="2" borderId="10" xfId="1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77" fontId="2" fillId="2" borderId="10" xfId="1" applyNumberFormat="1" applyFill="1" applyBorder="1" applyAlignment="1">
      <alignment vertical="center"/>
    </xf>
    <xf numFmtId="177" fontId="0" fillId="2" borderId="10" xfId="0" applyNumberForma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41" fontId="17" fillId="0" borderId="10" xfId="0" applyNumberFormat="1" applyFont="1" applyBorder="1" applyAlignment="1">
      <alignment horizontal="right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8"/>
  <sheetViews>
    <sheetView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J5" sqref="J5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21" t="s">
        <v>252</v>
      </c>
      <c r="F1" s="1"/>
    </row>
    <row r="3" spans="1:11" ht="14.25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8" t="s">
        <v>242</v>
      </c>
      <c r="G7" s="48"/>
      <c r="H7" s="48" t="s">
        <v>236</v>
      </c>
      <c r="I7" s="49" t="s">
        <v>21</v>
      </c>
    </row>
    <row r="8" spans="1:11" ht="17.100000000000001" customHeight="1">
      <c r="A8" s="18"/>
      <c r="B8" s="19"/>
      <c r="C8" s="19"/>
      <c r="D8" s="19"/>
      <c r="E8" s="59"/>
      <c r="F8" s="51" t="s">
        <v>90</v>
      </c>
      <c r="G8" s="51" t="s">
        <v>2</v>
      </c>
      <c r="H8" s="51" t="s">
        <v>234</v>
      </c>
      <c r="I8" s="52"/>
    </row>
    <row r="9" spans="1:11" ht="18" customHeight="1">
      <c r="A9" s="96" t="s">
        <v>87</v>
      </c>
      <c r="B9" s="96" t="s">
        <v>89</v>
      </c>
      <c r="C9" s="60" t="s">
        <v>3</v>
      </c>
      <c r="D9" s="53"/>
      <c r="E9" s="53"/>
      <c r="F9" s="85">
        <v>318192</v>
      </c>
      <c r="G9" s="55">
        <f>F9/$F$27*100</f>
        <v>29.137661053267767</v>
      </c>
      <c r="H9" s="85">
        <v>319916</v>
      </c>
      <c r="I9" s="55">
        <f>(F9/H9-1)*100</f>
        <v>-0.53889145900798407</v>
      </c>
      <c r="K9" s="25"/>
    </row>
    <row r="10" spans="1:11" ht="18" customHeight="1">
      <c r="A10" s="96"/>
      <c r="B10" s="96"/>
      <c r="C10" s="62"/>
      <c r="D10" s="64" t="s">
        <v>22</v>
      </c>
      <c r="E10" s="53"/>
      <c r="F10" s="85">
        <v>63140</v>
      </c>
      <c r="G10" s="55">
        <f t="shared" ref="G10:G26" si="0">F10/$F$27*100</f>
        <v>5.7818924388524122</v>
      </c>
      <c r="H10" s="85">
        <v>64108</v>
      </c>
      <c r="I10" s="55">
        <f t="shared" ref="I10:I27" si="1">(F10/H10-1)*100</f>
        <v>-1.5099519560741292</v>
      </c>
    </row>
    <row r="11" spans="1:11" ht="18" customHeight="1">
      <c r="A11" s="96"/>
      <c r="B11" s="96"/>
      <c r="C11" s="62"/>
      <c r="D11" s="62"/>
      <c r="E11" s="47" t="s">
        <v>23</v>
      </c>
      <c r="F11" s="85">
        <v>50335</v>
      </c>
      <c r="G11" s="55">
        <f t="shared" si="0"/>
        <v>4.6093056051573678</v>
      </c>
      <c r="H11" s="85">
        <v>52751</v>
      </c>
      <c r="I11" s="55">
        <f t="shared" si="1"/>
        <v>-4.5800079619343741</v>
      </c>
    </row>
    <row r="12" spans="1:11" ht="18" customHeight="1">
      <c r="A12" s="96"/>
      <c r="B12" s="96"/>
      <c r="C12" s="62"/>
      <c r="D12" s="62"/>
      <c r="E12" s="47" t="s">
        <v>24</v>
      </c>
      <c r="F12" s="85">
        <v>3217</v>
      </c>
      <c r="G12" s="55">
        <f t="shared" si="0"/>
        <v>0.29458897649331978</v>
      </c>
      <c r="H12" s="85">
        <v>3283</v>
      </c>
      <c r="I12" s="55">
        <f t="shared" si="1"/>
        <v>-2.0103563813585135</v>
      </c>
    </row>
    <row r="13" spans="1:11" ht="18" customHeight="1">
      <c r="A13" s="96"/>
      <c r="B13" s="96"/>
      <c r="C13" s="62"/>
      <c r="D13" s="63"/>
      <c r="E13" s="47" t="s">
        <v>25</v>
      </c>
      <c r="F13" s="85">
        <v>111</v>
      </c>
      <c r="G13" s="55">
        <f t="shared" si="0"/>
        <v>1.0164555918793439E-2</v>
      </c>
      <c r="H13" s="85">
        <v>149</v>
      </c>
      <c r="I13" s="55">
        <f t="shared" si="1"/>
        <v>-25.503355704697984</v>
      </c>
    </row>
    <row r="14" spans="1:11" ht="18" customHeight="1">
      <c r="A14" s="96"/>
      <c r="B14" s="96"/>
      <c r="C14" s="62"/>
      <c r="D14" s="60" t="s">
        <v>26</v>
      </c>
      <c r="E14" s="53"/>
      <c r="F14" s="85">
        <v>73662</v>
      </c>
      <c r="G14" s="55">
        <f t="shared" si="0"/>
        <v>6.7454190818933544</v>
      </c>
      <c r="H14" s="85">
        <v>70532</v>
      </c>
      <c r="I14" s="55">
        <f t="shared" si="1"/>
        <v>4.4377020359553043</v>
      </c>
    </row>
    <row r="15" spans="1:11" ht="18" customHeight="1">
      <c r="A15" s="96"/>
      <c r="B15" s="96"/>
      <c r="C15" s="62"/>
      <c r="D15" s="62"/>
      <c r="E15" s="47" t="s">
        <v>27</v>
      </c>
      <c r="F15" s="85">
        <v>2600</v>
      </c>
      <c r="G15" s="55">
        <f t="shared" si="0"/>
        <v>0.23808869719696346</v>
      </c>
      <c r="H15" s="85">
        <v>2287</v>
      </c>
      <c r="I15" s="55">
        <f t="shared" si="1"/>
        <v>13.686051595977267</v>
      </c>
    </row>
    <row r="16" spans="1:11" ht="18" customHeight="1">
      <c r="A16" s="96"/>
      <c r="B16" s="96"/>
      <c r="C16" s="62"/>
      <c r="D16" s="63"/>
      <c r="E16" s="47" t="s">
        <v>28</v>
      </c>
      <c r="F16" s="85">
        <v>71062</v>
      </c>
      <c r="G16" s="55">
        <f t="shared" si="0"/>
        <v>6.5073303846963917</v>
      </c>
      <c r="H16" s="85">
        <v>68245</v>
      </c>
      <c r="I16" s="55">
        <f t="shared" si="1"/>
        <v>4.1277749285661969</v>
      </c>
      <c r="K16" s="26"/>
    </row>
    <row r="17" spans="1:26" ht="18" customHeight="1">
      <c r="A17" s="96"/>
      <c r="B17" s="96"/>
      <c r="C17" s="62"/>
      <c r="D17" s="97" t="s">
        <v>29</v>
      </c>
      <c r="E17" s="98"/>
      <c r="F17" s="85">
        <v>115956</v>
      </c>
      <c r="G17" s="55">
        <f t="shared" si="0"/>
        <v>10.618389604681191</v>
      </c>
      <c r="H17" s="85">
        <v>119804</v>
      </c>
      <c r="I17" s="55">
        <f t="shared" si="1"/>
        <v>-3.211912790891791</v>
      </c>
    </row>
    <row r="18" spans="1:26" ht="18" customHeight="1">
      <c r="A18" s="96"/>
      <c r="B18" s="96"/>
      <c r="C18" s="62"/>
      <c r="D18" s="97" t="s">
        <v>93</v>
      </c>
      <c r="E18" s="99"/>
      <c r="F18" s="85">
        <v>4636</v>
      </c>
      <c r="G18" s="55">
        <f t="shared" si="0"/>
        <v>0.4245304616173548</v>
      </c>
      <c r="H18" s="85">
        <v>4228</v>
      </c>
      <c r="I18" s="55">
        <f t="shared" si="1"/>
        <v>9.6499526963103044</v>
      </c>
    </row>
    <row r="19" spans="1:26" ht="18" customHeight="1">
      <c r="A19" s="96"/>
      <c r="B19" s="96"/>
      <c r="C19" s="61"/>
      <c r="D19" s="97" t="s">
        <v>94</v>
      </c>
      <c r="E19" s="99"/>
      <c r="F19" s="86">
        <v>0</v>
      </c>
      <c r="G19" s="55">
        <f t="shared" si="0"/>
        <v>0</v>
      </c>
      <c r="H19" s="85">
        <v>0</v>
      </c>
      <c r="I19" s="55" t="e">
        <f>(F19/H19-1)*100</f>
        <v>#DIV/0!</v>
      </c>
      <c r="Z19" s="2" t="s">
        <v>95</v>
      </c>
    </row>
    <row r="20" spans="1:26" ht="18" customHeight="1">
      <c r="A20" s="96"/>
      <c r="B20" s="96"/>
      <c r="C20" s="53" t="s">
        <v>4</v>
      </c>
      <c r="D20" s="53"/>
      <c r="E20" s="53"/>
      <c r="F20" s="85">
        <v>44547</v>
      </c>
      <c r="G20" s="55">
        <f t="shared" si="0"/>
        <v>4.0792835361665887</v>
      </c>
      <c r="H20" s="85">
        <v>42567</v>
      </c>
      <c r="I20" s="55">
        <f t="shared" si="1"/>
        <v>4.6514905913031201</v>
      </c>
    </row>
    <row r="21" spans="1:26" ht="18" customHeight="1">
      <c r="A21" s="96"/>
      <c r="B21" s="96"/>
      <c r="C21" s="53" t="s">
        <v>5</v>
      </c>
      <c r="D21" s="53"/>
      <c r="E21" s="53"/>
      <c r="F21" s="85">
        <v>250100</v>
      </c>
      <c r="G21" s="55">
        <f t="shared" si="0"/>
        <v>22.902301218830985</v>
      </c>
      <c r="H21" s="85">
        <v>254900</v>
      </c>
      <c r="I21" s="55">
        <f t="shared" si="1"/>
        <v>-1.8830914083954542</v>
      </c>
    </row>
    <row r="22" spans="1:26" ht="18" customHeight="1">
      <c r="A22" s="96"/>
      <c r="B22" s="96"/>
      <c r="C22" s="53" t="s">
        <v>30</v>
      </c>
      <c r="D22" s="53"/>
      <c r="E22" s="53"/>
      <c r="F22" s="85">
        <v>13928</v>
      </c>
      <c r="G22" s="55">
        <f t="shared" si="0"/>
        <v>1.2754228363689641</v>
      </c>
      <c r="H22" s="85">
        <v>14299</v>
      </c>
      <c r="I22" s="55">
        <f t="shared" si="1"/>
        <v>-2.5945870340583266</v>
      </c>
    </row>
    <row r="23" spans="1:26" ht="18" customHeight="1">
      <c r="A23" s="96"/>
      <c r="B23" s="96"/>
      <c r="C23" s="53" t="s">
        <v>6</v>
      </c>
      <c r="D23" s="53"/>
      <c r="E23" s="53"/>
      <c r="F23" s="85">
        <v>134156</v>
      </c>
      <c r="G23" s="55">
        <f t="shared" si="0"/>
        <v>12.285010485059935</v>
      </c>
      <c r="H23" s="85">
        <v>144651</v>
      </c>
      <c r="I23" s="55">
        <f t="shared" si="1"/>
        <v>-7.2553940173244573</v>
      </c>
    </row>
    <row r="24" spans="1:26" ht="18" customHeight="1">
      <c r="A24" s="96"/>
      <c r="B24" s="96"/>
      <c r="C24" s="53" t="s">
        <v>31</v>
      </c>
      <c r="D24" s="53"/>
      <c r="E24" s="53"/>
      <c r="F24" s="85">
        <v>3143</v>
      </c>
      <c r="G24" s="55">
        <f t="shared" si="0"/>
        <v>0.28781260588079083</v>
      </c>
      <c r="H24" s="85">
        <v>3992</v>
      </c>
      <c r="I24" s="55">
        <f t="shared" si="1"/>
        <v>-21.267535070140276</v>
      </c>
    </row>
    <row r="25" spans="1:26" ht="18" customHeight="1">
      <c r="A25" s="96"/>
      <c r="B25" s="96"/>
      <c r="C25" s="53" t="s">
        <v>7</v>
      </c>
      <c r="D25" s="53"/>
      <c r="E25" s="53"/>
      <c r="F25" s="85">
        <v>75973</v>
      </c>
      <c r="G25" s="55">
        <f t="shared" si="0"/>
        <v>6.9570433046711173</v>
      </c>
      <c r="H25" s="85">
        <v>81344</v>
      </c>
      <c r="I25" s="55">
        <f t="shared" si="1"/>
        <v>-6.6028225806451619</v>
      </c>
    </row>
    <row r="26" spans="1:26" ht="18" customHeight="1">
      <c r="A26" s="96"/>
      <c r="B26" s="96"/>
      <c r="C26" s="53" t="s">
        <v>8</v>
      </c>
      <c r="D26" s="53"/>
      <c r="E26" s="53"/>
      <c r="F26" s="85">
        <v>251991</v>
      </c>
      <c r="G26" s="55">
        <f t="shared" si="0"/>
        <v>23.075464959753852</v>
      </c>
      <c r="H26" s="85">
        <v>265125</v>
      </c>
      <c r="I26" s="55">
        <f t="shared" si="1"/>
        <v>-4.9538896746817551</v>
      </c>
    </row>
    <row r="27" spans="1:26" ht="18" customHeight="1">
      <c r="A27" s="96"/>
      <c r="B27" s="96"/>
      <c r="C27" s="53" t="s">
        <v>9</v>
      </c>
      <c r="D27" s="53"/>
      <c r="E27" s="53"/>
      <c r="F27" s="54">
        <f>SUM(F9,F20:F26)</f>
        <v>1092030</v>
      </c>
      <c r="G27" s="55">
        <f>F27/$F$27*100</f>
        <v>100</v>
      </c>
      <c r="H27" s="54">
        <f>SUM(H9,H20:H26)</f>
        <v>1126794</v>
      </c>
      <c r="I27" s="55">
        <f t="shared" si="1"/>
        <v>-3.0852134462909797</v>
      </c>
    </row>
    <row r="28" spans="1:26" ht="18" customHeight="1">
      <c r="A28" s="96"/>
      <c r="B28" s="96" t="s">
        <v>88</v>
      </c>
      <c r="C28" s="60" t="s">
        <v>10</v>
      </c>
      <c r="D28" s="53"/>
      <c r="E28" s="53"/>
      <c r="F28" s="85">
        <f>SUM(F29:F31)</f>
        <v>397062</v>
      </c>
      <c r="G28" s="55">
        <f>F28/$F$45*100</f>
        <v>36.35999011016181</v>
      </c>
      <c r="H28" s="85">
        <v>388870</v>
      </c>
      <c r="I28" s="55">
        <f>(F28/H28-1)*100</f>
        <v>2.1066166070923487</v>
      </c>
    </row>
    <row r="29" spans="1:26" ht="18" customHeight="1">
      <c r="A29" s="96"/>
      <c r="B29" s="96"/>
      <c r="C29" s="62"/>
      <c r="D29" s="53" t="s">
        <v>11</v>
      </c>
      <c r="E29" s="53"/>
      <c r="F29" s="85">
        <v>225145</v>
      </c>
      <c r="G29" s="55">
        <f t="shared" ref="G29:G44" si="2">F29/$F$45*100</f>
        <v>20.617107588619358</v>
      </c>
      <c r="H29" s="85">
        <v>216608</v>
      </c>
      <c r="I29" s="55">
        <f t="shared" ref="I29:I45" si="3">(F29/H29-1)*100</f>
        <v>3.9412210075343568</v>
      </c>
    </row>
    <row r="30" spans="1:26" ht="18" customHeight="1">
      <c r="A30" s="96"/>
      <c r="B30" s="96"/>
      <c r="C30" s="62"/>
      <c r="D30" s="53" t="s">
        <v>32</v>
      </c>
      <c r="E30" s="53"/>
      <c r="F30" s="85">
        <v>9301</v>
      </c>
      <c r="G30" s="55">
        <f t="shared" si="2"/>
        <v>0.85171652793421437</v>
      </c>
      <c r="H30" s="85">
        <v>9646</v>
      </c>
      <c r="I30" s="55">
        <f t="shared" si="3"/>
        <v>-3.5766120671781088</v>
      </c>
    </row>
    <row r="31" spans="1:26" ht="18" customHeight="1">
      <c r="A31" s="96"/>
      <c r="B31" s="96"/>
      <c r="C31" s="61"/>
      <c r="D31" s="53" t="s">
        <v>12</v>
      </c>
      <c r="E31" s="53"/>
      <c r="F31" s="85">
        <v>162616</v>
      </c>
      <c r="G31" s="55">
        <f t="shared" si="2"/>
        <v>14.891165993608235</v>
      </c>
      <c r="H31" s="85">
        <v>162616</v>
      </c>
      <c r="I31" s="55">
        <f t="shared" si="3"/>
        <v>0</v>
      </c>
    </row>
    <row r="32" spans="1:26" ht="18" customHeight="1">
      <c r="A32" s="96"/>
      <c r="B32" s="96"/>
      <c r="C32" s="60" t="s">
        <v>13</v>
      </c>
      <c r="D32" s="53"/>
      <c r="E32" s="53"/>
      <c r="F32" s="85">
        <f>SUM(F33:F38)+316</f>
        <v>550570</v>
      </c>
      <c r="G32" s="55">
        <f t="shared" si="2"/>
        <v>50.417113082973906</v>
      </c>
      <c r="H32" s="85">
        <v>577408</v>
      </c>
      <c r="I32" s="55">
        <f t="shared" si="3"/>
        <v>-4.6480131899800492</v>
      </c>
    </row>
    <row r="33" spans="1:9" ht="18" customHeight="1">
      <c r="A33" s="96"/>
      <c r="B33" s="96"/>
      <c r="C33" s="62"/>
      <c r="D33" s="53" t="s">
        <v>14</v>
      </c>
      <c r="E33" s="53"/>
      <c r="F33" s="85">
        <v>33821</v>
      </c>
      <c r="G33" s="55">
        <f t="shared" si="2"/>
        <v>3.0970760876532699</v>
      </c>
      <c r="H33" s="85">
        <v>36518</v>
      </c>
      <c r="I33" s="55">
        <f t="shared" si="3"/>
        <v>-7.3853989813242755</v>
      </c>
    </row>
    <row r="34" spans="1:9" ht="18" customHeight="1">
      <c r="A34" s="96"/>
      <c r="B34" s="96"/>
      <c r="C34" s="62"/>
      <c r="D34" s="53" t="s">
        <v>33</v>
      </c>
      <c r="E34" s="53"/>
      <c r="F34" s="85">
        <v>23756</v>
      </c>
      <c r="G34" s="55">
        <f t="shared" si="2"/>
        <v>2.1753981117734864</v>
      </c>
      <c r="H34" s="85">
        <v>23081</v>
      </c>
      <c r="I34" s="55">
        <f t="shared" si="3"/>
        <v>2.9244833412763738</v>
      </c>
    </row>
    <row r="35" spans="1:9" ht="18" customHeight="1">
      <c r="A35" s="96"/>
      <c r="B35" s="96"/>
      <c r="C35" s="62"/>
      <c r="D35" s="53" t="s">
        <v>34</v>
      </c>
      <c r="E35" s="53"/>
      <c r="F35" s="85">
        <v>273244</v>
      </c>
      <c r="G35" s="55">
        <f t="shared" si="2"/>
        <v>25.021656914187339</v>
      </c>
      <c r="H35" s="85">
        <v>281715</v>
      </c>
      <c r="I35" s="55">
        <f t="shared" si="3"/>
        <v>-3.0069396375769886</v>
      </c>
    </row>
    <row r="36" spans="1:9" ht="18" customHeight="1">
      <c r="A36" s="96"/>
      <c r="B36" s="96"/>
      <c r="C36" s="62"/>
      <c r="D36" s="53" t="s">
        <v>35</v>
      </c>
      <c r="E36" s="53"/>
      <c r="F36" s="85">
        <v>10790</v>
      </c>
      <c r="G36" s="55">
        <f t="shared" si="2"/>
        <v>0.98806809336739831</v>
      </c>
      <c r="H36" s="85">
        <v>10748</v>
      </c>
      <c r="I36" s="55">
        <f t="shared" si="3"/>
        <v>0.39077037588388652</v>
      </c>
    </row>
    <row r="37" spans="1:9" ht="18" customHeight="1">
      <c r="A37" s="96"/>
      <c r="B37" s="96"/>
      <c r="C37" s="62"/>
      <c r="D37" s="53" t="s">
        <v>15</v>
      </c>
      <c r="E37" s="53"/>
      <c r="F37" s="85">
        <v>7733</v>
      </c>
      <c r="G37" s="55">
        <f t="shared" si="2"/>
        <v>0.70813072900927632</v>
      </c>
      <c r="H37" s="85">
        <v>5784</v>
      </c>
      <c r="I37" s="55">
        <f t="shared" si="3"/>
        <v>33.696403872752413</v>
      </c>
    </row>
    <row r="38" spans="1:9" ht="18" customHeight="1">
      <c r="A38" s="96"/>
      <c r="B38" s="96"/>
      <c r="C38" s="61"/>
      <c r="D38" s="53" t="s">
        <v>36</v>
      </c>
      <c r="E38" s="53"/>
      <c r="F38" s="85">
        <f>5213+195697</f>
        <v>200910</v>
      </c>
      <c r="G38" s="55">
        <f t="shared" si="2"/>
        <v>18.397846213016127</v>
      </c>
      <c r="H38" s="85">
        <v>219246</v>
      </c>
      <c r="I38" s="55">
        <f t="shared" si="3"/>
        <v>-8.3632084507813111</v>
      </c>
    </row>
    <row r="39" spans="1:9" ht="18" customHeight="1">
      <c r="A39" s="96"/>
      <c r="B39" s="96"/>
      <c r="C39" s="60" t="s">
        <v>16</v>
      </c>
      <c r="D39" s="53"/>
      <c r="E39" s="53"/>
      <c r="F39" s="85">
        <f>126958+17440</f>
        <v>144398</v>
      </c>
      <c r="G39" s="55">
        <f t="shared" si="2"/>
        <v>13.222896806864281</v>
      </c>
      <c r="H39" s="85">
        <v>160516</v>
      </c>
      <c r="I39" s="55">
        <f t="shared" si="3"/>
        <v>-10.04136659273842</v>
      </c>
    </row>
    <row r="40" spans="1:9" ht="18" customHeight="1">
      <c r="A40" s="96"/>
      <c r="B40" s="96"/>
      <c r="C40" s="62"/>
      <c r="D40" s="60" t="s">
        <v>17</v>
      </c>
      <c r="E40" s="53"/>
      <c r="F40" s="85">
        <f>126958</f>
        <v>126958</v>
      </c>
      <c r="G40" s="55">
        <f t="shared" si="2"/>
        <v>11.625871084127725</v>
      </c>
      <c r="H40" s="85">
        <v>153360</v>
      </c>
      <c r="I40" s="55">
        <f t="shared" si="3"/>
        <v>-17.215701617110067</v>
      </c>
    </row>
    <row r="41" spans="1:9" ht="18" customHeight="1">
      <c r="A41" s="96"/>
      <c r="B41" s="96"/>
      <c r="C41" s="62"/>
      <c r="D41" s="62"/>
      <c r="E41" s="56" t="s">
        <v>91</v>
      </c>
      <c r="F41" s="85">
        <f>76333+22082</f>
        <v>98415</v>
      </c>
      <c r="G41" s="55">
        <f t="shared" si="2"/>
        <v>9.0121150517842921</v>
      </c>
      <c r="H41" s="85">
        <v>110362</v>
      </c>
      <c r="I41" s="57">
        <f t="shared" si="3"/>
        <v>-10.825284065167363</v>
      </c>
    </row>
    <row r="42" spans="1:9" ht="18" customHeight="1">
      <c r="A42" s="96"/>
      <c r="B42" s="96"/>
      <c r="C42" s="62"/>
      <c r="D42" s="61"/>
      <c r="E42" s="47" t="s">
        <v>37</v>
      </c>
      <c r="F42" s="85">
        <v>28543</v>
      </c>
      <c r="G42" s="55">
        <f t="shared" si="2"/>
        <v>2.6137560323434341</v>
      </c>
      <c r="H42" s="85">
        <v>25117</v>
      </c>
      <c r="I42" s="57">
        <f t="shared" si="3"/>
        <v>13.640164032328705</v>
      </c>
    </row>
    <row r="43" spans="1:9" ht="18" customHeight="1">
      <c r="A43" s="96"/>
      <c r="B43" s="96"/>
      <c r="C43" s="62"/>
      <c r="D43" s="53" t="s">
        <v>38</v>
      </c>
      <c r="E43" s="53"/>
      <c r="F43" s="85">
        <v>17440</v>
      </c>
      <c r="G43" s="55">
        <f t="shared" si="2"/>
        <v>1.5970257227365547</v>
      </c>
      <c r="H43" s="85">
        <v>7156</v>
      </c>
      <c r="I43" s="57">
        <f t="shared" si="3"/>
        <v>143.71157070989381</v>
      </c>
    </row>
    <row r="44" spans="1:9" ht="18" customHeight="1">
      <c r="A44" s="96"/>
      <c r="B44" s="96"/>
      <c r="C44" s="61"/>
      <c r="D44" s="53" t="s">
        <v>39</v>
      </c>
      <c r="E44" s="53"/>
      <c r="F44" s="85">
        <v>0</v>
      </c>
      <c r="G44" s="55">
        <f t="shared" si="2"/>
        <v>0</v>
      </c>
      <c r="H44" s="85">
        <v>0</v>
      </c>
      <c r="I44" s="55" t="e">
        <f t="shared" si="3"/>
        <v>#DIV/0!</v>
      </c>
    </row>
    <row r="45" spans="1:9" ht="18" customHeight="1">
      <c r="A45" s="96"/>
      <c r="B45" s="96"/>
      <c r="C45" s="47" t="s">
        <v>18</v>
      </c>
      <c r="D45" s="47"/>
      <c r="E45" s="47"/>
      <c r="F45" s="54">
        <f>SUM(F28,F32,F39)</f>
        <v>1092030</v>
      </c>
      <c r="G45" s="55">
        <f>F45/$F$45*100</f>
        <v>100</v>
      </c>
      <c r="H45" s="54">
        <f>SUM(H28,H32,H39)</f>
        <v>1126794</v>
      </c>
      <c r="I45" s="55">
        <f t="shared" si="3"/>
        <v>-3.0852134462909797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97" orientation="portrait" r:id="rId1"/>
  <headerFooter alignWithMargins="0">
    <oddHeader>&amp;R&amp;"明朝,斜体"&amp;9都道府県－4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0"/>
  <sheetViews>
    <sheetView view="pageBreakPreview" zoomScale="85" zoomScaleNormal="100" zoomScaleSheetLayoutView="85" workbookViewId="0">
      <pane xSplit="5" ySplit="7" topLeftCell="F8" activePane="bottomRight" state="frozen"/>
      <selection activeCell="I44" sqref="I44"/>
      <selection pane="topRight" activeCell="I44" sqref="I44"/>
      <selection pane="bottomLeft" activeCell="I44" sqref="I44"/>
      <selection pane="bottomRight" activeCell="I44" sqref="I44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5" width="13.625" style="2" customWidth="1"/>
    <col min="26" max="29" width="12" style="2" customWidth="1"/>
    <col min="30" max="16384" width="9" style="2"/>
  </cols>
  <sheetData>
    <row r="1" spans="1:29" ht="33.950000000000003" customHeight="1">
      <c r="A1" s="20" t="s">
        <v>0</v>
      </c>
      <c r="B1" s="11"/>
      <c r="C1" s="11"/>
      <c r="D1" s="22" t="s">
        <v>253</v>
      </c>
      <c r="E1" s="13"/>
      <c r="F1" s="13"/>
      <c r="G1" s="13"/>
    </row>
    <row r="2" spans="1:29" ht="15" customHeight="1"/>
    <row r="3" spans="1:29" ht="15" customHeight="1">
      <c r="A3" s="14" t="s">
        <v>46</v>
      </c>
      <c r="B3" s="14"/>
      <c r="C3" s="14"/>
      <c r="D3" s="14"/>
    </row>
    <row r="4" spans="1:29" ht="15" customHeight="1">
      <c r="A4" s="14"/>
      <c r="B4" s="14"/>
      <c r="C4" s="14"/>
      <c r="D4" s="14"/>
    </row>
    <row r="5" spans="1:29" ht="15.95" customHeight="1">
      <c r="A5" s="12" t="s">
        <v>243</v>
      </c>
      <c r="B5" s="12"/>
      <c r="C5" s="12"/>
      <c r="D5" s="12"/>
      <c r="K5" s="15"/>
      <c r="O5" s="15"/>
      <c r="S5" s="15" t="s">
        <v>47</v>
      </c>
    </row>
    <row r="6" spans="1:29" ht="15.95" customHeight="1">
      <c r="A6" s="106" t="s">
        <v>48</v>
      </c>
      <c r="B6" s="107"/>
      <c r="C6" s="107"/>
      <c r="D6" s="107"/>
      <c r="E6" s="107"/>
      <c r="F6" s="102" t="s">
        <v>254</v>
      </c>
      <c r="G6" s="102"/>
      <c r="H6" s="102" t="s">
        <v>255</v>
      </c>
      <c r="I6" s="102"/>
      <c r="J6" s="102" t="s">
        <v>256</v>
      </c>
      <c r="K6" s="102"/>
      <c r="L6" s="102" t="s">
        <v>257</v>
      </c>
      <c r="M6" s="102"/>
      <c r="N6" s="102" t="s">
        <v>258</v>
      </c>
      <c r="O6" s="102"/>
      <c r="P6" s="102" t="s">
        <v>259</v>
      </c>
      <c r="Q6" s="102"/>
      <c r="R6" s="102" t="s">
        <v>260</v>
      </c>
      <c r="S6" s="102"/>
    </row>
    <row r="7" spans="1:29" ht="15.95" customHeight="1">
      <c r="A7" s="107"/>
      <c r="B7" s="107"/>
      <c r="C7" s="107"/>
      <c r="D7" s="107"/>
      <c r="E7" s="107"/>
      <c r="F7" s="51" t="s">
        <v>244</v>
      </c>
      <c r="G7" s="51" t="s">
        <v>236</v>
      </c>
      <c r="H7" s="51" t="s">
        <v>241</v>
      </c>
      <c r="I7" s="51" t="s">
        <v>236</v>
      </c>
      <c r="J7" s="51" t="s">
        <v>241</v>
      </c>
      <c r="K7" s="51" t="s">
        <v>236</v>
      </c>
      <c r="L7" s="51" t="s">
        <v>241</v>
      </c>
      <c r="M7" s="51" t="s">
        <v>236</v>
      </c>
      <c r="N7" s="51" t="s">
        <v>241</v>
      </c>
      <c r="O7" s="51" t="s">
        <v>236</v>
      </c>
      <c r="P7" s="51" t="s">
        <v>241</v>
      </c>
      <c r="Q7" s="51" t="s">
        <v>236</v>
      </c>
      <c r="R7" s="51" t="s">
        <v>241</v>
      </c>
      <c r="S7" s="51" t="s">
        <v>236</v>
      </c>
    </row>
    <row r="8" spans="1:29" ht="15.95" customHeight="1">
      <c r="A8" s="104" t="s">
        <v>82</v>
      </c>
      <c r="B8" s="60" t="s">
        <v>49</v>
      </c>
      <c r="C8" s="53"/>
      <c r="D8" s="53"/>
      <c r="E8" s="65" t="s">
        <v>40</v>
      </c>
      <c r="F8" s="85">
        <v>14565</v>
      </c>
      <c r="G8" s="85">
        <v>12693</v>
      </c>
      <c r="H8" s="85">
        <v>1794</v>
      </c>
      <c r="I8" s="85">
        <v>1782</v>
      </c>
      <c r="J8" s="85">
        <v>1627</v>
      </c>
      <c r="K8" s="85">
        <v>1642</v>
      </c>
      <c r="L8" s="85">
        <v>46</v>
      </c>
      <c r="M8" s="85">
        <v>94</v>
      </c>
      <c r="N8" s="85">
        <v>74273</v>
      </c>
      <c r="O8" s="85">
        <v>76834</v>
      </c>
      <c r="P8" s="85">
        <v>5591</v>
      </c>
      <c r="Q8" s="85">
        <v>3910</v>
      </c>
      <c r="R8" s="85">
        <v>12945</v>
      </c>
      <c r="S8" s="85">
        <v>12921</v>
      </c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1:29" ht="15.95" customHeight="1">
      <c r="A9" s="104"/>
      <c r="B9" s="62"/>
      <c r="C9" s="53" t="s">
        <v>50</v>
      </c>
      <c r="D9" s="53"/>
      <c r="E9" s="65" t="s">
        <v>41</v>
      </c>
      <c r="F9" s="85">
        <v>14565</v>
      </c>
      <c r="G9" s="85">
        <v>12693</v>
      </c>
      <c r="H9" s="85">
        <v>1794</v>
      </c>
      <c r="I9" s="85">
        <v>1782</v>
      </c>
      <c r="J9" s="85">
        <v>1627</v>
      </c>
      <c r="K9" s="85">
        <v>1642</v>
      </c>
      <c r="L9" s="85">
        <v>46</v>
      </c>
      <c r="M9" s="85">
        <v>94</v>
      </c>
      <c r="N9" s="85">
        <v>74273</v>
      </c>
      <c r="O9" s="85">
        <v>76834</v>
      </c>
      <c r="P9" s="85">
        <v>5591</v>
      </c>
      <c r="Q9" s="85">
        <v>3910</v>
      </c>
      <c r="R9" s="85">
        <v>12945</v>
      </c>
      <c r="S9" s="85">
        <v>12921</v>
      </c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15.95" customHeight="1">
      <c r="A10" s="104"/>
      <c r="B10" s="61"/>
      <c r="C10" s="53" t="s">
        <v>51</v>
      </c>
      <c r="D10" s="53"/>
      <c r="E10" s="65" t="s">
        <v>42</v>
      </c>
      <c r="F10" s="85">
        <v>0</v>
      </c>
      <c r="G10" s="85">
        <v>0</v>
      </c>
      <c r="H10" s="85">
        <v>0</v>
      </c>
      <c r="I10" s="85">
        <v>0</v>
      </c>
      <c r="J10" s="93">
        <v>0</v>
      </c>
      <c r="K10" s="85">
        <v>0</v>
      </c>
      <c r="L10" s="85">
        <v>0</v>
      </c>
      <c r="M10" s="85">
        <v>0</v>
      </c>
      <c r="N10" s="93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ht="15.95" customHeight="1">
      <c r="A11" s="104"/>
      <c r="B11" s="60" t="s">
        <v>52</v>
      </c>
      <c r="C11" s="53"/>
      <c r="D11" s="53"/>
      <c r="E11" s="65" t="s">
        <v>43</v>
      </c>
      <c r="F11" s="85">
        <v>7699</v>
      </c>
      <c r="G11" s="85">
        <v>7343</v>
      </c>
      <c r="H11" s="85">
        <v>2252</v>
      </c>
      <c r="I11" s="85">
        <v>2111</v>
      </c>
      <c r="J11" s="85">
        <v>811</v>
      </c>
      <c r="K11" s="85">
        <v>889</v>
      </c>
      <c r="L11" s="85">
        <v>37</v>
      </c>
      <c r="M11" s="85">
        <v>65</v>
      </c>
      <c r="N11" s="85">
        <v>78610</v>
      </c>
      <c r="O11" s="85">
        <v>78337</v>
      </c>
      <c r="P11" s="85">
        <v>6439</v>
      </c>
      <c r="Q11" s="85">
        <v>4020</v>
      </c>
      <c r="R11" s="85">
        <v>12151</v>
      </c>
      <c r="S11" s="85">
        <v>12112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ht="15.95" customHeight="1">
      <c r="A12" s="104"/>
      <c r="B12" s="62"/>
      <c r="C12" s="53" t="s">
        <v>53</v>
      </c>
      <c r="D12" s="53"/>
      <c r="E12" s="65" t="s">
        <v>44</v>
      </c>
      <c r="F12" s="85">
        <v>7699</v>
      </c>
      <c r="G12" s="85">
        <v>7343</v>
      </c>
      <c r="H12" s="85">
        <v>2226</v>
      </c>
      <c r="I12" s="85">
        <v>2111</v>
      </c>
      <c r="J12" s="85">
        <v>811</v>
      </c>
      <c r="K12" s="85">
        <v>889</v>
      </c>
      <c r="L12" s="85">
        <v>37</v>
      </c>
      <c r="M12" s="85">
        <v>65</v>
      </c>
      <c r="N12" s="85">
        <v>78610</v>
      </c>
      <c r="O12" s="85">
        <v>78337</v>
      </c>
      <c r="P12" s="85">
        <v>6368</v>
      </c>
      <c r="Q12" s="85">
        <v>4020</v>
      </c>
      <c r="R12" s="85">
        <v>12151</v>
      </c>
      <c r="S12" s="85">
        <v>12112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ht="15.95" customHeight="1">
      <c r="A13" s="104"/>
      <c r="B13" s="61"/>
      <c r="C13" s="53" t="s">
        <v>54</v>
      </c>
      <c r="D13" s="53"/>
      <c r="E13" s="65" t="s">
        <v>45</v>
      </c>
      <c r="F13" s="85">
        <v>0</v>
      </c>
      <c r="G13" s="85">
        <v>0</v>
      </c>
      <c r="H13" s="93">
        <v>26</v>
      </c>
      <c r="I13" s="85">
        <v>0</v>
      </c>
      <c r="J13" s="93">
        <v>0</v>
      </c>
      <c r="K13" s="85">
        <v>0</v>
      </c>
      <c r="L13" s="93">
        <v>0</v>
      </c>
      <c r="M13" s="85">
        <v>0</v>
      </c>
      <c r="N13" s="93">
        <v>0</v>
      </c>
      <c r="O13" s="85">
        <v>0</v>
      </c>
      <c r="P13" s="85">
        <v>71</v>
      </c>
      <c r="Q13" s="85">
        <v>14</v>
      </c>
      <c r="R13" s="85">
        <v>0</v>
      </c>
      <c r="S13" s="85">
        <v>0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ht="15.95" customHeight="1">
      <c r="A14" s="104"/>
      <c r="B14" s="53" t="s">
        <v>55</v>
      </c>
      <c r="C14" s="53"/>
      <c r="D14" s="53"/>
      <c r="E14" s="65" t="s">
        <v>96</v>
      </c>
      <c r="F14" s="54">
        <v>6866</v>
      </c>
      <c r="G14" s="54">
        <f t="shared" ref="G14:S14" si="0">G9-G12</f>
        <v>5350</v>
      </c>
      <c r="H14" s="80">
        <v>-432</v>
      </c>
      <c r="I14" s="80">
        <f t="shared" ref="I14:K14" si="1">I9-I12</f>
        <v>-329</v>
      </c>
      <c r="J14" s="80">
        <v>816</v>
      </c>
      <c r="K14" s="80">
        <f t="shared" si="1"/>
        <v>753</v>
      </c>
      <c r="L14" s="54">
        <v>9</v>
      </c>
      <c r="M14" s="54">
        <f t="shared" si="0"/>
        <v>29</v>
      </c>
      <c r="N14" s="54">
        <f t="shared" si="0"/>
        <v>-4337</v>
      </c>
      <c r="O14" s="54">
        <f t="shared" si="0"/>
        <v>-1503</v>
      </c>
      <c r="P14" s="54">
        <v>-777</v>
      </c>
      <c r="Q14" s="54">
        <f t="shared" si="0"/>
        <v>-110</v>
      </c>
      <c r="R14" s="54">
        <v>794</v>
      </c>
      <c r="S14" s="54">
        <f t="shared" si="0"/>
        <v>809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ht="15.95" customHeight="1">
      <c r="A15" s="104"/>
      <c r="B15" s="53" t="s">
        <v>56</v>
      </c>
      <c r="C15" s="53"/>
      <c r="D15" s="53"/>
      <c r="E15" s="65" t="s">
        <v>97</v>
      </c>
      <c r="F15" s="54">
        <v>0</v>
      </c>
      <c r="G15" s="54">
        <f t="shared" ref="G15:S15" si="2">G10-G13</f>
        <v>0</v>
      </c>
      <c r="H15" s="80">
        <v>-26</v>
      </c>
      <c r="I15" s="80">
        <f t="shared" ref="I15:K15" si="3">I10-I13</f>
        <v>0</v>
      </c>
      <c r="J15" s="80">
        <v>0</v>
      </c>
      <c r="K15" s="80">
        <f t="shared" si="3"/>
        <v>0</v>
      </c>
      <c r="L15" s="54">
        <v>0</v>
      </c>
      <c r="M15" s="54">
        <f t="shared" si="2"/>
        <v>0</v>
      </c>
      <c r="N15" s="54">
        <f t="shared" si="2"/>
        <v>0</v>
      </c>
      <c r="O15" s="54">
        <f t="shared" si="2"/>
        <v>0</v>
      </c>
      <c r="P15" s="54">
        <v>-71</v>
      </c>
      <c r="Q15" s="54">
        <f t="shared" si="2"/>
        <v>-14</v>
      </c>
      <c r="R15" s="54">
        <v>0</v>
      </c>
      <c r="S15" s="54">
        <f t="shared" si="2"/>
        <v>0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29" ht="15.95" customHeight="1">
      <c r="A16" s="104"/>
      <c r="B16" s="53" t="s">
        <v>57</v>
      </c>
      <c r="C16" s="53"/>
      <c r="D16" s="53"/>
      <c r="E16" s="65" t="s">
        <v>98</v>
      </c>
      <c r="F16" s="54">
        <v>6866</v>
      </c>
      <c r="G16" s="54">
        <f t="shared" ref="G16:S16" si="4">G8-G11</f>
        <v>5350</v>
      </c>
      <c r="H16" s="80">
        <v>-458</v>
      </c>
      <c r="I16" s="80">
        <f t="shared" ref="I16:K16" si="5">I8-I11</f>
        <v>-329</v>
      </c>
      <c r="J16" s="80">
        <v>816</v>
      </c>
      <c r="K16" s="80">
        <f t="shared" si="5"/>
        <v>753</v>
      </c>
      <c r="L16" s="54">
        <v>9</v>
      </c>
      <c r="M16" s="54">
        <f t="shared" si="4"/>
        <v>29</v>
      </c>
      <c r="N16" s="54">
        <f t="shared" si="4"/>
        <v>-4337</v>
      </c>
      <c r="O16" s="54">
        <f t="shared" si="4"/>
        <v>-1503</v>
      </c>
      <c r="P16" s="54">
        <v>-848</v>
      </c>
      <c r="Q16" s="54">
        <f t="shared" si="4"/>
        <v>-110</v>
      </c>
      <c r="R16" s="54">
        <v>794</v>
      </c>
      <c r="S16" s="54">
        <f t="shared" si="4"/>
        <v>809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ht="15.95" customHeight="1">
      <c r="A17" s="104"/>
      <c r="B17" s="53" t="s">
        <v>58</v>
      </c>
      <c r="C17" s="53"/>
      <c r="D17" s="53"/>
      <c r="E17" s="51"/>
      <c r="F17" s="85">
        <v>0</v>
      </c>
      <c r="G17" s="85">
        <v>0</v>
      </c>
      <c r="H17" s="93">
        <v>0</v>
      </c>
      <c r="I17" s="85">
        <v>0</v>
      </c>
      <c r="J17" s="85">
        <v>2113</v>
      </c>
      <c r="K17" s="85">
        <v>3015</v>
      </c>
      <c r="L17" s="93">
        <v>0</v>
      </c>
      <c r="M17" s="85">
        <v>0</v>
      </c>
      <c r="N17" s="85">
        <v>37956</v>
      </c>
      <c r="O17" s="85">
        <v>32812</v>
      </c>
      <c r="P17" s="85">
        <v>2298</v>
      </c>
      <c r="Q17" s="85">
        <v>1354</v>
      </c>
      <c r="R17" s="93">
        <v>0</v>
      </c>
      <c r="S17" s="85">
        <v>0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ht="15.95" customHeight="1">
      <c r="A18" s="104"/>
      <c r="B18" s="53" t="s">
        <v>59</v>
      </c>
      <c r="C18" s="53"/>
      <c r="D18" s="53"/>
      <c r="E18" s="51"/>
      <c r="F18" s="94">
        <v>0</v>
      </c>
      <c r="G18" s="85">
        <v>0</v>
      </c>
      <c r="H18" s="94">
        <v>0</v>
      </c>
      <c r="I18" s="85">
        <v>0</v>
      </c>
      <c r="J18" s="94">
        <v>6531</v>
      </c>
      <c r="K18" s="85">
        <v>7846</v>
      </c>
      <c r="L18" s="93">
        <v>0</v>
      </c>
      <c r="M18" s="85">
        <v>0</v>
      </c>
      <c r="N18" s="94">
        <v>0</v>
      </c>
      <c r="O18" s="85">
        <v>0</v>
      </c>
      <c r="P18" s="94">
        <v>0</v>
      </c>
      <c r="Q18" s="85">
        <v>0</v>
      </c>
      <c r="R18" s="94">
        <v>0</v>
      </c>
      <c r="S18" s="85">
        <v>0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ht="15.95" customHeight="1">
      <c r="A19" s="104" t="s">
        <v>83</v>
      </c>
      <c r="B19" s="60" t="s">
        <v>60</v>
      </c>
      <c r="C19" s="53"/>
      <c r="D19" s="53"/>
      <c r="E19" s="65"/>
      <c r="F19" s="85">
        <v>2594</v>
      </c>
      <c r="G19" s="85">
        <v>3705</v>
      </c>
      <c r="H19" s="85">
        <v>36</v>
      </c>
      <c r="I19" s="85">
        <v>22</v>
      </c>
      <c r="J19" s="85">
        <v>0</v>
      </c>
      <c r="K19" s="85">
        <v>0</v>
      </c>
      <c r="L19" s="93">
        <v>0</v>
      </c>
      <c r="M19" s="85">
        <v>0</v>
      </c>
      <c r="N19" s="85">
        <v>5372</v>
      </c>
      <c r="O19" s="85">
        <v>6970</v>
      </c>
      <c r="P19" s="85">
        <v>2834</v>
      </c>
      <c r="Q19" s="85">
        <v>26473</v>
      </c>
      <c r="R19" s="85">
        <v>6490</v>
      </c>
      <c r="S19" s="85">
        <v>4630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15.95" customHeight="1">
      <c r="A20" s="104"/>
      <c r="B20" s="61"/>
      <c r="C20" s="53" t="s">
        <v>61</v>
      </c>
      <c r="D20" s="53"/>
      <c r="E20" s="65"/>
      <c r="F20" s="85">
        <v>2468</v>
      </c>
      <c r="G20" s="85">
        <v>3288</v>
      </c>
      <c r="H20" s="85">
        <v>0</v>
      </c>
      <c r="I20" s="85">
        <v>0</v>
      </c>
      <c r="J20" s="85">
        <v>0</v>
      </c>
      <c r="K20" s="85">
        <v>0</v>
      </c>
      <c r="L20" s="93">
        <v>0</v>
      </c>
      <c r="M20" s="85">
        <v>0</v>
      </c>
      <c r="N20" s="85">
        <v>1789</v>
      </c>
      <c r="O20" s="85">
        <v>2878</v>
      </c>
      <c r="P20" s="85">
        <v>821</v>
      </c>
      <c r="Q20" s="85">
        <v>24512</v>
      </c>
      <c r="R20" s="85">
        <v>1679</v>
      </c>
      <c r="S20" s="85">
        <v>1338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15.95" customHeight="1">
      <c r="A21" s="104"/>
      <c r="B21" s="53" t="s">
        <v>62</v>
      </c>
      <c r="C21" s="53"/>
      <c r="D21" s="53"/>
      <c r="E21" s="65" t="s">
        <v>99</v>
      </c>
      <c r="F21" s="85">
        <v>2594</v>
      </c>
      <c r="G21" s="85">
        <v>3705</v>
      </c>
      <c r="H21" s="85">
        <v>36</v>
      </c>
      <c r="I21" s="85">
        <v>22</v>
      </c>
      <c r="J21" s="85">
        <v>0</v>
      </c>
      <c r="K21" s="85">
        <v>0</v>
      </c>
      <c r="L21" s="93">
        <v>0</v>
      </c>
      <c r="M21" s="85">
        <v>0</v>
      </c>
      <c r="N21" s="85">
        <v>5372</v>
      </c>
      <c r="O21" s="85">
        <v>6970</v>
      </c>
      <c r="P21" s="85">
        <v>2834</v>
      </c>
      <c r="Q21" s="85">
        <v>26473</v>
      </c>
      <c r="R21" s="85">
        <v>6490</v>
      </c>
      <c r="S21" s="85">
        <v>4630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15.95" customHeight="1">
      <c r="A22" s="104"/>
      <c r="B22" s="60" t="s">
        <v>63</v>
      </c>
      <c r="C22" s="53"/>
      <c r="D22" s="53"/>
      <c r="E22" s="65" t="s">
        <v>100</v>
      </c>
      <c r="F22" s="85">
        <v>10379</v>
      </c>
      <c r="G22" s="85">
        <v>10952</v>
      </c>
      <c r="H22" s="85">
        <v>791</v>
      </c>
      <c r="I22" s="85">
        <v>616</v>
      </c>
      <c r="J22" s="85">
        <v>463</v>
      </c>
      <c r="K22" s="85">
        <v>795</v>
      </c>
      <c r="L22" s="93">
        <v>0</v>
      </c>
      <c r="M22" s="85">
        <v>0</v>
      </c>
      <c r="N22" s="85">
        <v>8394</v>
      </c>
      <c r="O22" s="85">
        <v>8826</v>
      </c>
      <c r="P22" s="85">
        <v>2834</v>
      </c>
      <c r="Q22" s="85">
        <v>26473</v>
      </c>
      <c r="R22" s="85">
        <v>8773</v>
      </c>
      <c r="S22" s="85">
        <v>6905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15.95" customHeight="1">
      <c r="A23" s="104"/>
      <c r="B23" s="61" t="s">
        <v>64</v>
      </c>
      <c r="C23" s="53" t="s">
        <v>65</v>
      </c>
      <c r="D23" s="53"/>
      <c r="E23" s="65"/>
      <c r="F23" s="85">
        <v>1736</v>
      </c>
      <c r="G23" s="85">
        <v>1917</v>
      </c>
      <c r="H23" s="85">
        <v>148</v>
      </c>
      <c r="I23" s="85">
        <v>125</v>
      </c>
      <c r="J23" s="85">
        <v>317</v>
      </c>
      <c r="K23" s="85">
        <v>317</v>
      </c>
      <c r="L23" s="93">
        <v>0</v>
      </c>
      <c r="M23" s="85">
        <v>0</v>
      </c>
      <c r="N23" s="85">
        <v>6198</v>
      </c>
      <c r="O23" s="85">
        <v>5501</v>
      </c>
      <c r="P23" s="85">
        <v>2005</v>
      </c>
      <c r="Q23" s="85">
        <v>586</v>
      </c>
      <c r="R23" s="85">
        <v>2542</v>
      </c>
      <c r="S23" s="85">
        <v>2718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t="15.95" customHeight="1">
      <c r="A24" s="104"/>
      <c r="B24" s="53" t="s">
        <v>101</v>
      </c>
      <c r="C24" s="53"/>
      <c r="D24" s="53"/>
      <c r="E24" s="65" t="s">
        <v>102</v>
      </c>
      <c r="F24" s="54">
        <v>-7785</v>
      </c>
      <c r="G24" s="54">
        <f t="shared" ref="G24:S24" si="6">G21-G22</f>
        <v>-7247</v>
      </c>
      <c r="H24" s="80">
        <v>-755</v>
      </c>
      <c r="I24" s="80">
        <f t="shared" ref="I24:K24" si="7">I21-I22</f>
        <v>-594</v>
      </c>
      <c r="J24" s="80">
        <v>-463</v>
      </c>
      <c r="K24" s="80">
        <f t="shared" si="7"/>
        <v>-795</v>
      </c>
      <c r="L24" s="54">
        <v>0</v>
      </c>
      <c r="M24" s="54">
        <f t="shared" si="6"/>
        <v>0</v>
      </c>
      <c r="N24" s="54">
        <f t="shared" si="6"/>
        <v>-3022</v>
      </c>
      <c r="O24" s="54">
        <f t="shared" si="6"/>
        <v>-1856</v>
      </c>
      <c r="P24" s="54">
        <v>0</v>
      </c>
      <c r="Q24" s="54">
        <f t="shared" si="6"/>
        <v>0</v>
      </c>
      <c r="R24" s="54">
        <v>-2283</v>
      </c>
      <c r="S24" s="54">
        <f t="shared" si="6"/>
        <v>-2275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15.95" customHeight="1">
      <c r="A25" s="104"/>
      <c r="B25" s="60" t="s">
        <v>66</v>
      </c>
      <c r="C25" s="60"/>
      <c r="D25" s="60"/>
      <c r="E25" s="108" t="s">
        <v>103</v>
      </c>
      <c r="F25" s="100">
        <v>7785</v>
      </c>
      <c r="G25" s="100">
        <v>7247</v>
      </c>
      <c r="H25" s="100">
        <v>755</v>
      </c>
      <c r="I25" s="100">
        <v>594</v>
      </c>
      <c r="J25" s="100">
        <v>463</v>
      </c>
      <c r="K25" s="100">
        <v>795</v>
      </c>
      <c r="L25" s="100">
        <v>0</v>
      </c>
      <c r="M25" s="100">
        <v>0</v>
      </c>
      <c r="N25" s="100">
        <v>3022</v>
      </c>
      <c r="O25" s="100">
        <v>1856</v>
      </c>
      <c r="P25" s="100"/>
      <c r="Q25" s="100">
        <v>0</v>
      </c>
      <c r="R25" s="100">
        <v>2283</v>
      </c>
      <c r="S25" s="100">
        <v>2275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 ht="15.95" customHeight="1">
      <c r="A26" s="104"/>
      <c r="B26" s="73" t="s">
        <v>67</v>
      </c>
      <c r="C26" s="73"/>
      <c r="D26" s="73"/>
      <c r="E26" s="109"/>
      <c r="F26" s="101"/>
      <c r="G26" s="101">
        <v>0</v>
      </c>
      <c r="H26" s="101"/>
      <c r="I26" s="101">
        <v>0</v>
      </c>
      <c r="J26" s="101"/>
      <c r="K26" s="101">
        <v>0</v>
      </c>
      <c r="L26" s="101"/>
      <c r="M26" s="101">
        <v>0</v>
      </c>
      <c r="N26" s="101"/>
      <c r="O26" s="101">
        <v>0</v>
      </c>
      <c r="P26" s="101"/>
      <c r="Q26" s="101">
        <v>0</v>
      </c>
      <c r="R26" s="101"/>
      <c r="S26" s="101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ht="15.95" customHeight="1">
      <c r="A27" s="104"/>
      <c r="B27" s="53" t="s">
        <v>104</v>
      </c>
      <c r="C27" s="53"/>
      <c r="D27" s="53"/>
      <c r="E27" s="65" t="s">
        <v>105</v>
      </c>
      <c r="F27" s="54">
        <v>0</v>
      </c>
      <c r="G27" s="54">
        <f t="shared" ref="G27:S27" si="8">G24+G25</f>
        <v>0</v>
      </c>
      <c r="H27" s="80">
        <v>0</v>
      </c>
      <c r="I27" s="80">
        <f t="shared" ref="I27:K27" si="9">I24+I25</f>
        <v>0</v>
      </c>
      <c r="J27" s="80">
        <v>0</v>
      </c>
      <c r="K27" s="80">
        <f t="shared" si="9"/>
        <v>0</v>
      </c>
      <c r="L27" s="54">
        <v>0</v>
      </c>
      <c r="M27" s="54">
        <f t="shared" si="8"/>
        <v>0</v>
      </c>
      <c r="N27" s="54">
        <f t="shared" si="8"/>
        <v>0</v>
      </c>
      <c r="O27" s="54">
        <f t="shared" si="8"/>
        <v>0</v>
      </c>
      <c r="P27" s="54">
        <v>0</v>
      </c>
      <c r="Q27" s="54">
        <f t="shared" si="8"/>
        <v>0</v>
      </c>
      <c r="R27" s="54">
        <v>0</v>
      </c>
      <c r="S27" s="54">
        <f t="shared" si="8"/>
        <v>0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8"/>
      <c r="O29" s="28"/>
      <c r="P29" s="27"/>
      <c r="Q29" s="27"/>
      <c r="R29" s="27"/>
      <c r="S29" s="28" t="s">
        <v>106</v>
      </c>
      <c r="T29" s="27"/>
      <c r="U29" s="27"/>
      <c r="V29" s="27"/>
      <c r="W29" s="27"/>
      <c r="X29" s="27"/>
      <c r="Y29" s="27"/>
      <c r="Z29" s="27"/>
      <c r="AA29" s="27"/>
      <c r="AB29" s="27"/>
      <c r="AC29" s="28"/>
    </row>
    <row r="30" spans="1:29" ht="15.95" customHeight="1">
      <c r="A30" s="107" t="s">
        <v>68</v>
      </c>
      <c r="B30" s="107"/>
      <c r="C30" s="107"/>
      <c r="D30" s="107"/>
      <c r="E30" s="107"/>
      <c r="F30" s="103" t="s">
        <v>261</v>
      </c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29"/>
      <c r="U30" s="27"/>
      <c r="V30" s="29"/>
      <c r="W30" s="27"/>
      <c r="X30" s="29"/>
      <c r="Y30" s="27"/>
      <c r="Z30" s="29"/>
      <c r="AA30" s="27"/>
      <c r="AB30" s="29"/>
      <c r="AC30" s="27"/>
    </row>
    <row r="31" spans="1:29" ht="15.95" customHeight="1">
      <c r="A31" s="107"/>
      <c r="B31" s="107"/>
      <c r="C31" s="107"/>
      <c r="D31" s="107"/>
      <c r="E31" s="107"/>
      <c r="F31" s="51" t="s">
        <v>241</v>
      </c>
      <c r="G31" s="51" t="s">
        <v>236</v>
      </c>
      <c r="H31" s="51" t="s">
        <v>241</v>
      </c>
      <c r="I31" s="51" t="s">
        <v>236</v>
      </c>
      <c r="J31" s="51" t="s">
        <v>241</v>
      </c>
      <c r="K31" s="51" t="s">
        <v>236</v>
      </c>
      <c r="L31" s="51" t="s">
        <v>241</v>
      </c>
      <c r="M31" s="51" t="s">
        <v>236</v>
      </c>
      <c r="N31" s="51" t="s">
        <v>241</v>
      </c>
      <c r="O31" s="51" t="s">
        <v>236</v>
      </c>
      <c r="P31" s="51" t="s">
        <v>241</v>
      </c>
      <c r="Q31" s="51" t="s">
        <v>236</v>
      </c>
      <c r="R31" s="51" t="s">
        <v>241</v>
      </c>
      <c r="S31" s="51" t="s">
        <v>236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1:29" ht="15.95" customHeight="1">
      <c r="A32" s="104" t="s">
        <v>84</v>
      </c>
      <c r="B32" s="60" t="s">
        <v>49</v>
      </c>
      <c r="C32" s="53"/>
      <c r="D32" s="53"/>
      <c r="E32" s="65" t="s">
        <v>40</v>
      </c>
      <c r="F32" s="85">
        <v>1577</v>
      </c>
      <c r="G32" s="85">
        <v>1348</v>
      </c>
      <c r="H32" s="80"/>
      <c r="I32" s="80"/>
      <c r="J32" s="80"/>
      <c r="K32" s="80"/>
      <c r="L32" s="54"/>
      <c r="M32" s="54"/>
      <c r="N32" s="54"/>
      <c r="O32" s="54"/>
      <c r="P32" s="54"/>
      <c r="Q32" s="54"/>
      <c r="R32" s="54"/>
      <c r="S32" s="54"/>
      <c r="T32" s="31"/>
      <c r="U32" s="31"/>
      <c r="V32" s="31"/>
      <c r="W32" s="31"/>
      <c r="X32" s="32"/>
      <c r="Y32" s="32"/>
      <c r="Z32" s="31"/>
      <c r="AA32" s="31"/>
      <c r="AB32" s="32"/>
      <c r="AC32" s="32"/>
    </row>
    <row r="33" spans="1:29" ht="15.95" customHeight="1">
      <c r="A33" s="110"/>
      <c r="B33" s="62"/>
      <c r="C33" s="60" t="s">
        <v>69</v>
      </c>
      <c r="D33" s="53"/>
      <c r="E33" s="65"/>
      <c r="F33" s="85">
        <v>1566</v>
      </c>
      <c r="G33" s="85">
        <v>1325</v>
      </c>
      <c r="H33" s="80"/>
      <c r="I33" s="80"/>
      <c r="J33" s="80"/>
      <c r="K33" s="80"/>
      <c r="L33" s="54"/>
      <c r="M33" s="54"/>
      <c r="N33" s="54"/>
      <c r="O33" s="54"/>
      <c r="P33" s="54"/>
      <c r="Q33" s="54"/>
      <c r="R33" s="54"/>
      <c r="S33" s="54"/>
      <c r="T33" s="31"/>
      <c r="U33" s="31"/>
      <c r="V33" s="31"/>
      <c r="W33" s="31"/>
      <c r="X33" s="32"/>
      <c r="Y33" s="32"/>
      <c r="Z33" s="31"/>
      <c r="AA33" s="31"/>
      <c r="AB33" s="32"/>
      <c r="AC33" s="32"/>
    </row>
    <row r="34" spans="1:29" ht="15.95" customHeight="1">
      <c r="A34" s="110"/>
      <c r="B34" s="62"/>
      <c r="C34" s="61"/>
      <c r="D34" s="53" t="s">
        <v>70</v>
      </c>
      <c r="E34" s="65"/>
      <c r="F34" s="85">
        <v>1121</v>
      </c>
      <c r="G34" s="85">
        <v>1119</v>
      </c>
      <c r="H34" s="80"/>
      <c r="I34" s="80"/>
      <c r="J34" s="80"/>
      <c r="K34" s="80"/>
      <c r="L34" s="54"/>
      <c r="M34" s="54"/>
      <c r="N34" s="54"/>
      <c r="O34" s="54"/>
      <c r="P34" s="54"/>
      <c r="Q34" s="54"/>
      <c r="R34" s="54"/>
      <c r="S34" s="54"/>
      <c r="T34" s="31"/>
      <c r="U34" s="31"/>
      <c r="V34" s="31"/>
      <c r="W34" s="31"/>
      <c r="X34" s="32"/>
      <c r="Y34" s="32"/>
      <c r="Z34" s="31"/>
      <c r="AA34" s="31"/>
      <c r="AB34" s="32"/>
      <c r="AC34" s="32"/>
    </row>
    <row r="35" spans="1:29" ht="15.95" customHeight="1">
      <c r="A35" s="110"/>
      <c r="B35" s="61"/>
      <c r="C35" s="53" t="s">
        <v>71</v>
      </c>
      <c r="D35" s="53"/>
      <c r="E35" s="65"/>
      <c r="F35" s="85">
        <v>11</v>
      </c>
      <c r="G35" s="85">
        <v>23</v>
      </c>
      <c r="H35" s="80"/>
      <c r="I35" s="80"/>
      <c r="J35" s="66"/>
      <c r="K35" s="66"/>
      <c r="L35" s="54"/>
      <c r="M35" s="54"/>
      <c r="N35" s="66"/>
      <c r="O35" s="66"/>
      <c r="P35" s="54"/>
      <c r="Q35" s="54"/>
      <c r="R35" s="54"/>
      <c r="S35" s="54"/>
      <c r="T35" s="31"/>
      <c r="U35" s="31"/>
      <c r="V35" s="31"/>
      <c r="W35" s="31"/>
      <c r="X35" s="32"/>
      <c r="Y35" s="32"/>
      <c r="Z35" s="31"/>
      <c r="AA35" s="31"/>
      <c r="AB35" s="32"/>
      <c r="AC35" s="32"/>
    </row>
    <row r="36" spans="1:29" ht="15.95" customHeight="1">
      <c r="A36" s="110"/>
      <c r="B36" s="60" t="s">
        <v>52</v>
      </c>
      <c r="C36" s="53"/>
      <c r="D36" s="53"/>
      <c r="E36" s="65" t="s">
        <v>41</v>
      </c>
      <c r="F36" s="85">
        <v>866</v>
      </c>
      <c r="G36" s="85">
        <v>685</v>
      </c>
      <c r="H36" s="80"/>
      <c r="I36" s="80"/>
      <c r="J36" s="80"/>
      <c r="K36" s="80"/>
      <c r="L36" s="54"/>
      <c r="M36" s="54"/>
      <c r="N36" s="54"/>
      <c r="O36" s="54"/>
      <c r="P36" s="54"/>
      <c r="Q36" s="54"/>
      <c r="R36" s="54"/>
      <c r="S36" s="54"/>
      <c r="T36" s="31"/>
      <c r="U36" s="31"/>
      <c r="V36" s="31"/>
      <c r="W36" s="31"/>
      <c r="X36" s="31"/>
      <c r="Y36" s="31"/>
      <c r="Z36" s="31"/>
      <c r="AA36" s="31"/>
      <c r="AB36" s="32"/>
      <c r="AC36" s="32"/>
    </row>
    <row r="37" spans="1:29" ht="15.95" customHeight="1">
      <c r="A37" s="110"/>
      <c r="B37" s="62"/>
      <c r="C37" s="53" t="s">
        <v>72</v>
      </c>
      <c r="D37" s="53"/>
      <c r="E37" s="65"/>
      <c r="F37" s="85">
        <v>751</v>
      </c>
      <c r="G37" s="85">
        <v>568</v>
      </c>
      <c r="H37" s="80"/>
      <c r="I37" s="80"/>
      <c r="J37" s="80"/>
      <c r="K37" s="80"/>
      <c r="L37" s="54"/>
      <c r="M37" s="54"/>
      <c r="N37" s="54"/>
      <c r="O37" s="54"/>
      <c r="P37" s="54"/>
      <c r="Q37" s="54"/>
      <c r="R37" s="54"/>
      <c r="S37" s="54"/>
      <c r="T37" s="31"/>
      <c r="U37" s="31"/>
      <c r="V37" s="31"/>
      <c r="W37" s="31"/>
      <c r="X37" s="31"/>
      <c r="Y37" s="31"/>
      <c r="Z37" s="31"/>
      <c r="AA37" s="31"/>
      <c r="AB37" s="32"/>
      <c r="AC37" s="32"/>
    </row>
    <row r="38" spans="1:29" ht="15.95" customHeight="1">
      <c r="A38" s="110"/>
      <c r="B38" s="61"/>
      <c r="C38" s="53" t="s">
        <v>73</v>
      </c>
      <c r="D38" s="53"/>
      <c r="E38" s="65"/>
      <c r="F38" s="85">
        <v>115</v>
      </c>
      <c r="G38" s="85">
        <v>117</v>
      </c>
      <c r="H38" s="80"/>
      <c r="I38" s="80"/>
      <c r="J38" s="80"/>
      <c r="K38" s="66"/>
      <c r="L38" s="54"/>
      <c r="M38" s="54"/>
      <c r="N38" s="54"/>
      <c r="O38" s="66"/>
      <c r="P38" s="54"/>
      <c r="Q38" s="54"/>
      <c r="R38" s="54"/>
      <c r="S38" s="54"/>
      <c r="T38" s="31"/>
      <c r="U38" s="31"/>
      <c r="V38" s="32"/>
      <c r="W38" s="32"/>
      <c r="X38" s="31"/>
      <c r="Y38" s="31"/>
      <c r="Z38" s="31"/>
      <c r="AA38" s="31"/>
      <c r="AB38" s="32"/>
      <c r="AC38" s="32"/>
    </row>
    <row r="39" spans="1:29" ht="15.95" customHeight="1">
      <c r="A39" s="110"/>
      <c r="B39" s="47" t="s">
        <v>74</v>
      </c>
      <c r="C39" s="47"/>
      <c r="D39" s="47"/>
      <c r="E39" s="65" t="s">
        <v>107</v>
      </c>
      <c r="F39" s="54">
        <v>711</v>
      </c>
      <c r="G39" s="54">
        <f t="shared" ref="G39:S39" si="10">G32-G36</f>
        <v>663</v>
      </c>
      <c r="H39" s="80">
        <f t="shared" ref="H39:K39" si="11">H32-H36</f>
        <v>0</v>
      </c>
      <c r="I39" s="80">
        <f t="shared" si="11"/>
        <v>0</v>
      </c>
      <c r="J39" s="80">
        <f t="shared" si="11"/>
        <v>0</v>
      </c>
      <c r="K39" s="80">
        <f t="shared" si="11"/>
        <v>0</v>
      </c>
      <c r="L39" s="54">
        <f t="shared" si="10"/>
        <v>0</v>
      </c>
      <c r="M39" s="54">
        <f t="shared" si="10"/>
        <v>0</v>
      </c>
      <c r="N39" s="54">
        <f t="shared" si="10"/>
        <v>0</v>
      </c>
      <c r="O39" s="54">
        <f t="shared" si="10"/>
        <v>0</v>
      </c>
      <c r="P39" s="54">
        <f t="shared" si="10"/>
        <v>0</v>
      </c>
      <c r="Q39" s="54">
        <f t="shared" si="10"/>
        <v>0</v>
      </c>
      <c r="R39" s="54">
        <f t="shared" si="10"/>
        <v>0</v>
      </c>
      <c r="S39" s="54">
        <f t="shared" si="10"/>
        <v>0</v>
      </c>
      <c r="T39" s="31"/>
      <c r="U39" s="31"/>
      <c r="V39" s="31"/>
      <c r="W39" s="31"/>
      <c r="X39" s="31"/>
      <c r="Y39" s="31"/>
      <c r="Z39" s="31"/>
      <c r="AA39" s="31"/>
      <c r="AB39" s="32"/>
      <c r="AC39" s="32"/>
    </row>
    <row r="40" spans="1:29" ht="15.95" customHeight="1">
      <c r="A40" s="104" t="s">
        <v>85</v>
      </c>
      <c r="B40" s="60" t="s">
        <v>75</v>
      </c>
      <c r="C40" s="53"/>
      <c r="D40" s="53"/>
      <c r="E40" s="65" t="s">
        <v>43</v>
      </c>
      <c r="F40" s="85">
        <v>3011</v>
      </c>
      <c r="G40" s="85">
        <v>2553</v>
      </c>
      <c r="H40" s="80"/>
      <c r="I40" s="80"/>
      <c r="J40" s="80"/>
      <c r="K40" s="80"/>
      <c r="L40" s="54"/>
      <c r="M40" s="54"/>
      <c r="N40" s="54"/>
      <c r="O40" s="54"/>
      <c r="P40" s="54"/>
      <c r="Q40" s="54"/>
      <c r="R40" s="54"/>
      <c r="S40" s="54"/>
      <c r="T40" s="31"/>
      <c r="U40" s="31"/>
      <c r="V40" s="31"/>
      <c r="W40" s="31"/>
      <c r="X40" s="32"/>
      <c r="Y40" s="32"/>
      <c r="Z40" s="32"/>
      <c r="AA40" s="32"/>
      <c r="AB40" s="31"/>
      <c r="AC40" s="31"/>
    </row>
    <row r="41" spans="1:29" ht="15.95" customHeight="1">
      <c r="A41" s="105"/>
      <c r="B41" s="61"/>
      <c r="C41" s="53" t="s">
        <v>76</v>
      </c>
      <c r="D41" s="53"/>
      <c r="E41" s="65"/>
      <c r="F41" s="94">
        <v>2840</v>
      </c>
      <c r="G41" s="85">
        <v>2342</v>
      </c>
      <c r="H41" s="66"/>
      <c r="I41" s="66"/>
      <c r="J41" s="80"/>
      <c r="K41" s="80"/>
      <c r="L41" s="66"/>
      <c r="M41" s="66"/>
      <c r="N41" s="54"/>
      <c r="O41" s="54"/>
      <c r="P41" s="54"/>
      <c r="Q41" s="54"/>
      <c r="R41" s="54"/>
      <c r="S41" s="54"/>
      <c r="T41" s="32"/>
      <c r="U41" s="32"/>
      <c r="V41" s="32"/>
      <c r="W41" s="32"/>
      <c r="X41" s="32"/>
      <c r="Y41" s="32"/>
      <c r="Z41" s="32"/>
      <c r="AA41" s="32"/>
      <c r="AB41" s="31"/>
      <c r="AC41" s="31"/>
    </row>
    <row r="42" spans="1:29" ht="15.95" customHeight="1">
      <c r="A42" s="105"/>
      <c r="B42" s="60" t="s">
        <v>63</v>
      </c>
      <c r="C42" s="53"/>
      <c r="D42" s="53"/>
      <c r="E42" s="65" t="s">
        <v>44</v>
      </c>
      <c r="F42" s="85">
        <v>3722</v>
      </c>
      <c r="G42" s="85">
        <v>3216</v>
      </c>
      <c r="H42" s="80"/>
      <c r="I42" s="80"/>
      <c r="J42" s="80"/>
      <c r="K42" s="80"/>
      <c r="L42" s="54"/>
      <c r="M42" s="54"/>
      <c r="N42" s="54"/>
      <c r="O42" s="54"/>
      <c r="P42" s="54"/>
      <c r="Q42" s="54"/>
      <c r="R42" s="54"/>
      <c r="S42" s="54"/>
      <c r="T42" s="31"/>
      <c r="U42" s="31"/>
      <c r="V42" s="31"/>
      <c r="W42" s="31"/>
      <c r="X42" s="32"/>
      <c r="Y42" s="32"/>
      <c r="Z42" s="31"/>
      <c r="AA42" s="31"/>
      <c r="AB42" s="31"/>
      <c r="AC42" s="31"/>
    </row>
    <row r="43" spans="1:29" ht="15.95" customHeight="1">
      <c r="A43" s="105"/>
      <c r="B43" s="61"/>
      <c r="C43" s="53" t="s">
        <v>77</v>
      </c>
      <c r="D43" s="53"/>
      <c r="E43" s="65"/>
      <c r="F43" s="85">
        <v>1132</v>
      </c>
      <c r="G43" s="85">
        <v>1276</v>
      </c>
      <c r="H43" s="80"/>
      <c r="I43" s="80"/>
      <c r="J43" s="66"/>
      <c r="K43" s="66"/>
      <c r="L43" s="54"/>
      <c r="M43" s="54"/>
      <c r="N43" s="66"/>
      <c r="O43" s="66"/>
      <c r="P43" s="54"/>
      <c r="Q43" s="54"/>
      <c r="R43" s="54"/>
      <c r="S43" s="54"/>
      <c r="T43" s="31"/>
      <c r="U43" s="31"/>
      <c r="V43" s="32"/>
      <c r="W43" s="31"/>
      <c r="X43" s="32"/>
      <c r="Y43" s="32"/>
      <c r="Z43" s="31"/>
      <c r="AA43" s="31"/>
      <c r="AB43" s="32"/>
      <c r="AC43" s="32"/>
    </row>
    <row r="44" spans="1:29" ht="15.95" customHeight="1">
      <c r="A44" s="105"/>
      <c r="B44" s="53" t="s">
        <v>74</v>
      </c>
      <c r="C44" s="53"/>
      <c r="D44" s="53"/>
      <c r="E44" s="65" t="s">
        <v>108</v>
      </c>
      <c r="F44" s="66">
        <v>-711</v>
      </c>
      <c r="G44" s="66">
        <f t="shared" ref="G44:S44" si="12">G40-G42</f>
        <v>-663</v>
      </c>
      <c r="H44" s="66">
        <f t="shared" ref="H44:K44" si="13">H40-H42</f>
        <v>0</v>
      </c>
      <c r="I44" s="66">
        <f t="shared" si="13"/>
        <v>0</v>
      </c>
      <c r="J44" s="66">
        <f t="shared" si="13"/>
        <v>0</v>
      </c>
      <c r="K44" s="66">
        <f t="shared" si="13"/>
        <v>0</v>
      </c>
      <c r="L44" s="66">
        <f t="shared" si="12"/>
        <v>0</v>
      </c>
      <c r="M44" s="66">
        <f t="shared" si="12"/>
        <v>0</v>
      </c>
      <c r="N44" s="66">
        <f t="shared" si="12"/>
        <v>0</v>
      </c>
      <c r="O44" s="66">
        <f t="shared" si="12"/>
        <v>0</v>
      </c>
      <c r="P44" s="66">
        <f t="shared" si="12"/>
        <v>0</v>
      </c>
      <c r="Q44" s="66">
        <f t="shared" si="12"/>
        <v>0</v>
      </c>
      <c r="R44" s="66">
        <f t="shared" si="12"/>
        <v>0</v>
      </c>
      <c r="S44" s="66">
        <f t="shared" si="12"/>
        <v>0</v>
      </c>
      <c r="T44" s="32"/>
      <c r="U44" s="32"/>
      <c r="V44" s="31"/>
      <c r="W44" s="31"/>
      <c r="X44" s="32"/>
      <c r="Y44" s="32"/>
      <c r="Z44" s="31"/>
      <c r="AA44" s="31"/>
      <c r="AB44" s="31"/>
      <c r="AC44" s="31"/>
    </row>
    <row r="45" spans="1:29" ht="15.95" customHeight="1">
      <c r="A45" s="104" t="s">
        <v>86</v>
      </c>
      <c r="B45" s="47" t="s">
        <v>78</v>
      </c>
      <c r="C45" s="47"/>
      <c r="D45" s="47"/>
      <c r="E45" s="65" t="s">
        <v>109</v>
      </c>
      <c r="F45" s="54">
        <v>0</v>
      </c>
      <c r="G45" s="54">
        <f t="shared" ref="G45:S45" si="14">G39+G44</f>
        <v>0</v>
      </c>
      <c r="H45" s="80">
        <f t="shared" ref="H45:K45" si="15">H39+H44</f>
        <v>0</v>
      </c>
      <c r="I45" s="80">
        <f t="shared" si="15"/>
        <v>0</v>
      </c>
      <c r="J45" s="80">
        <f t="shared" si="15"/>
        <v>0</v>
      </c>
      <c r="K45" s="80">
        <f t="shared" si="15"/>
        <v>0</v>
      </c>
      <c r="L45" s="54">
        <f t="shared" si="14"/>
        <v>0</v>
      </c>
      <c r="M45" s="54">
        <f t="shared" si="14"/>
        <v>0</v>
      </c>
      <c r="N45" s="54">
        <f t="shared" si="14"/>
        <v>0</v>
      </c>
      <c r="O45" s="54">
        <f t="shared" si="14"/>
        <v>0</v>
      </c>
      <c r="P45" s="54">
        <f t="shared" si="14"/>
        <v>0</v>
      </c>
      <c r="Q45" s="54">
        <f t="shared" si="14"/>
        <v>0</v>
      </c>
      <c r="R45" s="54">
        <f t="shared" si="14"/>
        <v>0</v>
      </c>
      <c r="S45" s="54">
        <f t="shared" si="14"/>
        <v>0</v>
      </c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spans="1:29" ht="15.95" customHeight="1">
      <c r="A46" s="105"/>
      <c r="B46" s="53" t="s">
        <v>79</v>
      </c>
      <c r="C46" s="53"/>
      <c r="D46" s="53"/>
      <c r="E46" s="53"/>
      <c r="F46" s="94">
        <v>0</v>
      </c>
      <c r="G46" s="85">
        <v>0</v>
      </c>
      <c r="H46" s="66"/>
      <c r="I46" s="66"/>
      <c r="J46" s="66"/>
      <c r="K46" s="66"/>
      <c r="L46" s="66"/>
      <c r="M46" s="66"/>
      <c r="N46" s="66"/>
      <c r="O46" s="66"/>
      <c r="P46" s="54"/>
      <c r="Q46" s="54"/>
      <c r="R46" s="66"/>
      <c r="S46" s="66"/>
      <c r="T46" s="32"/>
      <c r="U46" s="32"/>
      <c r="V46" s="32"/>
      <c r="W46" s="32"/>
      <c r="X46" s="32"/>
      <c r="Y46" s="32"/>
      <c r="Z46" s="32"/>
      <c r="AA46" s="32"/>
      <c r="AB46" s="32"/>
      <c r="AC46" s="32"/>
    </row>
    <row r="47" spans="1:29" ht="15.95" customHeight="1">
      <c r="A47" s="105"/>
      <c r="B47" s="53" t="s">
        <v>80</v>
      </c>
      <c r="C47" s="53"/>
      <c r="D47" s="53"/>
      <c r="E47" s="53"/>
      <c r="F47" s="94">
        <v>0</v>
      </c>
      <c r="G47" s="85">
        <v>0</v>
      </c>
      <c r="H47" s="80"/>
      <c r="I47" s="80"/>
      <c r="J47" s="80"/>
      <c r="K47" s="80"/>
      <c r="L47" s="54"/>
      <c r="M47" s="54"/>
      <c r="N47" s="54"/>
      <c r="O47" s="54"/>
      <c r="P47" s="54"/>
      <c r="Q47" s="54"/>
      <c r="R47" s="54"/>
      <c r="S47" s="54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spans="1:29" ht="15.95" customHeight="1">
      <c r="A48" s="105"/>
      <c r="B48" s="53" t="s">
        <v>81</v>
      </c>
      <c r="C48" s="53"/>
      <c r="D48" s="53"/>
      <c r="E48" s="53"/>
      <c r="F48" s="94">
        <v>0</v>
      </c>
      <c r="G48" s="85">
        <v>0</v>
      </c>
      <c r="H48" s="80"/>
      <c r="I48" s="80"/>
      <c r="J48" s="80"/>
      <c r="K48" s="80"/>
      <c r="L48" s="54"/>
      <c r="M48" s="54"/>
      <c r="N48" s="54"/>
      <c r="O48" s="54"/>
      <c r="P48" s="54"/>
      <c r="Q48" s="54"/>
      <c r="R48" s="54"/>
      <c r="S48" s="54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  <row r="49" spans="1:1" ht="15.95" customHeight="1">
      <c r="A49" s="8" t="s">
        <v>110</v>
      </c>
    </row>
    <row r="50" spans="1:1" ht="15.95" customHeight="1">
      <c r="A50" s="8"/>
    </row>
  </sheetData>
  <mergeCells count="36"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L6:M6"/>
    <mergeCell ref="N25:N26"/>
    <mergeCell ref="O25:O26"/>
    <mergeCell ref="F25:F26"/>
    <mergeCell ref="G25:G26"/>
    <mergeCell ref="L25:L26"/>
    <mergeCell ref="M25:M26"/>
    <mergeCell ref="H6:I6"/>
    <mergeCell ref="J6:K6"/>
    <mergeCell ref="H25:H26"/>
    <mergeCell ref="I25:I26"/>
    <mergeCell ref="J25:J26"/>
    <mergeCell ref="K25:K26"/>
    <mergeCell ref="R30:S30"/>
    <mergeCell ref="F30:G30"/>
    <mergeCell ref="L30:M30"/>
    <mergeCell ref="N30:O30"/>
    <mergeCell ref="P30:Q30"/>
    <mergeCell ref="H30:I30"/>
    <mergeCell ref="J30:K30"/>
    <mergeCell ref="R25:R26"/>
    <mergeCell ref="S25:S26"/>
    <mergeCell ref="R6:S6"/>
    <mergeCell ref="P6:Q6"/>
    <mergeCell ref="N6:O6"/>
    <mergeCell ref="P25:P26"/>
    <mergeCell ref="Q25:Q26"/>
  </mergeCells>
  <phoneticPr fontId="9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59" orientation="landscape" r:id="rId1"/>
  <headerFooter alignWithMargins="0">
    <oddHeader>&amp;R&amp;"明朝,斜体"&amp;9都道府県－4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7"/>
  <sheetViews>
    <sheetView view="pageBreakPreview" zoomScale="85" zoomScaleNormal="100" zoomScaleSheetLayoutView="85" workbookViewId="0">
      <pane xSplit="5" ySplit="8" topLeftCell="F9" activePane="bottomRight" state="frozen"/>
      <selection activeCell="I44" sqref="I44"/>
      <selection pane="topRight" activeCell="I44" sqref="I44"/>
      <selection pane="bottomLeft" activeCell="I44" sqref="I44"/>
      <selection pane="bottomRight" activeCell="I44" sqref="I44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21" t="s">
        <v>252</v>
      </c>
      <c r="F1" s="1"/>
    </row>
    <row r="3" spans="1:9" ht="14.25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8" t="s">
        <v>238</v>
      </c>
      <c r="G7" s="48"/>
      <c r="H7" s="48" t="s">
        <v>246</v>
      </c>
      <c r="I7" s="67" t="s">
        <v>21</v>
      </c>
    </row>
    <row r="8" spans="1:9" ht="17.100000000000001" customHeight="1">
      <c r="A8" s="18"/>
      <c r="B8" s="19"/>
      <c r="C8" s="19"/>
      <c r="D8" s="19"/>
      <c r="E8" s="59"/>
      <c r="F8" s="51" t="s">
        <v>235</v>
      </c>
      <c r="G8" s="51" t="s">
        <v>2</v>
      </c>
      <c r="H8" s="51" t="s">
        <v>235</v>
      </c>
      <c r="I8" s="52"/>
    </row>
    <row r="9" spans="1:9" ht="18" customHeight="1">
      <c r="A9" s="96" t="s">
        <v>87</v>
      </c>
      <c r="B9" s="96" t="s">
        <v>89</v>
      </c>
      <c r="C9" s="60" t="s">
        <v>3</v>
      </c>
      <c r="D9" s="53"/>
      <c r="E9" s="53"/>
      <c r="F9" s="54">
        <v>318980</v>
      </c>
      <c r="G9" s="55">
        <f>F9/$F$27*100</f>
        <v>26.728875950966614</v>
      </c>
      <c r="H9" s="54">
        <v>310138</v>
      </c>
      <c r="I9" s="55">
        <f t="shared" ref="I9:I45" si="0">(F9/H9-1)*100</f>
        <v>2.8509889146121958</v>
      </c>
    </row>
    <row r="10" spans="1:9" ht="18" customHeight="1">
      <c r="A10" s="96"/>
      <c r="B10" s="96"/>
      <c r="C10" s="62"/>
      <c r="D10" s="60" t="s">
        <v>22</v>
      </c>
      <c r="E10" s="53"/>
      <c r="F10" s="54">
        <v>65312</v>
      </c>
      <c r="G10" s="55">
        <f t="shared" ref="G10:G27" si="1">F10/$F$27*100</f>
        <v>5.4728081575946188</v>
      </c>
      <c r="H10" s="54">
        <v>66480</v>
      </c>
      <c r="I10" s="55">
        <f t="shared" si="0"/>
        <v>-1.7569193742478895</v>
      </c>
    </row>
    <row r="11" spans="1:9" ht="18" customHeight="1">
      <c r="A11" s="96"/>
      <c r="B11" s="96"/>
      <c r="C11" s="62"/>
      <c r="D11" s="62"/>
      <c r="E11" s="47" t="s">
        <v>23</v>
      </c>
      <c r="F11" s="54">
        <v>53646</v>
      </c>
      <c r="G11" s="55">
        <f t="shared" si="1"/>
        <v>4.4952576314049626</v>
      </c>
      <c r="H11" s="54">
        <v>53131</v>
      </c>
      <c r="I11" s="55">
        <f t="shared" si="0"/>
        <v>0.96930229056482187</v>
      </c>
    </row>
    <row r="12" spans="1:9" ht="18" customHeight="1">
      <c r="A12" s="96"/>
      <c r="B12" s="96"/>
      <c r="C12" s="62"/>
      <c r="D12" s="62"/>
      <c r="E12" s="47" t="s">
        <v>24</v>
      </c>
      <c r="F12" s="54">
        <v>3449</v>
      </c>
      <c r="G12" s="55">
        <f t="shared" si="1"/>
        <v>0.28900838032128617</v>
      </c>
      <c r="H12" s="54">
        <v>3331</v>
      </c>
      <c r="I12" s="55">
        <f t="shared" si="0"/>
        <v>3.5424797358150739</v>
      </c>
    </row>
    <row r="13" spans="1:9" ht="18" customHeight="1">
      <c r="A13" s="96"/>
      <c r="B13" s="96"/>
      <c r="C13" s="62"/>
      <c r="D13" s="61"/>
      <c r="E13" s="47" t="s">
        <v>25</v>
      </c>
      <c r="F13" s="54">
        <v>148</v>
      </c>
      <c r="G13" s="55">
        <f t="shared" si="1"/>
        <v>1.2401635339968209E-2</v>
      </c>
      <c r="H13" s="54">
        <v>295</v>
      </c>
      <c r="I13" s="55">
        <f t="shared" si="0"/>
        <v>-49.830508474576277</v>
      </c>
    </row>
    <row r="14" spans="1:9" ht="18" customHeight="1">
      <c r="A14" s="96"/>
      <c r="B14" s="96"/>
      <c r="C14" s="62"/>
      <c r="D14" s="60" t="s">
        <v>26</v>
      </c>
      <c r="E14" s="53"/>
      <c r="F14" s="54">
        <v>69163</v>
      </c>
      <c r="G14" s="55">
        <f t="shared" si="1"/>
        <v>5.7955020609339272</v>
      </c>
      <c r="H14" s="54">
        <v>64814</v>
      </c>
      <c r="I14" s="55">
        <f t="shared" si="0"/>
        <v>6.7099700681951369</v>
      </c>
    </row>
    <row r="15" spans="1:9" ht="18" customHeight="1">
      <c r="A15" s="96"/>
      <c r="B15" s="96"/>
      <c r="C15" s="62"/>
      <c r="D15" s="62"/>
      <c r="E15" s="47" t="s">
        <v>27</v>
      </c>
      <c r="F15" s="54">
        <v>2397</v>
      </c>
      <c r="G15" s="55">
        <f t="shared" si="1"/>
        <v>0.20085621560745806</v>
      </c>
      <c r="H15" s="54">
        <v>2362</v>
      </c>
      <c r="I15" s="55">
        <f t="shared" si="0"/>
        <v>1.4817950889077114</v>
      </c>
    </row>
    <row r="16" spans="1:9" ht="18" customHeight="1">
      <c r="A16" s="96"/>
      <c r="B16" s="96"/>
      <c r="C16" s="62"/>
      <c r="D16" s="61"/>
      <c r="E16" s="47" t="s">
        <v>28</v>
      </c>
      <c r="F16" s="54">
        <v>66766</v>
      </c>
      <c r="G16" s="55">
        <f t="shared" si="1"/>
        <v>5.5946458453264691</v>
      </c>
      <c r="H16" s="54">
        <v>62452</v>
      </c>
      <c r="I16" s="55">
        <f t="shared" si="0"/>
        <v>6.9077051175302717</v>
      </c>
    </row>
    <row r="17" spans="1:9" ht="18" customHeight="1">
      <c r="A17" s="96"/>
      <c r="B17" s="96"/>
      <c r="C17" s="62"/>
      <c r="D17" s="97" t="s">
        <v>29</v>
      </c>
      <c r="E17" s="98"/>
      <c r="F17" s="85">
        <v>117573</v>
      </c>
      <c r="G17" s="55">
        <f t="shared" si="1"/>
        <v>9.8520099447708258</v>
      </c>
      <c r="H17" s="85">
        <v>74070</v>
      </c>
      <c r="I17" s="55">
        <f t="shared" si="0"/>
        <v>58.73228027541515</v>
      </c>
    </row>
    <row r="18" spans="1:9" ht="18" customHeight="1">
      <c r="A18" s="96"/>
      <c r="B18" s="96"/>
      <c r="C18" s="62"/>
      <c r="D18" s="97" t="s">
        <v>93</v>
      </c>
      <c r="E18" s="99"/>
      <c r="F18" s="85">
        <v>4548</v>
      </c>
      <c r="G18" s="55">
        <f t="shared" si="1"/>
        <v>0.38109890220388792</v>
      </c>
      <c r="H18" s="85">
        <v>4500</v>
      </c>
      <c r="I18" s="55">
        <f t="shared" si="0"/>
        <v>1.0666666666666602</v>
      </c>
    </row>
    <row r="19" spans="1:9" ht="18" customHeight="1">
      <c r="A19" s="96"/>
      <c r="B19" s="96"/>
      <c r="C19" s="61"/>
      <c r="D19" s="97" t="s">
        <v>94</v>
      </c>
      <c r="E19" s="99"/>
      <c r="F19" s="85">
        <v>0</v>
      </c>
      <c r="G19" s="55">
        <f t="shared" si="1"/>
        <v>0</v>
      </c>
      <c r="H19" s="85">
        <v>0</v>
      </c>
      <c r="I19" s="55" t="e">
        <f>(F19/H19-1)*100</f>
        <v>#DIV/0!</v>
      </c>
    </row>
    <row r="20" spans="1:9" ht="18" customHeight="1">
      <c r="A20" s="96"/>
      <c r="B20" s="96"/>
      <c r="C20" s="53" t="s">
        <v>4</v>
      </c>
      <c r="D20" s="53"/>
      <c r="E20" s="53"/>
      <c r="F20" s="85">
        <v>45562</v>
      </c>
      <c r="G20" s="55">
        <f t="shared" si="1"/>
        <v>3.8178601983758886</v>
      </c>
      <c r="H20" s="85">
        <v>40436</v>
      </c>
      <c r="I20" s="55">
        <f t="shared" si="0"/>
        <v>12.676822633297057</v>
      </c>
    </row>
    <row r="21" spans="1:9" ht="18" customHeight="1">
      <c r="A21" s="96"/>
      <c r="B21" s="96"/>
      <c r="C21" s="53" t="s">
        <v>5</v>
      </c>
      <c r="D21" s="53"/>
      <c r="E21" s="53"/>
      <c r="F21" s="85">
        <v>262799</v>
      </c>
      <c r="G21" s="55">
        <f t="shared" si="1"/>
        <v>22.021198416948007</v>
      </c>
      <c r="H21" s="85">
        <v>275996</v>
      </c>
      <c r="I21" s="55">
        <f t="shared" si="0"/>
        <v>-4.7815910375512694</v>
      </c>
    </row>
    <row r="22" spans="1:9" ht="18" customHeight="1">
      <c r="A22" s="96"/>
      <c r="B22" s="96"/>
      <c r="C22" s="53" t="s">
        <v>30</v>
      </c>
      <c r="D22" s="53"/>
      <c r="E22" s="53"/>
      <c r="F22" s="85">
        <v>14011</v>
      </c>
      <c r="G22" s="55">
        <f t="shared" si="1"/>
        <v>1.1740494104614498</v>
      </c>
      <c r="H22" s="85">
        <v>14162</v>
      </c>
      <c r="I22" s="55">
        <f t="shared" si="0"/>
        <v>-1.0662335828272806</v>
      </c>
    </row>
    <row r="23" spans="1:9" ht="18" customHeight="1">
      <c r="A23" s="96"/>
      <c r="B23" s="96"/>
      <c r="C23" s="53" t="s">
        <v>6</v>
      </c>
      <c r="D23" s="53"/>
      <c r="E23" s="53"/>
      <c r="F23" s="85">
        <v>243618</v>
      </c>
      <c r="G23" s="55">
        <f t="shared" si="1"/>
        <v>20.413929717921452</v>
      </c>
      <c r="H23" s="85">
        <v>231096</v>
      </c>
      <c r="I23" s="55">
        <f t="shared" si="0"/>
        <v>5.4185273652508137</v>
      </c>
    </row>
    <row r="24" spans="1:9" ht="18" customHeight="1">
      <c r="A24" s="96"/>
      <c r="B24" s="96"/>
      <c r="C24" s="53" t="s">
        <v>31</v>
      </c>
      <c r="D24" s="53"/>
      <c r="E24" s="53"/>
      <c r="F24" s="85">
        <v>2634</v>
      </c>
      <c r="G24" s="55">
        <f t="shared" si="1"/>
        <v>0.22071559111808284</v>
      </c>
      <c r="H24" s="85">
        <v>3943</v>
      </c>
      <c r="I24" s="55">
        <f t="shared" si="0"/>
        <v>-33.198072533603849</v>
      </c>
    </row>
    <row r="25" spans="1:9" ht="18" customHeight="1">
      <c r="A25" s="96"/>
      <c r="B25" s="96"/>
      <c r="C25" s="53" t="s">
        <v>7</v>
      </c>
      <c r="D25" s="53"/>
      <c r="E25" s="53"/>
      <c r="F25" s="85">
        <v>106515</v>
      </c>
      <c r="G25" s="55">
        <f t="shared" si="1"/>
        <v>8.9254066772750917</v>
      </c>
      <c r="H25" s="85">
        <v>138220</v>
      </c>
      <c r="I25" s="55">
        <f t="shared" si="0"/>
        <v>-22.938069743886558</v>
      </c>
    </row>
    <row r="26" spans="1:9" ht="18" customHeight="1">
      <c r="A26" s="96"/>
      <c r="B26" s="96"/>
      <c r="C26" s="53" t="s">
        <v>8</v>
      </c>
      <c r="D26" s="53"/>
      <c r="E26" s="53"/>
      <c r="F26" s="85">
        <v>199272</v>
      </c>
      <c r="G26" s="55">
        <f t="shared" si="1"/>
        <v>16.69796403693341</v>
      </c>
      <c r="H26" s="85">
        <v>236272</v>
      </c>
      <c r="I26" s="55">
        <f t="shared" si="0"/>
        <v>-15.659917383354783</v>
      </c>
    </row>
    <row r="27" spans="1:9" ht="18" customHeight="1">
      <c r="A27" s="96"/>
      <c r="B27" s="96"/>
      <c r="C27" s="53" t="s">
        <v>9</v>
      </c>
      <c r="D27" s="53"/>
      <c r="E27" s="53"/>
      <c r="F27" s="54">
        <f>SUM(F9,F20:F26)</f>
        <v>1193391</v>
      </c>
      <c r="G27" s="55">
        <f t="shared" si="1"/>
        <v>100</v>
      </c>
      <c r="H27" s="54">
        <f>SUM(H9,H20:H26)</f>
        <v>1250263</v>
      </c>
      <c r="I27" s="55">
        <f t="shared" si="0"/>
        <v>-4.548802931863138</v>
      </c>
    </row>
    <row r="28" spans="1:9" ht="18" customHeight="1">
      <c r="A28" s="96"/>
      <c r="B28" s="96" t="s">
        <v>88</v>
      </c>
      <c r="C28" s="60" t="s">
        <v>10</v>
      </c>
      <c r="D28" s="53"/>
      <c r="E28" s="53"/>
      <c r="F28" s="85">
        <f>SUM(F29:F31)</f>
        <v>398064</v>
      </c>
      <c r="G28" s="55">
        <f t="shared" ref="G28:G45" si="2">F28/$F$45*100</f>
        <v>34.137025256479632</v>
      </c>
      <c r="H28" s="85">
        <v>404774</v>
      </c>
      <c r="I28" s="55">
        <f t="shared" si="0"/>
        <v>-1.6577151694525782</v>
      </c>
    </row>
    <row r="29" spans="1:9" ht="18" customHeight="1">
      <c r="A29" s="96"/>
      <c r="B29" s="96"/>
      <c r="C29" s="62"/>
      <c r="D29" s="53" t="s">
        <v>11</v>
      </c>
      <c r="E29" s="53"/>
      <c r="F29" s="85">
        <v>225033</v>
      </c>
      <c r="G29" s="55">
        <f t="shared" si="2"/>
        <v>19.298296767709164</v>
      </c>
      <c r="H29" s="85">
        <v>226369</v>
      </c>
      <c r="I29" s="55">
        <f t="shared" si="0"/>
        <v>-0.59018681886654489</v>
      </c>
    </row>
    <row r="30" spans="1:9" ht="18" customHeight="1">
      <c r="A30" s="96"/>
      <c r="B30" s="96"/>
      <c r="C30" s="62"/>
      <c r="D30" s="53" t="s">
        <v>32</v>
      </c>
      <c r="E30" s="53"/>
      <c r="F30" s="85">
        <v>9257</v>
      </c>
      <c r="G30" s="55">
        <f t="shared" si="2"/>
        <v>0.79385838156485378</v>
      </c>
      <c r="H30" s="85">
        <v>9255</v>
      </c>
      <c r="I30" s="55">
        <f t="shared" si="0"/>
        <v>2.1609940572653308E-2</v>
      </c>
    </row>
    <row r="31" spans="1:9" ht="18" customHeight="1">
      <c r="A31" s="96"/>
      <c r="B31" s="96"/>
      <c r="C31" s="61"/>
      <c r="D31" s="53" t="s">
        <v>12</v>
      </c>
      <c r="E31" s="53"/>
      <c r="F31" s="85">
        <v>163774</v>
      </c>
      <c r="G31" s="55">
        <f t="shared" si="2"/>
        <v>14.044870107205613</v>
      </c>
      <c r="H31" s="85">
        <v>169149</v>
      </c>
      <c r="I31" s="55">
        <f t="shared" si="0"/>
        <v>-3.1776717568534285</v>
      </c>
    </row>
    <row r="32" spans="1:9" ht="18" customHeight="1">
      <c r="A32" s="96"/>
      <c r="B32" s="96"/>
      <c r="C32" s="60" t="s">
        <v>13</v>
      </c>
      <c r="D32" s="53"/>
      <c r="E32" s="53"/>
      <c r="F32" s="85">
        <f>SUM(F33:F38)</f>
        <v>577741</v>
      </c>
      <c r="G32" s="55">
        <f t="shared" si="2"/>
        <v>49.545698954700242</v>
      </c>
      <c r="H32" s="85">
        <v>620438</v>
      </c>
      <c r="I32" s="55">
        <f t="shared" si="0"/>
        <v>-6.8817512789351998</v>
      </c>
    </row>
    <row r="33" spans="1:9" ht="18" customHeight="1">
      <c r="A33" s="96"/>
      <c r="B33" s="96"/>
      <c r="C33" s="62"/>
      <c r="D33" s="53" t="s">
        <v>14</v>
      </c>
      <c r="E33" s="53"/>
      <c r="F33" s="85">
        <v>49194</v>
      </c>
      <c r="G33" s="55">
        <f t="shared" si="2"/>
        <v>4.218760853700056</v>
      </c>
      <c r="H33" s="85">
        <v>39762</v>
      </c>
      <c r="I33" s="55">
        <f t="shared" si="0"/>
        <v>23.721140787686746</v>
      </c>
    </row>
    <row r="34" spans="1:9" ht="18" customHeight="1">
      <c r="A34" s="96"/>
      <c r="B34" s="96"/>
      <c r="C34" s="62"/>
      <c r="D34" s="53" t="s">
        <v>33</v>
      </c>
      <c r="E34" s="53"/>
      <c r="F34" s="85">
        <v>23909</v>
      </c>
      <c r="G34" s="55">
        <f t="shared" si="2"/>
        <v>2.0503791773613576</v>
      </c>
      <c r="H34" s="85">
        <v>19662</v>
      </c>
      <c r="I34" s="55">
        <f t="shared" si="0"/>
        <v>21.60004068762078</v>
      </c>
    </row>
    <row r="35" spans="1:9" ht="18" customHeight="1">
      <c r="A35" s="96"/>
      <c r="B35" s="96"/>
      <c r="C35" s="62"/>
      <c r="D35" s="53" t="s">
        <v>34</v>
      </c>
      <c r="E35" s="53"/>
      <c r="F35" s="85">
        <v>338916</v>
      </c>
      <c r="G35" s="55">
        <f t="shared" si="2"/>
        <v>29.064632953055415</v>
      </c>
      <c r="H35" s="85">
        <v>324235</v>
      </c>
      <c r="I35" s="55">
        <f t="shared" si="0"/>
        <v>4.5278887226857023</v>
      </c>
    </row>
    <row r="36" spans="1:9" ht="18" customHeight="1">
      <c r="A36" s="96"/>
      <c r="B36" s="96"/>
      <c r="C36" s="62"/>
      <c r="D36" s="53" t="s">
        <v>35</v>
      </c>
      <c r="E36" s="53"/>
      <c r="F36" s="85">
        <v>10806</v>
      </c>
      <c r="G36" s="55">
        <f t="shared" si="2"/>
        <v>0.92669695054443235</v>
      </c>
      <c r="H36" s="85">
        <v>11091</v>
      </c>
      <c r="I36" s="55">
        <f t="shared" si="0"/>
        <v>-2.5696510684338647</v>
      </c>
    </row>
    <row r="37" spans="1:9" ht="18" customHeight="1">
      <c r="A37" s="96"/>
      <c r="B37" s="96"/>
      <c r="C37" s="62"/>
      <c r="D37" s="53" t="s">
        <v>15</v>
      </c>
      <c r="E37" s="53"/>
      <c r="F37" s="85">
        <v>22982</v>
      </c>
      <c r="G37" s="55">
        <f t="shared" si="2"/>
        <v>1.9708818542857802</v>
      </c>
      <c r="H37" s="85">
        <v>46442</v>
      </c>
      <c r="I37" s="55">
        <f t="shared" si="0"/>
        <v>-50.514620386718924</v>
      </c>
    </row>
    <row r="38" spans="1:9" ht="18" customHeight="1">
      <c r="A38" s="96"/>
      <c r="B38" s="96"/>
      <c r="C38" s="61"/>
      <c r="D38" s="53" t="s">
        <v>36</v>
      </c>
      <c r="E38" s="53"/>
      <c r="F38" s="85">
        <f>5910+126024</f>
        <v>131934</v>
      </c>
      <c r="G38" s="55">
        <f t="shared" si="2"/>
        <v>11.314347165753205</v>
      </c>
      <c r="H38" s="85">
        <v>179246</v>
      </c>
      <c r="I38" s="55">
        <f t="shared" si="0"/>
        <v>-26.395010209432847</v>
      </c>
    </row>
    <row r="39" spans="1:9" ht="18" customHeight="1">
      <c r="A39" s="96"/>
      <c r="B39" s="96"/>
      <c r="C39" s="60" t="s">
        <v>16</v>
      </c>
      <c r="D39" s="53"/>
      <c r="E39" s="53"/>
      <c r="F39" s="85">
        <f>F40+F43</f>
        <v>190272</v>
      </c>
      <c r="G39" s="55">
        <f t="shared" si="2"/>
        <v>16.317275788820123</v>
      </c>
      <c r="H39" s="85">
        <v>202172</v>
      </c>
      <c r="I39" s="55">
        <f t="shared" si="0"/>
        <v>-5.886077201590723</v>
      </c>
    </row>
    <row r="40" spans="1:9" ht="18" customHeight="1">
      <c r="A40" s="96"/>
      <c r="B40" s="96"/>
      <c r="C40" s="62"/>
      <c r="D40" s="60" t="s">
        <v>17</v>
      </c>
      <c r="E40" s="53"/>
      <c r="F40" s="85">
        <v>183905</v>
      </c>
      <c r="G40" s="55">
        <f t="shared" si="2"/>
        <v>15.771256958159711</v>
      </c>
      <c r="H40" s="85">
        <v>195929</v>
      </c>
      <c r="I40" s="55">
        <f t="shared" si="0"/>
        <v>-6.1369169444033256</v>
      </c>
    </row>
    <row r="41" spans="1:9" ht="18" customHeight="1">
      <c r="A41" s="96"/>
      <c r="B41" s="96"/>
      <c r="C41" s="62"/>
      <c r="D41" s="62"/>
      <c r="E41" s="56" t="s">
        <v>91</v>
      </c>
      <c r="F41" s="85">
        <f>115746+28397</f>
        <v>144143</v>
      </c>
      <c r="G41" s="55">
        <f t="shared" si="2"/>
        <v>12.361362071286889</v>
      </c>
      <c r="H41" s="85">
        <v>148896</v>
      </c>
      <c r="I41" s="57">
        <f t="shared" si="0"/>
        <v>-3.1921609714162913</v>
      </c>
    </row>
    <row r="42" spans="1:9" ht="18" customHeight="1">
      <c r="A42" s="96"/>
      <c r="B42" s="96"/>
      <c r="C42" s="62"/>
      <c r="D42" s="61"/>
      <c r="E42" s="47" t="s">
        <v>37</v>
      </c>
      <c r="F42" s="85">
        <v>39762</v>
      </c>
      <c r="G42" s="55">
        <f t="shared" si="2"/>
        <v>3.4098948868728227</v>
      </c>
      <c r="H42" s="85">
        <v>43690</v>
      </c>
      <c r="I42" s="57">
        <f t="shared" si="0"/>
        <v>-8.9906157015335335</v>
      </c>
    </row>
    <row r="43" spans="1:9" ht="18" customHeight="1">
      <c r="A43" s="96"/>
      <c r="B43" s="96"/>
      <c r="C43" s="62"/>
      <c r="D43" s="53" t="s">
        <v>38</v>
      </c>
      <c r="E43" s="53"/>
      <c r="F43" s="85">
        <v>6367</v>
      </c>
      <c r="G43" s="55">
        <f t="shared" si="2"/>
        <v>0.54601883066041101</v>
      </c>
      <c r="H43" s="85">
        <v>6243</v>
      </c>
      <c r="I43" s="57">
        <f t="shared" si="0"/>
        <v>1.9862245715201121</v>
      </c>
    </row>
    <row r="44" spans="1:9" ht="18" customHeight="1">
      <c r="A44" s="96"/>
      <c r="B44" s="96"/>
      <c r="C44" s="61"/>
      <c r="D44" s="53" t="s">
        <v>39</v>
      </c>
      <c r="E44" s="53"/>
      <c r="F44" s="85">
        <v>0</v>
      </c>
      <c r="G44" s="55">
        <f t="shared" si="2"/>
        <v>0</v>
      </c>
      <c r="H44" s="85">
        <v>0</v>
      </c>
      <c r="I44" s="55" t="e">
        <f t="shared" si="0"/>
        <v>#DIV/0!</v>
      </c>
    </row>
    <row r="45" spans="1:9" ht="18" customHeight="1">
      <c r="A45" s="96"/>
      <c r="B45" s="96"/>
      <c r="C45" s="47" t="s">
        <v>18</v>
      </c>
      <c r="D45" s="47"/>
      <c r="E45" s="47"/>
      <c r="F45" s="54">
        <f>SUM(F28,F32,F39)</f>
        <v>1166077</v>
      </c>
      <c r="G45" s="55">
        <f t="shared" si="2"/>
        <v>100</v>
      </c>
      <c r="H45" s="54">
        <f>SUM(H28,H32,H39)</f>
        <v>1227384</v>
      </c>
      <c r="I45" s="55">
        <f t="shared" si="0"/>
        <v>-4.9949323113222865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97" orientation="portrait" r:id="rId1"/>
  <headerFooter alignWithMargins="0">
    <oddHeader>&amp;R&amp;"明朝,斜体"&amp;9都道府県－4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6"/>
  <sheetViews>
    <sheetView view="pageBreakPreview" zoomScale="70" zoomScaleNormal="100" zoomScaleSheetLayoutView="70" workbookViewId="0">
      <pane xSplit="4" ySplit="6" topLeftCell="E7" activePane="bottomRight" state="frozen"/>
      <selection activeCell="I44" sqref="I44"/>
      <selection pane="topRight" activeCell="I44" sqref="I44"/>
      <selection pane="bottomLeft" activeCell="I44" sqref="I44"/>
      <selection pane="bottomRight" activeCell="I44" sqref="I44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3" t="s">
        <v>0</v>
      </c>
      <c r="B1" s="33"/>
      <c r="C1" s="21" t="s">
        <v>252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50" t="s">
        <v>114</v>
      </c>
      <c r="B6" s="48"/>
      <c r="C6" s="48"/>
      <c r="D6" s="48"/>
      <c r="E6" s="36" t="s">
        <v>231</v>
      </c>
      <c r="F6" s="36" t="s">
        <v>232</v>
      </c>
      <c r="G6" s="36" t="s">
        <v>233</v>
      </c>
      <c r="H6" s="36" t="s">
        <v>239</v>
      </c>
      <c r="I6" s="36" t="s">
        <v>247</v>
      </c>
    </row>
    <row r="7" spans="1:9" ht="27" customHeight="1">
      <c r="A7" s="96" t="s">
        <v>115</v>
      </c>
      <c r="B7" s="60" t="s">
        <v>116</v>
      </c>
      <c r="C7" s="53"/>
      <c r="D7" s="65" t="s">
        <v>117</v>
      </c>
      <c r="E7" s="81">
        <v>1021355</v>
      </c>
      <c r="F7" s="82">
        <v>1044959</v>
      </c>
      <c r="G7" s="82">
        <v>1191199</v>
      </c>
      <c r="H7" s="82">
        <v>1250263</v>
      </c>
      <c r="I7" s="82">
        <v>1193391</v>
      </c>
    </row>
    <row r="8" spans="1:9" ht="27" customHeight="1">
      <c r="A8" s="96"/>
      <c r="B8" s="73"/>
      <c r="C8" s="53" t="s">
        <v>118</v>
      </c>
      <c r="D8" s="65" t="s">
        <v>41</v>
      </c>
      <c r="E8" s="83">
        <v>577280</v>
      </c>
      <c r="F8" s="83">
        <v>565464</v>
      </c>
      <c r="G8" s="83">
        <v>576733</v>
      </c>
      <c r="H8" s="83">
        <v>627759</v>
      </c>
      <c r="I8" s="84">
        <v>628499</v>
      </c>
    </row>
    <row r="9" spans="1:9" ht="27" customHeight="1">
      <c r="A9" s="96"/>
      <c r="B9" s="53" t="s">
        <v>119</v>
      </c>
      <c r="C9" s="53"/>
      <c r="D9" s="65"/>
      <c r="E9" s="83">
        <v>997522</v>
      </c>
      <c r="F9" s="83">
        <v>1032642</v>
      </c>
      <c r="G9" s="83">
        <v>1170469</v>
      </c>
      <c r="H9" s="83">
        <v>1227384</v>
      </c>
      <c r="I9" s="84">
        <v>1166079</v>
      </c>
    </row>
    <row r="10" spans="1:9" ht="27" customHeight="1">
      <c r="A10" s="96"/>
      <c r="B10" s="53" t="s">
        <v>120</v>
      </c>
      <c r="C10" s="53"/>
      <c r="D10" s="65"/>
      <c r="E10" s="83">
        <v>23832</v>
      </c>
      <c r="F10" s="83">
        <v>12317</v>
      </c>
      <c r="G10" s="83">
        <v>20730</v>
      </c>
      <c r="H10" s="83">
        <v>22879</v>
      </c>
      <c r="I10" s="84">
        <v>27311</v>
      </c>
    </row>
    <row r="11" spans="1:9" ht="27" customHeight="1">
      <c r="A11" s="96"/>
      <c r="B11" s="53" t="s">
        <v>121</v>
      </c>
      <c r="C11" s="53"/>
      <c r="D11" s="65"/>
      <c r="E11" s="83">
        <v>17549</v>
      </c>
      <c r="F11" s="83">
        <v>7375</v>
      </c>
      <c r="G11" s="83">
        <v>6527</v>
      </c>
      <c r="H11" s="83">
        <v>8893</v>
      </c>
      <c r="I11" s="84">
        <v>8026</v>
      </c>
    </row>
    <row r="12" spans="1:9" ht="27" customHeight="1">
      <c r="A12" s="96"/>
      <c r="B12" s="53" t="s">
        <v>122</v>
      </c>
      <c r="C12" s="53"/>
      <c r="D12" s="65"/>
      <c r="E12" s="83">
        <v>6283</v>
      </c>
      <c r="F12" s="83">
        <v>4942</v>
      </c>
      <c r="G12" s="83">
        <v>14203</v>
      </c>
      <c r="H12" s="83">
        <v>13986</v>
      </c>
      <c r="I12" s="84">
        <v>19285</v>
      </c>
    </row>
    <row r="13" spans="1:9" ht="27" customHeight="1">
      <c r="A13" s="96"/>
      <c r="B13" s="53" t="s">
        <v>123</v>
      </c>
      <c r="C13" s="53"/>
      <c r="D13" s="65"/>
      <c r="E13" s="83">
        <v>630</v>
      </c>
      <c r="F13" s="83">
        <v>-1341</v>
      </c>
      <c r="G13" s="83">
        <v>9261</v>
      </c>
      <c r="H13" s="83">
        <v>-217</v>
      </c>
      <c r="I13" s="84">
        <v>5299</v>
      </c>
    </row>
    <row r="14" spans="1:9" ht="27" customHeight="1">
      <c r="A14" s="96"/>
      <c r="B14" s="53" t="s">
        <v>124</v>
      </c>
      <c r="C14" s="53"/>
      <c r="D14" s="65"/>
      <c r="E14" s="83">
        <v>0</v>
      </c>
      <c r="F14" s="92" t="s">
        <v>251</v>
      </c>
      <c r="G14" s="83">
        <v>0</v>
      </c>
      <c r="H14" s="83">
        <v>0</v>
      </c>
      <c r="I14" s="84">
        <v>0</v>
      </c>
    </row>
    <row r="15" spans="1:9" ht="27" customHeight="1">
      <c r="A15" s="96"/>
      <c r="B15" s="53" t="s">
        <v>125</v>
      </c>
      <c r="C15" s="53"/>
      <c r="D15" s="65"/>
      <c r="E15" s="83">
        <v>61</v>
      </c>
      <c r="F15" s="83">
        <v>30423</v>
      </c>
      <c r="G15" s="83">
        <v>3455</v>
      </c>
      <c r="H15" s="83">
        <v>19125</v>
      </c>
      <c r="I15" s="84">
        <v>2505</v>
      </c>
    </row>
    <row r="16" spans="1:9" ht="27" customHeight="1">
      <c r="A16" s="96"/>
      <c r="B16" s="53" t="s">
        <v>126</v>
      </c>
      <c r="C16" s="53"/>
      <c r="D16" s="65" t="s">
        <v>42</v>
      </c>
      <c r="E16" s="83">
        <v>90877</v>
      </c>
      <c r="F16" s="83">
        <v>83922</v>
      </c>
      <c r="G16" s="83">
        <v>78354</v>
      </c>
      <c r="H16" s="83">
        <v>109866</v>
      </c>
      <c r="I16" s="84">
        <v>112437</v>
      </c>
    </row>
    <row r="17" spans="1:9" ht="27" customHeight="1">
      <c r="A17" s="96"/>
      <c r="B17" s="53" t="s">
        <v>127</v>
      </c>
      <c r="C17" s="53"/>
      <c r="D17" s="65" t="s">
        <v>43</v>
      </c>
      <c r="E17" s="83">
        <v>69070</v>
      </c>
      <c r="F17" s="83">
        <v>72167</v>
      </c>
      <c r="G17" s="83">
        <v>69302</v>
      </c>
      <c r="H17" s="83">
        <v>63287</v>
      </c>
      <c r="I17" s="84">
        <v>68393</v>
      </c>
    </row>
    <row r="18" spans="1:9" ht="27" customHeight="1">
      <c r="A18" s="96"/>
      <c r="B18" s="53" t="s">
        <v>128</v>
      </c>
      <c r="C18" s="53"/>
      <c r="D18" s="65" t="s">
        <v>44</v>
      </c>
      <c r="E18" s="83">
        <v>2446029</v>
      </c>
      <c r="F18" s="83">
        <v>2446737</v>
      </c>
      <c r="G18" s="83">
        <v>2455985</v>
      </c>
      <c r="H18" s="83">
        <v>2437609</v>
      </c>
      <c r="I18" s="84">
        <v>2391349</v>
      </c>
    </row>
    <row r="19" spans="1:9" ht="27" customHeight="1">
      <c r="A19" s="96"/>
      <c r="B19" s="53" t="s">
        <v>129</v>
      </c>
      <c r="C19" s="53"/>
      <c r="D19" s="65" t="s">
        <v>130</v>
      </c>
      <c r="E19" s="68">
        <f>E17+E18-E16</f>
        <v>2424222</v>
      </c>
      <c r="F19" s="68">
        <f>F17+F18-F16</f>
        <v>2434982</v>
      </c>
      <c r="G19" s="68">
        <f>G17+G18-G16</f>
        <v>2446933</v>
      </c>
      <c r="H19" s="68">
        <f>H17+H18-H16</f>
        <v>2391030</v>
      </c>
      <c r="I19" s="68">
        <f>I17+I18-I16</f>
        <v>2347305</v>
      </c>
    </row>
    <row r="20" spans="1:9" ht="27" customHeight="1">
      <c r="A20" s="96"/>
      <c r="B20" s="53" t="s">
        <v>131</v>
      </c>
      <c r="C20" s="53"/>
      <c r="D20" s="65" t="s">
        <v>132</v>
      </c>
      <c r="E20" s="70">
        <f>E18/E8</f>
        <v>4.2371622089800445</v>
      </c>
      <c r="F20" s="70">
        <f>F18/F8</f>
        <v>4.3269545010822972</v>
      </c>
      <c r="G20" s="70">
        <f>G18/G8</f>
        <v>4.2584436819117339</v>
      </c>
      <c r="H20" s="70">
        <f>H18/H8</f>
        <v>3.8830331385133467</v>
      </c>
      <c r="I20" s="70">
        <f>I18/I8</f>
        <v>3.8048572869646571</v>
      </c>
    </row>
    <row r="21" spans="1:9" ht="27" customHeight="1">
      <c r="A21" s="96"/>
      <c r="B21" s="53" t="s">
        <v>133</v>
      </c>
      <c r="C21" s="53"/>
      <c r="D21" s="65" t="s">
        <v>134</v>
      </c>
      <c r="E21" s="70">
        <f>E19/E8</f>
        <v>4.1993867793791573</v>
      </c>
      <c r="F21" s="70">
        <f>F19/F8</f>
        <v>4.3061662634579747</v>
      </c>
      <c r="G21" s="70">
        <f>G19/G8</f>
        <v>4.2427483774987733</v>
      </c>
      <c r="H21" s="70">
        <f>H19/H8</f>
        <v>3.8088342819457788</v>
      </c>
      <c r="I21" s="70">
        <f>I19/I8</f>
        <v>3.7347792120592076</v>
      </c>
    </row>
    <row r="22" spans="1:9" ht="27" customHeight="1">
      <c r="A22" s="96"/>
      <c r="B22" s="53" t="s">
        <v>135</v>
      </c>
      <c r="C22" s="53"/>
      <c r="D22" s="65" t="s">
        <v>136</v>
      </c>
      <c r="E22" s="68">
        <f>E18/E24*1000000</f>
        <v>1061522.8984178896</v>
      </c>
      <c r="F22" s="68">
        <f>F18/F24*1000000</f>
        <v>1061830.1548780869</v>
      </c>
      <c r="G22" s="68">
        <f>G18/G24*1000000</f>
        <v>1065843.583894901</v>
      </c>
      <c r="H22" s="68">
        <f>H18/H24*1000000</f>
        <v>1057868.8032274079</v>
      </c>
      <c r="I22" s="68">
        <f>I18/I24*1000000</f>
        <v>1086348.7111088498</v>
      </c>
    </row>
    <row r="23" spans="1:9" ht="27" customHeight="1">
      <c r="A23" s="96"/>
      <c r="B23" s="53" t="s">
        <v>137</v>
      </c>
      <c r="C23" s="53"/>
      <c r="D23" s="65" t="s">
        <v>138</v>
      </c>
      <c r="E23" s="68">
        <f>E19/E24*1000000</f>
        <v>1052059.1390569832</v>
      </c>
      <c r="F23" s="68">
        <f>F19/F24*1000000</f>
        <v>1056728.7428870997</v>
      </c>
      <c r="G23" s="68">
        <f>G19/G24*1000000</f>
        <v>1061915.2145761074</v>
      </c>
      <c r="H23" s="68">
        <f>H19/H24*1000000</f>
        <v>1037654.539584006</v>
      </c>
      <c r="I23" s="68">
        <f>I19/I24*1000000</f>
        <v>1066340.2796201468</v>
      </c>
    </row>
    <row r="24" spans="1:9" ht="27" customHeight="1">
      <c r="A24" s="96"/>
      <c r="B24" s="71" t="s">
        <v>139</v>
      </c>
      <c r="C24" s="72"/>
      <c r="D24" s="65" t="s">
        <v>140</v>
      </c>
      <c r="E24" s="83">
        <v>2304264</v>
      </c>
      <c r="F24" s="91">
        <f>E24</f>
        <v>2304264</v>
      </c>
      <c r="G24" s="91">
        <f>F24</f>
        <v>2304264</v>
      </c>
      <c r="H24" s="69">
        <f>G24</f>
        <v>2304264</v>
      </c>
      <c r="I24" s="84">
        <v>2201272</v>
      </c>
    </row>
    <row r="25" spans="1:9" ht="27" customHeight="1">
      <c r="A25" s="96"/>
      <c r="B25" s="47" t="s">
        <v>141</v>
      </c>
      <c r="C25" s="47"/>
      <c r="D25" s="47"/>
      <c r="E25" s="83">
        <v>552829</v>
      </c>
      <c r="F25" s="83">
        <v>550269</v>
      </c>
      <c r="G25" s="83">
        <v>549166</v>
      </c>
      <c r="H25" s="83">
        <v>567333</v>
      </c>
      <c r="I25" s="85">
        <v>548181</v>
      </c>
    </row>
    <row r="26" spans="1:9" ht="27" customHeight="1">
      <c r="A26" s="96"/>
      <c r="B26" s="47" t="s">
        <v>142</v>
      </c>
      <c r="C26" s="47"/>
      <c r="D26" s="47"/>
      <c r="E26" s="87">
        <v>0.46277000000000001</v>
      </c>
      <c r="F26" s="87">
        <v>0.46910000000000002</v>
      </c>
      <c r="G26" s="87">
        <v>0.47505999999999998</v>
      </c>
      <c r="H26" s="87">
        <v>0.45700000000000002</v>
      </c>
      <c r="I26" s="88">
        <v>0.45127</v>
      </c>
    </row>
    <row r="27" spans="1:9" ht="27" customHeight="1">
      <c r="A27" s="96"/>
      <c r="B27" s="47" t="s">
        <v>143</v>
      </c>
      <c r="C27" s="47"/>
      <c r="D27" s="47"/>
      <c r="E27" s="89">
        <v>1.1399999999999999</v>
      </c>
      <c r="F27" s="89">
        <v>0.9</v>
      </c>
      <c r="G27" s="89">
        <v>2.6</v>
      </c>
      <c r="H27" s="89">
        <v>2.5</v>
      </c>
      <c r="I27" s="90">
        <v>3.5</v>
      </c>
    </row>
    <row r="28" spans="1:9" ht="27" customHeight="1">
      <c r="A28" s="96"/>
      <c r="B28" s="47" t="s">
        <v>144</v>
      </c>
      <c r="C28" s="47"/>
      <c r="D28" s="47"/>
      <c r="E28" s="89">
        <v>96.7</v>
      </c>
      <c r="F28" s="89">
        <v>95.9</v>
      </c>
      <c r="G28" s="89">
        <v>94.7</v>
      </c>
      <c r="H28" s="89">
        <v>89.3</v>
      </c>
      <c r="I28" s="90">
        <v>93.2</v>
      </c>
    </row>
    <row r="29" spans="1:9" ht="27" customHeight="1">
      <c r="A29" s="96"/>
      <c r="B29" s="47" t="s">
        <v>145</v>
      </c>
      <c r="C29" s="47"/>
      <c r="D29" s="47"/>
      <c r="E29" s="89">
        <v>43.3</v>
      </c>
      <c r="F29" s="89">
        <v>43.5</v>
      </c>
      <c r="G29" s="89">
        <v>44.3</v>
      </c>
      <c r="H29" s="89">
        <v>45</v>
      </c>
      <c r="I29" s="90">
        <v>44.7</v>
      </c>
    </row>
    <row r="30" spans="1:9" ht="27" customHeight="1">
      <c r="A30" s="96"/>
      <c r="B30" s="96" t="s">
        <v>146</v>
      </c>
      <c r="C30" s="47" t="s">
        <v>147</v>
      </c>
      <c r="D30" s="47"/>
      <c r="E30" s="89">
        <v>0</v>
      </c>
      <c r="F30" s="89">
        <v>0</v>
      </c>
      <c r="G30" s="89">
        <v>0</v>
      </c>
      <c r="H30" s="89">
        <v>0</v>
      </c>
      <c r="I30" s="90">
        <v>0</v>
      </c>
    </row>
    <row r="31" spans="1:9" ht="27" customHeight="1">
      <c r="A31" s="96"/>
      <c r="B31" s="96"/>
      <c r="C31" s="47" t="s">
        <v>148</v>
      </c>
      <c r="D31" s="47"/>
      <c r="E31" s="89">
        <v>0</v>
      </c>
      <c r="F31" s="89">
        <v>0</v>
      </c>
      <c r="G31" s="89">
        <v>0</v>
      </c>
      <c r="H31" s="89">
        <v>0</v>
      </c>
      <c r="I31" s="90">
        <v>0</v>
      </c>
    </row>
    <row r="32" spans="1:9" ht="27" customHeight="1">
      <c r="A32" s="96"/>
      <c r="B32" s="96"/>
      <c r="C32" s="47" t="s">
        <v>149</v>
      </c>
      <c r="D32" s="47"/>
      <c r="E32" s="89">
        <v>15.9</v>
      </c>
      <c r="F32" s="89">
        <v>16.600000000000001</v>
      </c>
      <c r="G32" s="89">
        <v>17.2</v>
      </c>
      <c r="H32" s="89">
        <v>17.5</v>
      </c>
      <c r="I32" s="90">
        <v>18.2</v>
      </c>
    </row>
    <row r="33" spans="1:9" ht="27" customHeight="1">
      <c r="A33" s="96"/>
      <c r="B33" s="96"/>
      <c r="C33" s="47" t="s">
        <v>150</v>
      </c>
      <c r="D33" s="47"/>
      <c r="E33" s="89">
        <v>321.39999999999998</v>
      </c>
      <c r="F33" s="89">
        <v>326.7</v>
      </c>
      <c r="G33" s="89">
        <v>324.10000000000002</v>
      </c>
      <c r="H33" s="89">
        <v>297.39999999999998</v>
      </c>
      <c r="I33" s="90">
        <v>303.5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rintOptions horizontalCentered="1"/>
  <pageMargins left="0.78740157480314965" right="0.27559055118110237" top="0.39370078740157483" bottom="0.35433070866141736" header="0.19685039370078741" footer="0.19685039370078741"/>
  <pageSetup paperSize="9" scale="81" firstPageNumber="2" orientation="portrait" r:id="rId1"/>
  <headerFooter alignWithMargins="0">
    <oddHeader>&amp;R&amp;"明朝,斜体"&amp;9都道府県－4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50"/>
  <sheetViews>
    <sheetView view="pageBreakPreview" zoomScale="85" zoomScaleNormal="100" zoomScaleSheetLayoutView="85" workbookViewId="0">
      <pane xSplit="5" ySplit="7" topLeftCell="F28" activePane="bottomRight" state="frozen"/>
      <selection activeCell="I44" sqref="I44"/>
      <selection pane="topRight" activeCell="I44" sqref="I44"/>
      <selection pane="bottomLeft" activeCell="I44" sqref="I44"/>
      <selection pane="bottomRight" activeCell="I44" sqref="I44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5" width="13.625" style="2" customWidth="1"/>
    <col min="26" max="29" width="12" style="2" customWidth="1"/>
    <col min="30" max="16384" width="9" style="2"/>
  </cols>
  <sheetData>
    <row r="1" spans="1:29" ht="33.950000000000003" customHeight="1">
      <c r="A1" s="20" t="s">
        <v>0</v>
      </c>
      <c r="B1" s="11"/>
      <c r="C1" s="11"/>
      <c r="D1" s="22" t="s">
        <v>252</v>
      </c>
      <c r="E1" s="13"/>
      <c r="F1" s="13"/>
      <c r="G1" s="13"/>
    </row>
    <row r="2" spans="1:29" ht="15" customHeight="1"/>
    <row r="3" spans="1:29" ht="15" customHeight="1">
      <c r="A3" s="14" t="s">
        <v>151</v>
      </c>
      <c r="B3" s="14"/>
      <c r="C3" s="14"/>
      <c r="D3" s="14"/>
    </row>
    <row r="4" spans="1:29" ht="15" customHeight="1">
      <c r="A4" s="14"/>
      <c r="B4" s="14"/>
      <c r="C4" s="14"/>
      <c r="D4" s="14"/>
    </row>
    <row r="5" spans="1:29" ht="15.95" customHeight="1">
      <c r="A5" s="12" t="s">
        <v>249</v>
      </c>
      <c r="B5" s="12"/>
      <c r="C5" s="12"/>
      <c r="D5" s="12"/>
      <c r="K5" s="15"/>
      <c r="O5" s="15"/>
      <c r="S5" s="15" t="s">
        <v>47</v>
      </c>
    </row>
    <row r="6" spans="1:29" ht="15.95" customHeight="1">
      <c r="A6" s="106" t="s">
        <v>48</v>
      </c>
      <c r="B6" s="107"/>
      <c r="C6" s="107"/>
      <c r="D6" s="107"/>
      <c r="E6" s="107"/>
      <c r="F6" s="102" t="s">
        <v>254</v>
      </c>
      <c r="G6" s="102"/>
      <c r="H6" s="102" t="s">
        <v>255</v>
      </c>
      <c r="I6" s="102"/>
      <c r="J6" s="102" t="s">
        <v>256</v>
      </c>
      <c r="K6" s="102"/>
      <c r="L6" s="102" t="s">
        <v>257</v>
      </c>
      <c r="M6" s="102"/>
      <c r="N6" s="102" t="s">
        <v>258</v>
      </c>
      <c r="O6" s="102"/>
      <c r="P6" s="102" t="s">
        <v>259</v>
      </c>
      <c r="Q6" s="102"/>
      <c r="R6" s="102" t="s">
        <v>260</v>
      </c>
      <c r="S6" s="102"/>
    </row>
    <row r="7" spans="1:29" ht="15.95" customHeight="1">
      <c r="A7" s="107"/>
      <c r="B7" s="107"/>
      <c r="C7" s="107"/>
      <c r="D7" s="107"/>
      <c r="E7" s="107"/>
      <c r="F7" s="51" t="s">
        <v>238</v>
      </c>
      <c r="G7" s="51" t="s">
        <v>237</v>
      </c>
      <c r="H7" s="51" t="s">
        <v>238</v>
      </c>
      <c r="I7" s="79" t="s">
        <v>237</v>
      </c>
      <c r="J7" s="51" t="s">
        <v>238</v>
      </c>
      <c r="K7" s="79" t="s">
        <v>237</v>
      </c>
      <c r="L7" s="51" t="s">
        <v>238</v>
      </c>
      <c r="M7" s="74" t="s">
        <v>237</v>
      </c>
      <c r="N7" s="51" t="s">
        <v>238</v>
      </c>
      <c r="O7" s="74" t="s">
        <v>237</v>
      </c>
      <c r="P7" s="51" t="s">
        <v>238</v>
      </c>
      <c r="Q7" s="74" t="s">
        <v>237</v>
      </c>
      <c r="R7" s="51" t="s">
        <v>238</v>
      </c>
      <c r="S7" s="74" t="s">
        <v>237</v>
      </c>
    </row>
    <row r="8" spans="1:29" ht="15.95" customHeight="1">
      <c r="A8" s="104" t="s">
        <v>82</v>
      </c>
      <c r="B8" s="60" t="s">
        <v>49</v>
      </c>
      <c r="C8" s="53"/>
      <c r="D8" s="53"/>
      <c r="E8" s="65" t="s">
        <v>40</v>
      </c>
      <c r="F8" s="85">
        <v>6335</v>
      </c>
      <c r="G8" s="85">
        <v>7549</v>
      </c>
      <c r="H8" s="85">
        <v>1927</v>
      </c>
      <c r="I8" s="85">
        <v>3383</v>
      </c>
      <c r="J8" s="85">
        <v>2025</v>
      </c>
      <c r="K8" s="85">
        <v>1756</v>
      </c>
      <c r="L8" s="85">
        <v>89</v>
      </c>
      <c r="M8" s="85">
        <v>34</v>
      </c>
      <c r="N8" s="85">
        <v>76181</v>
      </c>
      <c r="O8" s="85">
        <v>75440</v>
      </c>
      <c r="P8" s="85">
        <v>3645</v>
      </c>
      <c r="Q8" s="85">
        <v>4159</v>
      </c>
      <c r="R8" s="85">
        <v>12491</v>
      </c>
      <c r="S8" s="85">
        <v>12852</v>
      </c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1:29" ht="15.95" customHeight="1">
      <c r="A9" s="104"/>
      <c r="B9" s="62"/>
      <c r="C9" s="53" t="s">
        <v>50</v>
      </c>
      <c r="D9" s="53"/>
      <c r="E9" s="65" t="s">
        <v>41</v>
      </c>
      <c r="F9" s="85">
        <v>6335</v>
      </c>
      <c r="G9" s="85">
        <v>7549</v>
      </c>
      <c r="H9" s="85">
        <v>1659</v>
      </c>
      <c r="I9" s="85">
        <v>1980</v>
      </c>
      <c r="J9" s="85">
        <v>2009</v>
      </c>
      <c r="K9" s="85">
        <v>1749</v>
      </c>
      <c r="L9" s="85">
        <v>89</v>
      </c>
      <c r="M9" s="85">
        <v>34</v>
      </c>
      <c r="N9" s="85">
        <v>76181</v>
      </c>
      <c r="O9" s="85">
        <v>75440</v>
      </c>
      <c r="P9" s="85">
        <v>3645</v>
      </c>
      <c r="Q9" s="85">
        <v>4143</v>
      </c>
      <c r="R9" s="85">
        <v>12491</v>
      </c>
      <c r="S9" s="85">
        <v>12852</v>
      </c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15.95" customHeight="1">
      <c r="A10" s="104"/>
      <c r="B10" s="61"/>
      <c r="C10" s="53" t="s">
        <v>51</v>
      </c>
      <c r="D10" s="53"/>
      <c r="E10" s="65" t="s">
        <v>42</v>
      </c>
      <c r="F10" s="85">
        <v>0</v>
      </c>
      <c r="G10" s="85">
        <v>0</v>
      </c>
      <c r="H10" s="85">
        <v>268</v>
      </c>
      <c r="I10" s="85">
        <v>1403</v>
      </c>
      <c r="J10" s="93">
        <v>16</v>
      </c>
      <c r="K10" s="85">
        <v>7</v>
      </c>
      <c r="L10" s="85">
        <v>0</v>
      </c>
      <c r="M10" s="85">
        <v>0</v>
      </c>
      <c r="N10" s="93">
        <v>0</v>
      </c>
      <c r="O10" s="85">
        <v>0</v>
      </c>
      <c r="P10" s="85">
        <v>0</v>
      </c>
      <c r="Q10" s="85">
        <v>16</v>
      </c>
      <c r="R10" s="85">
        <v>0</v>
      </c>
      <c r="S10" s="85">
        <v>0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ht="15.95" customHeight="1">
      <c r="A11" s="104"/>
      <c r="B11" s="60" t="s">
        <v>52</v>
      </c>
      <c r="C11" s="53"/>
      <c r="D11" s="53"/>
      <c r="E11" s="65" t="s">
        <v>43</v>
      </c>
      <c r="F11" s="85">
        <v>5209</v>
      </c>
      <c r="G11" s="85">
        <v>5043</v>
      </c>
      <c r="H11" s="85">
        <v>1612</v>
      </c>
      <c r="I11" s="85">
        <v>2012</v>
      </c>
      <c r="J11" s="85">
        <v>1051</v>
      </c>
      <c r="K11" s="85">
        <v>852</v>
      </c>
      <c r="L11" s="85">
        <v>41</v>
      </c>
      <c r="M11" s="85">
        <v>12</v>
      </c>
      <c r="N11" s="85">
        <v>76729</v>
      </c>
      <c r="O11" s="85">
        <v>73733</v>
      </c>
      <c r="P11" s="85">
        <v>3739</v>
      </c>
      <c r="Q11" s="85">
        <v>4385</v>
      </c>
      <c r="R11" s="85">
        <v>11569</v>
      </c>
      <c r="S11" s="85">
        <v>11880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ht="15.95" customHeight="1">
      <c r="A12" s="104"/>
      <c r="B12" s="62"/>
      <c r="C12" s="53" t="s">
        <v>53</v>
      </c>
      <c r="D12" s="53"/>
      <c r="E12" s="65" t="s">
        <v>44</v>
      </c>
      <c r="F12" s="85">
        <v>5068</v>
      </c>
      <c r="G12" s="85">
        <v>5043</v>
      </c>
      <c r="H12" s="85">
        <v>1612</v>
      </c>
      <c r="I12" s="85">
        <v>1820</v>
      </c>
      <c r="J12" s="85">
        <v>1051</v>
      </c>
      <c r="K12" s="85">
        <v>852</v>
      </c>
      <c r="L12" s="85">
        <v>41</v>
      </c>
      <c r="M12" s="85">
        <v>12</v>
      </c>
      <c r="N12" s="85">
        <v>76729</v>
      </c>
      <c r="O12" s="85">
        <v>73733</v>
      </c>
      <c r="P12" s="85">
        <v>3739</v>
      </c>
      <c r="Q12" s="85">
        <v>4385</v>
      </c>
      <c r="R12" s="85">
        <v>11569</v>
      </c>
      <c r="S12" s="85">
        <v>11880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ht="15.95" customHeight="1">
      <c r="A13" s="104"/>
      <c r="B13" s="61"/>
      <c r="C13" s="53" t="s">
        <v>54</v>
      </c>
      <c r="D13" s="53"/>
      <c r="E13" s="65" t="s">
        <v>45</v>
      </c>
      <c r="F13" s="85">
        <v>141</v>
      </c>
      <c r="G13" s="85">
        <v>0</v>
      </c>
      <c r="H13" s="93">
        <v>0</v>
      </c>
      <c r="I13" s="85">
        <v>192</v>
      </c>
      <c r="J13" s="93">
        <v>0</v>
      </c>
      <c r="K13" s="85"/>
      <c r="L13" s="93">
        <v>0</v>
      </c>
      <c r="M13" s="85">
        <v>0</v>
      </c>
      <c r="N13" s="93">
        <v>0</v>
      </c>
      <c r="O13" s="85">
        <v>0</v>
      </c>
      <c r="P13" s="85">
        <v>0</v>
      </c>
      <c r="Q13" s="85"/>
      <c r="R13" s="85">
        <v>0</v>
      </c>
      <c r="S13" s="85">
        <v>0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ht="15.95" customHeight="1">
      <c r="A14" s="104"/>
      <c r="B14" s="53" t="s">
        <v>55</v>
      </c>
      <c r="C14" s="53"/>
      <c r="D14" s="53"/>
      <c r="E14" s="65" t="s">
        <v>152</v>
      </c>
      <c r="F14" s="54">
        <v>1267</v>
      </c>
      <c r="G14" s="54">
        <f t="shared" ref="G14:G15" si="0">G9-G12</f>
        <v>2506</v>
      </c>
      <c r="H14" s="80">
        <v>47</v>
      </c>
      <c r="I14" s="80">
        <f t="shared" ref="I14:I15" si="1">I9-I12</f>
        <v>160</v>
      </c>
      <c r="J14" s="80">
        <v>958</v>
      </c>
      <c r="K14" s="80">
        <f t="shared" ref="K14:K15" si="2">K9-K12</f>
        <v>897</v>
      </c>
      <c r="L14" s="54">
        <v>48</v>
      </c>
      <c r="M14" s="54">
        <f t="shared" ref="M14:M15" si="3">M9-M12</f>
        <v>22</v>
      </c>
      <c r="N14" s="54">
        <f t="shared" ref="N14:O15" si="4">N9-N12</f>
        <v>-548</v>
      </c>
      <c r="O14" s="54">
        <f t="shared" si="4"/>
        <v>1707</v>
      </c>
      <c r="P14" s="54">
        <v>-94</v>
      </c>
      <c r="Q14" s="54">
        <f t="shared" ref="Q14:Q15" si="5">Q9-Q12</f>
        <v>-242</v>
      </c>
      <c r="R14" s="54">
        <v>922</v>
      </c>
      <c r="S14" s="54">
        <f t="shared" ref="S14:S15" si="6">S9-S12</f>
        <v>972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ht="15.95" customHeight="1">
      <c r="A15" s="104"/>
      <c r="B15" s="53" t="s">
        <v>56</v>
      </c>
      <c r="C15" s="53"/>
      <c r="D15" s="53"/>
      <c r="E15" s="65" t="s">
        <v>153</v>
      </c>
      <c r="F15" s="54">
        <v>-141</v>
      </c>
      <c r="G15" s="54">
        <f t="shared" si="0"/>
        <v>0</v>
      </c>
      <c r="H15" s="80">
        <v>268</v>
      </c>
      <c r="I15" s="80">
        <f t="shared" si="1"/>
        <v>1211</v>
      </c>
      <c r="J15" s="80">
        <v>16</v>
      </c>
      <c r="K15" s="80">
        <f t="shared" si="2"/>
        <v>7</v>
      </c>
      <c r="L15" s="54">
        <v>0</v>
      </c>
      <c r="M15" s="54">
        <f t="shared" si="3"/>
        <v>0</v>
      </c>
      <c r="N15" s="54">
        <f t="shared" si="4"/>
        <v>0</v>
      </c>
      <c r="O15" s="54">
        <f t="shared" si="4"/>
        <v>0</v>
      </c>
      <c r="P15" s="54">
        <v>0</v>
      </c>
      <c r="Q15" s="54">
        <f t="shared" si="5"/>
        <v>16</v>
      </c>
      <c r="R15" s="54">
        <v>0</v>
      </c>
      <c r="S15" s="54">
        <f t="shared" si="6"/>
        <v>0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29" ht="15.95" customHeight="1">
      <c r="A16" s="104"/>
      <c r="B16" s="53" t="s">
        <v>57</v>
      </c>
      <c r="C16" s="53"/>
      <c r="D16" s="53"/>
      <c r="E16" s="65" t="s">
        <v>154</v>
      </c>
      <c r="F16" s="54">
        <v>1126</v>
      </c>
      <c r="G16" s="54">
        <f t="shared" ref="G16" si="7">G8-G11</f>
        <v>2506</v>
      </c>
      <c r="H16" s="80">
        <v>315</v>
      </c>
      <c r="I16" s="80">
        <f t="shared" ref="I16" si="8">I8-I11</f>
        <v>1371</v>
      </c>
      <c r="J16" s="80">
        <v>974</v>
      </c>
      <c r="K16" s="80">
        <f t="shared" ref="K16" si="9">K8-K11</f>
        <v>904</v>
      </c>
      <c r="L16" s="54">
        <v>48</v>
      </c>
      <c r="M16" s="54">
        <f t="shared" ref="M16" si="10">M8-M11</f>
        <v>22</v>
      </c>
      <c r="N16" s="54">
        <f t="shared" ref="N16:O16" si="11">N8-N11</f>
        <v>-548</v>
      </c>
      <c r="O16" s="54">
        <f t="shared" si="11"/>
        <v>1707</v>
      </c>
      <c r="P16" s="54">
        <v>-94</v>
      </c>
      <c r="Q16" s="54">
        <f t="shared" ref="Q16" si="12">Q8-Q11</f>
        <v>-226</v>
      </c>
      <c r="R16" s="54">
        <v>922</v>
      </c>
      <c r="S16" s="54">
        <f t="shared" ref="S16" si="13">S8-S11</f>
        <v>972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ht="15.95" customHeight="1">
      <c r="A17" s="104"/>
      <c r="B17" s="53" t="s">
        <v>58</v>
      </c>
      <c r="C17" s="53"/>
      <c r="D17" s="53"/>
      <c r="E17" s="51"/>
      <c r="F17" s="93">
        <v>0</v>
      </c>
      <c r="G17" s="85">
        <v>0</v>
      </c>
      <c r="H17" s="93">
        <v>0</v>
      </c>
      <c r="I17" s="85">
        <v>0</v>
      </c>
      <c r="J17" s="85">
        <v>3737</v>
      </c>
      <c r="K17" s="85">
        <v>4711</v>
      </c>
      <c r="L17" s="93">
        <v>0</v>
      </c>
      <c r="M17" s="85">
        <v>0</v>
      </c>
      <c r="N17" s="85">
        <v>548</v>
      </c>
      <c r="O17" s="85">
        <v>30759</v>
      </c>
      <c r="P17" s="85">
        <v>1246</v>
      </c>
      <c r="Q17" s="85">
        <v>1152</v>
      </c>
      <c r="R17" s="93">
        <v>0</v>
      </c>
      <c r="S17" s="85">
        <v>0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ht="15.95" customHeight="1">
      <c r="A18" s="104"/>
      <c r="B18" s="53" t="s">
        <v>59</v>
      </c>
      <c r="C18" s="53"/>
      <c r="D18" s="53"/>
      <c r="E18" s="51"/>
      <c r="F18" s="94">
        <v>0</v>
      </c>
      <c r="G18" s="85">
        <v>0</v>
      </c>
      <c r="H18" s="94">
        <v>0</v>
      </c>
      <c r="I18" s="85">
        <v>0</v>
      </c>
      <c r="J18" s="94">
        <v>8938</v>
      </c>
      <c r="K18" s="85">
        <v>10129</v>
      </c>
      <c r="L18" s="93">
        <v>0</v>
      </c>
      <c r="M18" s="85">
        <v>0</v>
      </c>
      <c r="N18" s="94">
        <v>0</v>
      </c>
      <c r="O18" s="85">
        <v>0</v>
      </c>
      <c r="P18" s="94">
        <v>0</v>
      </c>
      <c r="Q18" s="85"/>
      <c r="R18" s="94">
        <v>0</v>
      </c>
      <c r="S18" s="85">
        <v>0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ht="15.95" customHeight="1">
      <c r="A19" s="104" t="s">
        <v>83</v>
      </c>
      <c r="B19" s="60" t="s">
        <v>60</v>
      </c>
      <c r="C19" s="53"/>
      <c r="D19" s="53"/>
      <c r="E19" s="65"/>
      <c r="F19" s="85">
        <v>1010</v>
      </c>
      <c r="G19" s="85">
        <v>684</v>
      </c>
      <c r="H19" s="85">
        <v>2</v>
      </c>
      <c r="I19" s="85">
        <v>14</v>
      </c>
      <c r="J19" s="85">
        <v>36</v>
      </c>
      <c r="K19" s="85">
        <v>0</v>
      </c>
      <c r="L19" s="93">
        <v>0</v>
      </c>
      <c r="M19" s="85">
        <v>0</v>
      </c>
      <c r="N19" s="85">
        <v>8137</v>
      </c>
      <c r="O19" s="85">
        <v>9193</v>
      </c>
      <c r="P19" s="85">
        <v>6480</v>
      </c>
      <c r="Q19" s="85">
        <v>2511</v>
      </c>
      <c r="R19" s="85">
        <v>3924</v>
      </c>
      <c r="S19" s="85">
        <v>6533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15.95" customHeight="1">
      <c r="A20" s="104"/>
      <c r="B20" s="61"/>
      <c r="C20" s="53" t="s">
        <v>61</v>
      </c>
      <c r="D20" s="53"/>
      <c r="E20" s="65"/>
      <c r="F20" s="85">
        <v>596</v>
      </c>
      <c r="G20" s="85">
        <v>202</v>
      </c>
      <c r="H20" s="85">
        <v>0</v>
      </c>
      <c r="I20" s="85">
        <v>0</v>
      </c>
      <c r="J20" s="85">
        <v>0</v>
      </c>
      <c r="K20" s="85">
        <v>0</v>
      </c>
      <c r="L20" s="93">
        <v>0</v>
      </c>
      <c r="M20" s="85">
        <v>0</v>
      </c>
      <c r="N20" s="85">
        <v>4281</v>
      </c>
      <c r="O20" s="85">
        <v>5597</v>
      </c>
      <c r="P20" s="85">
        <v>4786</v>
      </c>
      <c r="Q20" s="85">
        <v>558</v>
      </c>
      <c r="R20" s="85">
        <v>969</v>
      </c>
      <c r="S20" s="85">
        <v>2122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15.95" customHeight="1">
      <c r="A21" s="104"/>
      <c r="B21" s="73" t="s">
        <v>62</v>
      </c>
      <c r="C21" s="53"/>
      <c r="D21" s="53"/>
      <c r="E21" s="65" t="s">
        <v>155</v>
      </c>
      <c r="F21" s="85">
        <v>1010</v>
      </c>
      <c r="G21" s="85">
        <v>684</v>
      </c>
      <c r="H21" s="85">
        <v>2</v>
      </c>
      <c r="I21" s="85">
        <v>14</v>
      </c>
      <c r="J21" s="85">
        <v>36</v>
      </c>
      <c r="K21" s="85">
        <v>0</v>
      </c>
      <c r="L21" s="93">
        <v>0</v>
      </c>
      <c r="M21" s="85">
        <v>0</v>
      </c>
      <c r="N21" s="85">
        <v>8137</v>
      </c>
      <c r="O21" s="85">
        <v>9193</v>
      </c>
      <c r="P21" s="85">
        <v>6479</v>
      </c>
      <c r="Q21" s="85">
        <v>2436</v>
      </c>
      <c r="R21" s="85">
        <v>3924</v>
      </c>
      <c r="S21" s="85">
        <v>6533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15.95" customHeight="1">
      <c r="A22" s="104"/>
      <c r="B22" s="60" t="s">
        <v>63</v>
      </c>
      <c r="C22" s="53"/>
      <c r="D22" s="53"/>
      <c r="E22" s="65" t="s">
        <v>156</v>
      </c>
      <c r="F22" s="85">
        <v>6125</v>
      </c>
      <c r="G22" s="85">
        <v>5720</v>
      </c>
      <c r="H22" s="85">
        <v>286</v>
      </c>
      <c r="I22" s="85">
        <v>201</v>
      </c>
      <c r="J22" s="85">
        <v>730</v>
      </c>
      <c r="K22" s="85">
        <v>732</v>
      </c>
      <c r="L22" s="93">
        <v>0</v>
      </c>
      <c r="M22" s="85">
        <v>0</v>
      </c>
      <c r="N22" s="85">
        <v>9779</v>
      </c>
      <c r="O22" s="85">
        <v>10990</v>
      </c>
      <c r="P22" s="85">
        <v>6554</v>
      </c>
      <c r="Q22" s="85">
        <v>2436</v>
      </c>
      <c r="R22" s="85">
        <v>5581</v>
      </c>
      <c r="S22" s="85">
        <v>8921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15.95" customHeight="1">
      <c r="A23" s="104"/>
      <c r="B23" s="61" t="s">
        <v>64</v>
      </c>
      <c r="C23" s="53" t="s">
        <v>65</v>
      </c>
      <c r="D23" s="53"/>
      <c r="E23" s="65"/>
      <c r="F23" s="85">
        <v>1918</v>
      </c>
      <c r="G23" s="85">
        <v>1902</v>
      </c>
      <c r="H23" s="85">
        <v>130</v>
      </c>
      <c r="I23" s="85">
        <v>148</v>
      </c>
      <c r="J23" s="85">
        <v>317</v>
      </c>
      <c r="K23" s="85">
        <v>317</v>
      </c>
      <c r="L23" s="93">
        <v>0</v>
      </c>
      <c r="M23" s="85">
        <v>0</v>
      </c>
      <c r="N23" s="85">
        <v>5041</v>
      </c>
      <c r="O23" s="85">
        <v>4838</v>
      </c>
      <c r="P23" s="85">
        <v>712</v>
      </c>
      <c r="Q23" s="85">
        <v>710</v>
      </c>
      <c r="R23" s="85">
        <v>2422</v>
      </c>
      <c r="S23" s="85">
        <v>3189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t="15.95" customHeight="1">
      <c r="A24" s="104"/>
      <c r="B24" s="53" t="s">
        <v>157</v>
      </c>
      <c r="C24" s="53"/>
      <c r="D24" s="53"/>
      <c r="E24" s="65" t="s">
        <v>158</v>
      </c>
      <c r="F24" s="54">
        <v>-5115</v>
      </c>
      <c r="G24" s="54">
        <f t="shared" ref="G24" si="14">G21-G22</f>
        <v>-5036</v>
      </c>
      <c r="H24" s="80">
        <v>-284</v>
      </c>
      <c r="I24" s="80">
        <f t="shared" ref="I24" si="15">I21-I22</f>
        <v>-187</v>
      </c>
      <c r="J24" s="80">
        <v>-694</v>
      </c>
      <c r="K24" s="80">
        <f t="shared" ref="K24" si="16">K21-K22</f>
        <v>-732</v>
      </c>
      <c r="L24" s="54">
        <v>0</v>
      </c>
      <c r="M24" s="54">
        <f t="shared" ref="M24" si="17">M21-M22</f>
        <v>0</v>
      </c>
      <c r="N24" s="54">
        <f t="shared" ref="N24:O24" si="18">N21-N22</f>
        <v>-1642</v>
      </c>
      <c r="O24" s="54">
        <f t="shared" si="18"/>
        <v>-1797</v>
      </c>
      <c r="P24" s="54">
        <v>-75</v>
      </c>
      <c r="Q24" s="54">
        <f t="shared" ref="Q24" si="19">Q21-Q22</f>
        <v>0</v>
      </c>
      <c r="R24" s="54">
        <v>-1657</v>
      </c>
      <c r="S24" s="54">
        <f t="shared" ref="S24" si="20">S21-S22</f>
        <v>-2388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15.95" customHeight="1">
      <c r="A25" s="104"/>
      <c r="B25" s="60" t="s">
        <v>66</v>
      </c>
      <c r="C25" s="60"/>
      <c r="D25" s="60"/>
      <c r="E25" s="108" t="s">
        <v>159</v>
      </c>
      <c r="F25" s="100">
        <v>5115</v>
      </c>
      <c r="G25" s="100">
        <v>5036</v>
      </c>
      <c r="H25" s="100">
        <v>284</v>
      </c>
      <c r="I25" s="100">
        <v>187</v>
      </c>
      <c r="J25" s="100">
        <v>694</v>
      </c>
      <c r="K25" s="100">
        <v>732</v>
      </c>
      <c r="L25" s="100">
        <v>0</v>
      </c>
      <c r="M25" s="100">
        <v>0</v>
      </c>
      <c r="N25" s="100">
        <v>1642</v>
      </c>
      <c r="O25" s="100">
        <v>1797</v>
      </c>
      <c r="P25" s="100">
        <v>0</v>
      </c>
      <c r="Q25" s="100">
        <v>0</v>
      </c>
      <c r="R25" s="100">
        <v>1657</v>
      </c>
      <c r="S25" s="100">
        <v>2388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 ht="15.95" customHeight="1">
      <c r="A26" s="104"/>
      <c r="B26" s="73" t="s">
        <v>67</v>
      </c>
      <c r="C26" s="73"/>
      <c r="D26" s="73"/>
      <c r="E26" s="109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ht="15.95" customHeight="1">
      <c r="A27" s="104"/>
      <c r="B27" s="53" t="s">
        <v>160</v>
      </c>
      <c r="C27" s="53"/>
      <c r="D27" s="53"/>
      <c r="E27" s="65" t="s">
        <v>161</v>
      </c>
      <c r="F27" s="54">
        <v>0</v>
      </c>
      <c r="G27" s="54">
        <f t="shared" ref="G27" si="21">G24+G25</f>
        <v>0</v>
      </c>
      <c r="H27" s="80">
        <v>0</v>
      </c>
      <c r="I27" s="80">
        <f t="shared" ref="I27" si="22">I24+I25</f>
        <v>0</v>
      </c>
      <c r="J27" s="80">
        <v>0</v>
      </c>
      <c r="K27" s="80">
        <f t="shared" ref="K27" si="23">K24+K25</f>
        <v>0</v>
      </c>
      <c r="L27" s="54">
        <v>0</v>
      </c>
      <c r="M27" s="54">
        <f t="shared" ref="M27" si="24">M24+M25</f>
        <v>0</v>
      </c>
      <c r="N27" s="54">
        <f t="shared" ref="N27:O27" si="25">N24+N25</f>
        <v>0</v>
      </c>
      <c r="O27" s="54">
        <f t="shared" si="25"/>
        <v>0</v>
      </c>
      <c r="P27" s="54">
        <v>-75</v>
      </c>
      <c r="Q27" s="54">
        <f t="shared" ref="Q27" si="26">Q24+Q25</f>
        <v>0</v>
      </c>
      <c r="R27" s="54">
        <v>0</v>
      </c>
      <c r="S27" s="54">
        <f t="shared" ref="S27" si="27">S24+S25</f>
        <v>0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8"/>
      <c r="O29" s="28"/>
      <c r="P29" s="27"/>
      <c r="Q29" s="27"/>
      <c r="R29" s="27"/>
      <c r="S29" s="28" t="s">
        <v>162</v>
      </c>
      <c r="T29" s="27"/>
      <c r="U29" s="27"/>
      <c r="V29" s="27"/>
      <c r="W29" s="27"/>
      <c r="X29" s="27"/>
      <c r="Y29" s="27"/>
      <c r="Z29" s="27"/>
      <c r="AA29" s="27"/>
      <c r="AB29" s="27"/>
      <c r="AC29" s="28"/>
    </row>
    <row r="30" spans="1:29" ht="15.95" customHeight="1">
      <c r="A30" s="107" t="s">
        <v>68</v>
      </c>
      <c r="B30" s="107"/>
      <c r="C30" s="107"/>
      <c r="D30" s="107"/>
      <c r="E30" s="107"/>
      <c r="F30" s="103" t="s">
        <v>261</v>
      </c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29"/>
      <c r="U30" s="27"/>
      <c r="V30" s="29"/>
      <c r="W30" s="27"/>
      <c r="X30" s="29"/>
      <c r="Y30" s="27"/>
      <c r="Z30" s="29"/>
      <c r="AA30" s="27"/>
      <c r="AB30" s="29"/>
      <c r="AC30" s="27"/>
    </row>
    <row r="31" spans="1:29" ht="15.95" customHeight="1">
      <c r="A31" s="107"/>
      <c r="B31" s="107"/>
      <c r="C31" s="107"/>
      <c r="D31" s="107"/>
      <c r="E31" s="107"/>
      <c r="F31" s="51" t="s">
        <v>238</v>
      </c>
      <c r="G31" s="74" t="s">
        <v>237</v>
      </c>
      <c r="H31" s="51" t="s">
        <v>238</v>
      </c>
      <c r="I31" s="79" t="s">
        <v>237</v>
      </c>
      <c r="J31" s="51" t="s">
        <v>238</v>
      </c>
      <c r="K31" s="79" t="s">
        <v>237</v>
      </c>
      <c r="L31" s="51" t="s">
        <v>238</v>
      </c>
      <c r="M31" s="74" t="s">
        <v>237</v>
      </c>
      <c r="N31" s="51" t="s">
        <v>238</v>
      </c>
      <c r="O31" s="74" t="s">
        <v>237</v>
      </c>
      <c r="P31" s="51" t="s">
        <v>238</v>
      </c>
      <c r="Q31" s="74" t="s">
        <v>237</v>
      </c>
      <c r="R31" s="51" t="s">
        <v>238</v>
      </c>
      <c r="S31" s="74" t="s">
        <v>237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1:29" ht="15.95" customHeight="1">
      <c r="A32" s="104" t="s">
        <v>84</v>
      </c>
      <c r="B32" s="60" t="s">
        <v>49</v>
      </c>
      <c r="C32" s="53"/>
      <c r="D32" s="53"/>
      <c r="E32" s="65" t="s">
        <v>40</v>
      </c>
      <c r="F32" s="85">
        <v>1361</v>
      </c>
      <c r="G32" s="85">
        <v>1360</v>
      </c>
      <c r="H32" s="80"/>
      <c r="I32" s="80"/>
      <c r="J32" s="80"/>
      <c r="K32" s="80"/>
      <c r="L32" s="54"/>
      <c r="M32" s="54"/>
      <c r="N32" s="54"/>
      <c r="O32" s="54"/>
      <c r="P32" s="54"/>
      <c r="Q32" s="54"/>
      <c r="R32" s="54"/>
      <c r="S32" s="54"/>
      <c r="T32" s="31"/>
      <c r="U32" s="31"/>
      <c r="V32" s="31"/>
      <c r="W32" s="31"/>
      <c r="X32" s="32"/>
      <c r="Y32" s="32"/>
      <c r="Z32" s="31"/>
      <c r="AA32" s="31"/>
      <c r="AB32" s="32"/>
      <c r="AC32" s="32"/>
    </row>
    <row r="33" spans="1:29" ht="15.95" customHeight="1">
      <c r="A33" s="110"/>
      <c r="B33" s="62"/>
      <c r="C33" s="60" t="s">
        <v>69</v>
      </c>
      <c r="D33" s="53"/>
      <c r="E33" s="65"/>
      <c r="F33" s="85">
        <v>1354</v>
      </c>
      <c r="G33" s="85">
        <v>1344</v>
      </c>
      <c r="H33" s="80"/>
      <c r="I33" s="80"/>
      <c r="J33" s="80"/>
      <c r="K33" s="80"/>
      <c r="L33" s="54"/>
      <c r="M33" s="54"/>
      <c r="N33" s="54"/>
      <c r="O33" s="54"/>
      <c r="P33" s="54"/>
      <c r="Q33" s="54"/>
      <c r="R33" s="54"/>
      <c r="S33" s="54"/>
      <c r="T33" s="31"/>
      <c r="U33" s="31"/>
      <c r="V33" s="31"/>
      <c r="W33" s="31"/>
      <c r="X33" s="32"/>
      <c r="Y33" s="32"/>
      <c r="Z33" s="31"/>
      <c r="AA33" s="31"/>
      <c r="AB33" s="32"/>
      <c r="AC33" s="32"/>
    </row>
    <row r="34" spans="1:29" ht="15.95" customHeight="1">
      <c r="A34" s="110"/>
      <c r="B34" s="62"/>
      <c r="C34" s="61"/>
      <c r="D34" s="53" t="s">
        <v>70</v>
      </c>
      <c r="E34" s="65"/>
      <c r="F34" s="85">
        <v>1153</v>
      </c>
      <c r="G34" s="85">
        <v>1143</v>
      </c>
      <c r="H34" s="80"/>
      <c r="I34" s="80"/>
      <c r="J34" s="80"/>
      <c r="K34" s="80"/>
      <c r="L34" s="54"/>
      <c r="M34" s="54"/>
      <c r="N34" s="54"/>
      <c r="O34" s="54"/>
      <c r="P34" s="54"/>
      <c r="Q34" s="54"/>
      <c r="R34" s="54"/>
      <c r="S34" s="54"/>
      <c r="T34" s="31"/>
      <c r="U34" s="31"/>
      <c r="V34" s="31"/>
      <c r="W34" s="31"/>
      <c r="X34" s="32"/>
      <c r="Y34" s="32"/>
      <c r="Z34" s="31"/>
      <c r="AA34" s="31"/>
      <c r="AB34" s="32"/>
      <c r="AC34" s="32"/>
    </row>
    <row r="35" spans="1:29" ht="15.95" customHeight="1">
      <c r="A35" s="110"/>
      <c r="B35" s="61"/>
      <c r="C35" s="73" t="s">
        <v>71</v>
      </c>
      <c r="D35" s="53"/>
      <c r="E35" s="65"/>
      <c r="F35" s="85">
        <v>8</v>
      </c>
      <c r="G35" s="85">
        <v>16</v>
      </c>
      <c r="H35" s="80"/>
      <c r="I35" s="80"/>
      <c r="J35" s="66"/>
      <c r="K35" s="66"/>
      <c r="L35" s="54"/>
      <c r="M35" s="54"/>
      <c r="N35" s="66"/>
      <c r="O35" s="66"/>
      <c r="P35" s="54"/>
      <c r="Q35" s="54"/>
      <c r="R35" s="54"/>
      <c r="S35" s="54"/>
      <c r="T35" s="31"/>
      <c r="U35" s="31"/>
      <c r="V35" s="31"/>
      <c r="W35" s="31"/>
      <c r="X35" s="32"/>
      <c r="Y35" s="32"/>
      <c r="Z35" s="31"/>
      <c r="AA35" s="31"/>
      <c r="AB35" s="32"/>
      <c r="AC35" s="32"/>
    </row>
    <row r="36" spans="1:29" ht="15.95" customHeight="1">
      <c r="A36" s="110"/>
      <c r="B36" s="60" t="s">
        <v>52</v>
      </c>
      <c r="C36" s="53"/>
      <c r="D36" s="53"/>
      <c r="E36" s="65" t="s">
        <v>41</v>
      </c>
      <c r="F36" s="85">
        <v>671</v>
      </c>
      <c r="G36" s="85">
        <v>551</v>
      </c>
      <c r="H36" s="80"/>
      <c r="I36" s="80"/>
      <c r="J36" s="80"/>
      <c r="K36" s="80"/>
      <c r="L36" s="54"/>
      <c r="M36" s="54"/>
      <c r="N36" s="54"/>
      <c r="O36" s="54"/>
      <c r="P36" s="54"/>
      <c r="Q36" s="54"/>
      <c r="R36" s="54"/>
      <c r="S36" s="54"/>
      <c r="T36" s="31"/>
      <c r="U36" s="31"/>
      <c r="V36" s="31"/>
      <c r="W36" s="31"/>
      <c r="X36" s="31"/>
      <c r="Y36" s="31"/>
      <c r="Z36" s="31"/>
      <c r="AA36" s="31"/>
      <c r="AB36" s="32"/>
      <c r="AC36" s="32"/>
    </row>
    <row r="37" spans="1:29" ht="15.95" customHeight="1">
      <c r="A37" s="110"/>
      <c r="B37" s="62"/>
      <c r="C37" s="53" t="s">
        <v>72</v>
      </c>
      <c r="D37" s="53"/>
      <c r="E37" s="65"/>
      <c r="F37" s="85">
        <v>517</v>
      </c>
      <c r="G37" s="85">
        <v>419</v>
      </c>
      <c r="H37" s="80"/>
      <c r="I37" s="80"/>
      <c r="J37" s="80"/>
      <c r="K37" s="80"/>
      <c r="L37" s="54"/>
      <c r="M37" s="54"/>
      <c r="N37" s="54"/>
      <c r="O37" s="54"/>
      <c r="P37" s="54"/>
      <c r="Q37" s="54"/>
      <c r="R37" s="54"/>
      <c r="S37" s="54"/>
      <c r="T37" s="31"/>
      <c r="U37" s="31"/>
      <c r="V37" s="31"/>
      <c r="W37" s="31"/>
      <c r="X37" s="31"/>
      <c r="Y37" s="31"/>
      <c r="Z37" s="31"/>
      <c r="AA37" s="31"/>
      <c r="AB37" s="32"/>
      <c r="AC37" s="32"/>
    </row>
    <row r="38" spans="1:29" ht="15.95" customHeight="1">
      <c r="A38" s="110"/>
      <c r="B38" s="61"/>
      <c r="C38" s="53" t="s">
        <v>73</v>
      </c>
      <c r="D38" s="53"/>
      <c r="E38" s="65"/>
      <c r="F38" s="85">
        <v>154</v>
      </c>
      <c r="G38" s="85">
        <v>131</v>
      </c>
      <c r="H38" s="80"/>
      <c r="I38" s="80"/>
      <c r="J38" s="80"/>
      <c r="K38" s="66"/>
      <c r="L38" s="54"/>
      <c r="M38" s="54"/>
      <c r="N38" s="54"/>
      <c r="O38" s="66"/>
      <c r="P38" s="54"/>
      <c r="Q38" s="54"/>
      <c r="R38" s="54"/>
      <c r="S38" s="54"/>
      <c r="T38" s="31"/>
      <c r="U38" s="31"/>
      <c r="V38" s="32"/>
      <c r="W38" s="32"/>
      <c r="X38" s="31"/>
      <c r="Y38" s="31"/>
      <c r="Z38" s="31"/>
      <c r="AA38" s="31"/>
      <c r="AB38" s="32"/>
      <c r="AC38" s="32"/>
    </row>
    <row r="39" spans="1:29" ht="15.95" customHeight="1">
      <c r="A39" s="110"/>
      <c r="B39" s="47" t="s">
        <v>74</v>
      </c>
      <c r="C39" s="47"/>
      <c r="D39" s="47"/>
      <c r="E39" s="65" t="s">
        <v>163</v>
      </c>
      <c r="F39" s="54">
        <v>690</v>
      </c>
      <c r="G39" s="54">
        <f t="shared" ref="G39" si="28">G32-G36</f>
        <v>809</v>
      </c>
      <c r="H39" s="80">
        <f t="shared" ref="H39:K39" si="29">H32-H36</f>
        <v>0</v>
      </c>
      <c r="I39" s="80">
        <f t="shared" si="29"/>
        <v>0</v>
      </c>
      <c r="J39" s="80">
        <f t="shared" si="29"/>
        <v>0</v>
      </c>
      <c r="K39" s="80">
        <f t="shared" si="29"/>
        <v>0</v>
      </c>
      <c r="L39" s="54">
        <f t="shared" ref="L39:S39" si="30">L32-L36</f>
        <v>0</v>
      </c>
      <c r="M39" s="54">
        <f t="shared" si="30"/>
        <v>0</v>
      </c>
      <c r="N39" s="54">
        <f t="shared" si="30"/>
        <v>0</v>
      </c>
      <c r="O39" s="54">
        <f t="shared" si="30"/>
        <v>0</v>
      </c>
      <c r="P39" s="54">
        <f t="shared" si="30"/>
        <v>0</v>
      </c>
      <c r="Q39" s="54">
        <f t="shared" si="30"/>
        <v>0</v>
      </c>
      <c r="R39" s="54">
        <f t="shared" si="30"/>
        <v>0</v>
      </c>
      <c r="S39" s="54">
        <f t="shared" si="30"/>
        <v>0</v>
      </c>
      <c r="T39" s="31"/>
      <c r="U39" s="31"/>
      <c r="V39" s="31"/>
      <c r="W39" s="31"/>
      <c r="X39" s="31"/>
      <c r="Y39" s="31"/>
      <c r="Z39" s="31"/>
      <c r="AA39" s="31"/>
      <c r="AB39" s="32"/>
      <c r="AC39" s="32"/>
    </row>
    <row r="40" spans="1:29" ht="15.95" customHeight="1">
      <c r="A40" s="104" t="s">
        <v>85</v>
      </c>
      <c r="B40" s="60" t="s">
        <v>75</v>
      </c>
      <c r="C40" s="53"/>
      <c r="D40" s="53"/>
      <c r="E40" s="65" t="s">
        <v>43</v>
      </c>
      <c r="F40" s="85">
        <v>769</v>
      </c>
      <c r="G40" s="85">
        <v>778</v>
      </c>
      <c r="H40" s="80"/>
      <c r="I40" s="80"/>
      <c r="J40" s="80"/>
      <c r="K40" s="80"/>
      <c r="L40" s="54"/>
      <c r="M40" s="54"/>
      <c r="N40" s="54"/>
      <c r="O40" s="54"/>
      <c r="P40" s="54"/>
      <c r="Q40" s="54"/>
      <c r="R40" s="54"/>
      <c r="S40" s="54"/>
      <c r="T40" s="31"/>
      <c r="U40" s="31"/>
      <c r="V40" s="31"/>
      <c r="W40" s="31"/>
      <c r="X40" s="32"/>
      <c r="Y40" s="32"/>
      <c r="Z40" s="32"/>
      <c r="AA40" s="32"/>
      <c r="AB40" s="31"/>
      <c r="AC40" s="31"/>
    </row>
    <row r="41" spans="1:29" ht="15.95" customHeight="1">
      <c r="A41" s="105"/>
      <c r="B41" s="61"/>
      <c r="C41" s="53" t="s">
        <v>76</v>
      </c>
      <c r="D41" s="53"/>
      <c r="E41" s="65"/>
      <c r="F41" s="94">
        <v>657</v>
      </c>
      <c r="G41" s="85">
        <v>568</v>
      </c>
      <c r="H41" s="66"/>
      <c r="I41" s="66"/>
      <c r="J41" s="80"/>
      <c r="K41" s="80"/>
      <c r="L41" s="66"/>
      <c r="M41" s="66"/>
      <c r="N41" s="54"/>
      <c r="O41" s="54"/>
      <c r="P41" s="54"/>
      <c r="Q41" s="54"/>
      <c r="R41" s="54"/>
      <c r="S41" s="54"/>
      <c r="T41" s="32"/>
      <c r="U41" s="32"/>
      <c r="V41" s="32"/>
      <c r="W41" s="32"/>
      <c r="X41" s="32"/>
      <c r="Y41" s="32"/>
      <c r="Z41" s="32"/>
      <c r="AA41" s="32"/>
      <c r="AB41" s="31"/>
      <c r="AC41" s="31"/>
    </row>
    <row r="42" spans="1:29" ht="15.95" customHeight="1">
      <c r="A42" s="105"/>
      <c r="B42" s="60" t="s">
        <v>63</v>
      </c>
      <c r="C42" s="53"/>
      <c r="D42" s="53"/>
      <c r="E42" s="65" t="s">
        <v>44</v>
      </c>
      <c r="F42" s="85">
        <v>1478</v>
      </c>
      <c r="G42" s="85">
        <v>1380</v>
      </c>
      <c r="H42" s="80"/>
      <c r="I42" s="80"/>
      <c r="J42" s="80"/>
      <c r="K42" s="80"/>
      <c r="L42" s="54"/>
      <c r="M42" s="54"/>
      <c r="N42" s="54"/>
      <c r="O42" s="54"/>
      <c r="P42" s="54"/>
      <c r="Q42" s="54"/>
      <c r="R42" s="54"/>
      <c r="S42" s="54"/>
      <c r="T42" s="31"/>
      <c r="U42" s="31"/>
      <c r="V42" s="31"/>
      <c r="W42" s="31"/>
      <c r="X42" s="32"/>
      <c r="Y42" s="32"/>
      <c r="Z42" s="31"/>
      <c r="AA42" s="31"/>
      <c r="AB42" s="31"/>
      <c r="AC42" s="31"/>
    </row>
    <row r="43" spans="1:29" ht="15.95" customHeight="1">
      <c r="A43" s="105"/>
      <c r="B43" s="61"/>
      <c r="C43" s="53" t="s">
        <v>77</v>
      </c>
      <c r="D43" s="53"/>
      <c r="E43" s="65"/>
      <c r="F43" s="85">
        <v>1362</v>
      </c>
      <c r="G43" s="85">
        <v>1285</v>
      </c>
      <c r="H43" s="80"/>
      <c r="I43" s="80"/>
      <c r="J43" s="66"/>
      <c r="K43" s="66"/>
      <c r="L43" s="54"/>
      <c r="M43" s="54"/>
      <c r="N43" s="66"/>
      <c r="O43" s="66"/>
      <c r="P43" s="54"/>
      <c r="Q43" s="54"/>
      <c r="R43" s="54"/>
      <c r="S43" s="54"/>
      <c r="T43" s="31"/>
      <c r="U43" s="31"/>
      <c r="V43" s="32"/>
      <c r="W43" s="31"/>
      <c r="X43" s="32"/>
      <c r="Y43" s="32"/>
      <c r="Z43" s="31"/>
      <c r="AA43" s="31"/>
      <c r="AB43" s="32"/>
      <c r="AC43" s="32"/>
    </row>
    <row r="44" spans="1:29" ht="15.95" customHeight="1">
      <c r="A44" s="105"/>
      <c r="B44" s="53" t="s">
        <v>74</v>
      </c>
      <c r="C44" s="53"/>
      <c r="D44" s="53"/>
      <c r="E44" s="65" t="s">
        <v>164</v>
      </c>
      <c r="F44" s="66">
        <v>-709</v>
      </c>
      <c r="G44" s="66">
        <f t="shared" ref="G44" si="31">G40-G42</f>
        <v>-602</v>
      </c>
      <c r="H44" s="66">
        <f t="shared" ref="H44:K44" si="32">H40-H42</f>
        <v>0</v>
      </c>
      <c r="I44" s="66">
        <f t="shared" si="32"/>
        <v>0</v>
      </c>
      <c r="J44" s="66">
        <f t="shared" si="32"/>
        <v>0</v>
      </c>
      <c r="K44" s="66">
        <f t="shared" si="32"/>
        <v>0</v>
      </c>
      <c r="L44" s="66">
        <f t="shared" ref="L44:S44" si="33">L40-L42</f>
        <v>0</v>
      </c>
      <c r="M44" s="66">
        <f t="shared" si="33"/>
        <v>0</v>
      </c>
      <c r="N44" s="66">
        <f t="shared" si="33"/>
        <v>0</v>
      </c>
      <c r="O44" s="66">
        <f t="shared" si="33"/>
        <v>0</v>
      </c>
      <c r="P44" s="66">
        <f t="shared" si="33"/>
        <v>0</v>
      </c>
      <c r="Q44" s="66">
        <f t="shared" si="33"/>
        <v>0</v>
      </c>
      <c r="R44" s="66">
        <f t="shared" si="33"/>
        <v>0</v>
      </c>
      <c r="S44" s="66">
        <f t="shared" si="33"/>
        <v>0</v>
      </c>
      <c r="T44" s="32"/>
      <c r="U44" s="32"/>
      <c r="V44" s="31"/>
      <c r="W44" s="31"/>
      <c r="X44" s="32"/>
      <c r="Y44" s="32"/>
      <c r="Z44" s="31"/>
      <c r="AA44" s="31"/>
      <c r="AB44" s="31"/>
      <c r="AC44" s="31"/>
    </row>
    <row r="45" spans="1:29" ht="15.95" customHeight="1">
      <c r="A45" s="104" t="s">
        <v>86</v>
      </c>
      <c r="B45" s="47" t="s">
        <v>78</v>
      </c>
      <c r="C45" s="47"/>
      <c r="D45" s="47"/>
      <c r="E45" s="65" t="s">
        <v>165</v>
      </c>
      <c r="F45" s="54">
        <v>-19</v>
      </c>
      <c r="G45" s="54">
        <f t="shared" ref="G45" si="34">G39+G44</f>
        <v>207</v>
      </c>
      <c r="H45" s="80">
        <f t="shared" ref="H45:K45" si="35">H39+H44</f>
        <v>0</v>
      </c>
      <c r="I45" s="80">
        <f t="shared" si="35"/>
        <v>0</v>
      </c>
      <c r="J45" s="80">
        <f t="shared" si="35"/>
        <v>0</v>
      </c>
      <c r="K45" s="80">
        <f t="shared" si="35"/>
        <v>0</v>
      </c>
      <c r="L45" s="54">
        <f t="shared" ref="L45:S45" si="36">L39+L44</f>
        <v>0</v>
      </c>
      <c r="M45" s="54">
        <f t="shared" si="36"/>
        <v>0</v>
      </c>
      <c r="N45" s="54">
        <f t="shared" si="36"/>
        <v>0</v>
      </c>
      <c r="O45" s="54">
        <f t="shared" si="36"/>
        <v>0</v>
      </c>
      <c r="P45" s="54">
        <f t="shared" si="36"/>
        <v>0</v>
      </c>
      <c r="Q45" s="54">
        <f t="shared" si="36"/>
        <v>0</v>
      </c>
      <c r="R45" s="54">
        <f t="shared" si="36"/>
        <v>0</v>
      </c>
      <c r="S45" s="54">
        <f t="shared" si="36"/>
        <v>0</v>
      </c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spans="1:29" ht="15.95" customHeight="1">
      <c r="A46" s="105"/>
      <c r="B46" s="53" t="s">
        <v>79</v>
      </c>
      <c r="C46" s="53"/>
      <c r="D46" s="53"/>
      <c r="E46" s="53"/>
      <c r="F46" s="94">
        <v>0</v>
      </c>
      <c r="G46" s="85">
        <v>0</v>
      </c>
      <c r="H46" s="66"/>
      <c r="I46" s="66"/>
      <c r="J46" s="66"/>
      <c r="K46" s="66"/>
      <c r="L46" s="66"/>
      <c r="M46" s="66"/>
      <c r="N46" s="66"/>
      <c r="O46" s="66"/>
      <c r="P46" s="54"/>
      <c r="Q46" s="54"/>
      <c r="R46" s="66"/>
      <c r="S46" s="66"/>
      <c r="T46" s="32"/>
      <c r="U46" s="32"/>
      <c r="V46" s="32"/>
      <c r="W46" s="32"/>
      <c r="X46" s="32"/>
      <c r="Y46" s="32"/>
      <c r="Z46" s="32"/>
      <c r="AA46" s="32"/>
      <c r="AB46" s="32"/>
      <c r="AC46" s="32"/>
    </row>
    <row r="47" spans="1:29" ht="15.95" customHeight="1">
      <c r="A47" s="105"/>
      <c r="B47" s="53" t="s">
        <v>80</v>
      </c>
      <c r="C47" s="53"/>
      <c r="D47" s="53"/>
      <c r="E47" s="53"/>
      <c r="F47" s="85">
        <v>444</v>
      </c>
      <c r="G47" s="85">
        <v>463</v>
      </c>
      <c r="H47" s="80"/>
      <c r="I47" s="80"/>
      <c r="J47" s="80"/>
      <c r="K47" s="80"/>
      <c r="L47" s="54"/>
      <c r="M47" s="54"/>
      <c r="N47" s="54"/>
      <c r="O47" s="54"/>
      <c r="P47" s="54"/>
      <c r="Q47" s="54"/>
      <c r="R47" s="54"/>
      <c r="S47" s="54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spans="1:29" ht="15.95" customHeight="1">
      <c r="A48" s="105"/>
      <c r="B48" s="53" t="s">
        <v>81</v>
      </c>
      <c r="C48" s="53"/>
      <c r="D48" s="53"/>
      <c r="E48" s="53"/>
      <c r="F48" s="85">
        <v>117</v>
      </c>
      <c r="G48" s="85">
        <v>281</v>
      </c>
      <c r="H48" s="80"/>
      <c r="I48" s="80"/>
      <c r="J48" s="80"/>
      <c r="K48" s="80"/>
      <c r="L48" s="54"/>
      <c r="M48" s="54"/>
      <c r="N48" s="54"/>
      <c r="O48" s="54"/>
      <c r="P48" s="54"/>
      <c r="Q48" s="54"/>
      <c r="R48" s="54"/>
      <c r="S48" s="54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  <row r="49" spans="1:19" ht="15.95" customHeight="1">
      <c r="A49" s="8" t="s">
        <v>166</v>
      </c>
      <c r="S49" s="6"/>
    </row>
    <row r="50" spans="1:19" ht="15.95" customHeight="1">
      <c r="A50" s="8"/>
    </row>
  </sheetData>
  <mergeCells count="36">
    <mergeCell ref="N6:O6"/>
    <mergeCell ref="P6:Q6"/>
    <mergeCell ref="R6:S6"/>
    <mergeCell ref="A8:A18"/>
    <mergeCell ref="A19:A27"/>
    <mergeCell ref="E25:E26"/>
    <mergeCell ref="F25:F26"/>
    <mergeCell ref="G25:G26"/>
    <mergeCell ref="L25:L26"/>
    <mergeCell ref="M25:M26"/>
    <mergeCell ref="N25:N26"/>
    <mergeCell ref="O25:O26"/>
    <mergeCell ref="P25:P26"/>
    <mergeCell ref="Q25:Q26"/>
    <mergeCell ref="R25:R26"/>
    <mergeCell ref="A6:E7"/>
    <mergeCell ref="F6:G6"/>
    <mergeCell ref="L6:M6"/>
    <mergeCell ref="A32:A39"/>
    <mergeCell ref="A40:A44"/>
    <mergeCell ref="A45:A48"/>
    <mergeCell ref="H6:I6"/>
    <mergeCell ref="J6:K6"/>
    <mergeCell ref="H25:H26"/>
    <mergeCell ref="I25:I26"/>
    <mergeCell ref="J25:J26"/>
    <mergeCell ref="K25:K26"/>
    <mergeCell ref="H30:I30"/>
    <mergeCell ref="J30:K30"/>
    <mergeCell ref="S25:S26"/>
    <mergeCell ref="A30:E31"/>
    <mergeCell ref="F30:G30"/>
    <mergeCell ref="L30:M30"/>
    <mergeCell ref="N30:O30"/>
    <mergeCell ref="P30:Q30"/>
    <mergeCell ref="R30:S30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59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tabSelected="1" view="pageBreakPreview" zoomScale="85" zoomScaleNormal="100" zoomScaleSheetLayoutView="85" workbookViewId="0">
      <selection activeCell="I44" sqref="I44"/>
    </sheetView>
  </sheetViews>
  <sheetFormatPr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3" t="s">
        <v>0</v>
      </c>
      <c r="B1" s="33"/>
      <c r="C1" s="41" t="s">
        <v>252</v>
      </c>
      <c r="D1" s="42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250</v>
      </c>
      <c r="C5" s="43"/>
      <c r="D5" s="43"/>
      <c r="H5" s="15"/>
      <c r="L5" s="15"/>
      <c r="N5" s="15" t="s">
        <v>168</v>
      </c>
    </row>
    <row r="6" spans="1:14" ht="15" customHeight="1">
      <c r="A6" s="44"/>
      <c r="B6" s="45"/>
      <c r="C6" s="45"/>
      <c r="D6" s="78"/>
      <c r="E6" s="112" t="s">
        <v>262</v>
      </c>
      <c r="F6" s="112"/>
      <c r="G6" s="112" t="s">
        <v>263</v>
      </c>
      <c r="H6" s="112"/>
      <c r="I6" s="113" t="s">
        <v>264</v>
      </c>
      <c r="J6" s="114"/>
      <c r="K6" s="112" t="s">
        <v>265</v>
      </c>
      <c r="L6" s="112"/>
      <c r="M6" s="112" t="s">
        <v>266</v>
      </c>
      <c r="N6" s="112"/>
    </row>
    <row r="7" spans="1:14" ht="15" customHeight="1">
      <c r="A7" s="18"/>
      <c r="B7" s="19"/>
      <c r="C7" s="19"/>
      <c r="D7" s="59"/>
      <c r="E7" s="36" t="s">
        <v>238</v>
      </c>
      <c r="F7" s="36" t="s">
        <v>237</v>
      </c>
      <c r="G7" s="36" t="s">
        <v>238</v>
      </c>
      <c r="H7" s="36" t="s">
        <v>237</v>
      </c>
      <c r="I7" s="36" t="s">
        <v>238</v>
      </c>
      <c r="J7" s="36" t="s">
        <v>237</v>
      </c>
      <c r="K7" s="36" t="s">
        <v>238</v>
      </c>
      <c r="L7" s="36" t="s">
        <v>237</v>
      </c>
      <c r="M7" s="36" t="s">
        <v>238</v>
      </c>
      <c r="N7" s="36" t="s">
        <v>237</v>
      </c>
    </row>
    <row r="8" spans="1:14" ht="18" customHeight="1">
      <c r="A8" s="96" t="s">
        <v>169</v>
      </c>
      <c r="B8" s="75" t="s">
        <v>170</v>
      </c>
      <c r="C8" s="76"/>
      <c r="D8" s="76"/>
      <c r="E8" s="95">
        <v>7</v>
      </c>
      <c r="F8" s="95">
        <v>7</v>
      </c>
      <c r="G8" s="95">
        <v>6</v>
      </c>
      <c r="H8" s="95">
        <v>6</v>
      </c>
      <c r="I8" s="95">
        <v>1</v>
      </c>
      <c r="J8" s="95">
        <v>1</v>
      </c>
      <c r="K8" s="95">
        <v>4</v>
      </c>
      <c r="L8" s="95">
        <v>4</v>
      </c>
      <c r="M8" s="95">
        <v>31</v>
      </c>
      <c r="N8" s="95">
        <v>31</v>
      </c>
    </row>
    <row r="9" spans="1:14" ht="18" customHeight="1">
      <c r="A9" s="96"/>
      <c r="B9" s="96" t="s">
        <v>171</v>
      </c>
      <c r="C9" s="53" t="s">
        <v>172</v>
      </c>
      <c r="D9" s="53"/>
      <c r="E9" s="95">
        <v>51</v>
      </c>
      <c r="F9" s="95">
        <v>51</v>
      </c>
      <c r="G9" s="95">
        <v>4568</v>
      </c>
      <c r="H9" s="95">
        <v>4568</v>
      </c>
      <c r="I9" s="95">
        <v>20</v>
      </c>
      <c r="J9" s="95">
        <v>20</v>
      </c>
      <c r="K9" s="95">
        <v>13191</v>
      </c>
      <c r="L9" s="95">
        <v>13191</v>
      </c>
      <c r="M9" s="95">
        <v>1021</v>
      </c>
      <c r="N9" s="95">
        <v>1021</v>
      </c>
    </row>
    <row r="10" spans="1:14" ht="18" customHeight="1">
      <c r="A10" s="96"/>
      <c r="B10" s="96"/>
      <c r="C10" s="53" t="s">
        <v>173</v>
      </c>
      <c r="D10" s="53"/>
      <c r="E10" s="95">
        <v>50</v>
      </c>
      <c r="F10" s="95">
        <v>50</v>
      </c>
      <c r="G10" s="95">
        <v>2505</v>
      </c>
      <c r="H10" s="95">
        <v>2505</v>
      </c>
      <c r="I10" s="95">
        <v>10</v>
      </c>
      <c r="J10" s="95">
        <v>10</v>
      </c>
      <c r="K10" s="95">
        <v>12280</v>
      </c>
      <c r="L10" s="95">
        <v>12280</v>
      </c>
      <c r="M10" s="95">
        <v>811</v>
      </c>
      <c r="N10" s="95">
        <v>811</v>
      </c>
    </row>
    <row r="11" spans="1:14" ht="18" customHeight="1">
      <c r="A11" s="96"/>
      <c r="B11" s="96"/>
      <c r="C11" s="53" t="s">
        <v>174</v>
      </c>
      <c r="D11" s="53"/>
      <c r="E11" s="95">
        <v>1</v>
      </c>
      <c r="F11" s="95">
        <v>1</v>
      </c>
      <c r="G11" s="95">
        <v>1299</v>
      </c>
      <c r="H11" s="95">
        <v>1299</v>
      </c>
      <c r="I11" s="95">
        <v>0</v>
      </c>
      <c r="J11" s="95">
        <v>0</v>
      </c>
      <c r="K11" s="95">
        <v>760</v>
      </c>
      <c r="L11" s="95">
        <v>760</v>
      </c>
      <c r="M11" s="95">
        <v>60</v>
      </c>
      <c r="N11" s="95">
        <v>60</v>
      </c>
    </row>
    <row r="12" spans="1:14" ht="18" customHeight="1">
      <c r="A12" s="96"/>
      <c r="B12" s="96"/>
      <c r="C12" s="53" t="s">
        <v>175</v>
      </c>
      <c r="D12" s="53"/>
      <c r="E12" s="95">
        <v>0</v>
      </c>
      <c r="F12" s="95">
        <v>0</v>
      </c>
      <c r="G12" s="95">
        <v>731</v>
      </c>
      <c r="H12" s="95">
        <v>731</v>
      </c>
      <c r="I12" s="95">
        <v>10</v>
      </c>
      <c r="J12" s="95">
        <v>10</v>
      </c>
      <c r="K12" s="95">
        <v>151</v>
      </c>
      <c r="L12" s="95">
        <v>151</v>
      </c>
      <c r="M12" s="95">
        <v>149</v>
      </c>
      <c r="N12" s="95">
        <v>149</v>
      </c>
    </row>
    <row r="13" spans="1:14" ht="18" customHeight="1">
      <c r="A13" s="96"/>
      <c r="B13" s="96"/>
      <c r="C13" s="53" t="s">
        <v>176</v>
      </c>
      <c r="D13" s="53"/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</row>
    <row r="14" spans="1:14" ht="18" customHeight="1">
      <c r="A14" s="96"/>
      <c r="B14" s="96"/>
      <c r="C14" s="53" t="s">
        <v>177</v>
      </c>
      <c r="D14" s="53"/>
      <c r="E14" s="95">
        <v>0</v>
      </c>
      <c r="F14" s="95">
        <v>0</v>
      </c>
      <c r="G14" s="95">
        <v>34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</row>
    <row r="15" spans="1:14" ht="18" customHeight="1">
      <c r="A15" s="96" t="s">
        <v>178</v>
      </c>
      <c r="B15" s="96" t="s">
        <v>179</v>
      </c>
      <c r="C15" s="53" t="s">
        <v>180</v>
      </c>
      <c r="D15" s="53"/>
      <c r="E15" s="85">
        <v>262</v>
      </c>
      <c r="F15" s="95">
        <v>258</v>
      </c>
      <c r="G15" s="85">
        <v>1961</v>
      </c>
      <c r="H15" s="95">
        <v>2496</v>
      </c>
      <c r="I15" s="85">
        <v>77</v>
      </c>
      <c r="J15" s="95">
        <v>78</v>
      </c>
      <c r="K15" s="85">
        <v>3855</v>
      </c>
      <c r="L15" s="95">
        <v>3219</v>
      </c>
      <c r="M15" s="85">
        <v>513</v>
      </c>
      <c r="N15" s="95">
        <v>408</v>
      </c>
    </row>
    <row r="16" spans="1:14" ht="18" customHeight="1">
      <c r="A16" s="96"/>
      <c r="B16" s="96"/>
      <c r="C16" s="53" t="s">
        <v>181</v>
      </c>
      <c r="D16" s="53"/>
      <c r="E16" s="85">
        <v>3211</v>
      </c>
      <c r="F16" s="95">
        <v>3261</v>
      </c>
      <c r="G16" s="85">
        <v>7279</v>
      </c>
      <c r="H16" s="95">
        <v>7387</v>
      </c>
      <c r="I16" s="85">
        <v>0.28000000000000003</v>
      </c>
      <c r="J16" s="95">
        <v>0.3</v>
      </c>
      <c r="K16" s="85">
        <v>28</v>
      </c>
      <c r="L16" s="95">
        <v>29</v>
      </c>
      <c r="M16" s="85">
        <v>729</v>
      </c>
      <c r="N16" s="95">
        <v>742</v>
      </c>
    </row>
    <row r="17" spans="1:15" ht="18" customHeight="1">
      <c r="A17" s="96"/>
      <c r="B17" s="96"/>
      <c r="C17" s="53" t="s">
        <v>182</v>
      </c>
      <c r="D17" s="53"/>
      <c r="E17" s="85">
        <v>0</v>
      </c>
      <c r="F17" s="95">
        <v>0</v>
      </c>
      <c r="G17" s="85">
        <v>0</v>
      </c>
      <c r="H17" s="95">
        <v>0</v>
      </c>
      <c r="I17" s="85">
        <v>0</v>
      </c>
      <c r="J17" s="95">
        <v>0</v>
      </c>
      <c r="K17" s="85">
        <v>0</v>
      </c>
      <c r="L17" s="95">
        <v>0</v>
      </c>
      <c r="M17" s="85">
        <v>0</v>
      </c>
      <c r="N17" s="95">
        <v>0</v>
      </c>
    </row>
    <row r="18" spans="1:15" ht="18" customHeight="1">
      <c r="A18" s="96"/>
      <c r="B18" s="96"/>
      <c r="C18" s="53" t="s">
        <v>183</v>
      </c>
      <c r="D18" s="53"/>
      <c r="E18" s="85">
        <v>3473</v>
      </c>
      <c r="F18" s="95">
        <v>3519</v>
      </c>
      <c r="G18" s="85">
        <v>9240</v>
      </c>
      <c r="H18" s="95">
        <v>9883</v>
      </c>
      <c r="I18" s="85">
        <v>77</v>
      </c>
      <c r="J18" s="95">
        <v>78</v>
      </c>
      <c r="K18" s="85">
        <v>3883</v>
      </c>
      <c r="L18" s="95">
        <v>3248</v>
      </c>
      <c r="M18" s="85">
        <v>1242</v>
      </c>
      <c r="N18" s="95">
        <v>1150</v>
      </c>
    </row>
    <row r="19" spans="1:15" ht="18" customHeight="1">
      <c r="A19" s="96"/>
      <c r="B19" s="96" t="s">
        <v>184</v>
      </c>
      <c r="C19" s="53" t="s">
        <v>185</v>
      </c>
      <c r="D19" s="53"/>
      <c r="E19" s="85">
        <v>925</v>
      </c>
      <c r="F19" s="95">
        <v>919</v>
      </c>
      <c r="G19" s="85">
        <v>303</v>
      </c>
      <c r="H19" s="95">
        <v>325</v>
      </c>
      <c r="I19" s="85">
        <v>2</v>
      </c>
      <c r="J19" s="95">
        <v>1</v>
      </c>
      <c r="K19" s="85">
        <v>1304</v>
      </c>
      <c r="L19" s="95">
        <v>1264</v>
      </c>
      <c r="M19" s="85">
        <v>857</v>
      </c>
      <c r="N19" s="95">
        <v>797</v>
      </c>
    </row>
    <row r="20" spans="1:15" ht="18" customHeight="1">
      <c r="A20" s="96"/>
      <c r="B20" s="96"/>
      <c r="C20" s="53" t="s">
        <v>186</v>
      </c>
      <c r="D20" s="53"/>
      <c r="E20" s="85">
        <v>952</v>
      </c>
      <c r="F20" s="95">
        <v>1042</v>
      </c>
      <c r="G20" s="85">
        <v>8</v>
      </c>
      <c r="H20" s="95">
        <v>7</v>
      </c>
      <c r="I20" s="85">
        <v>0</v>
      </c>
      <c r="J20" s="95">
        <v>0</v>
      </c>
      <c r="K20" s="85">
        <v>945</v>
      </c>
      <c r="L20" s="95">
        <v>111</v>
      </c>
      <c r="M20" s="85">
        <v>276</v>
      </c>
      <c r="N20" s="95">
        <v>287</v>
      </c>
    </row>
    <row r="21" spans="1:15" ht="18" customHeight="1">
      <c r="A21" s="96"/>
      <c r="B21" s="96"/>
      <c r="C21" s="53" t="s">
        <v>187</v>
      </c>
      <c r="D21" s="53"/>
      <c r="E21" s="85">
        <v>0</v>
      </c>
      <c r="F21" s="95">
        <v>0</v>
      </c>
      <c r="G21" s="85">
        <v>0</v>
      </c>
      <c r="H21" s="95">
        <v>0</v>
      </c>
      <c r="I21" s="85">
        <v>0</v>
      </c>
      <c r="J21" s="95">
        <v>0</v>
      </c>
      <c r="K21" s="85">
        <v>0</v>
      </c>
      <c r="L21" s="95">
        <v>0</v>
      </c>
      <c r="M21" s="85">
        <v>0</v>
      </c>
      <c r="N21" s="95">
        <v>0</v>
      </c>
    </row>
    <row r="22" spans="1:15" ht="18" customHeight="1">
      <c r="A22" s="96"/>
      <c r="B22" s="96"/>
      <c r="C22" s="47" t="s">
        <v>188</v>
      </c>
      <c r="D22" s="47"/>
      <c r="E22" s="85">
        <v>1877</v>
      </c>
      <c r="F22" s="95">
        <v>1961</v>
      </c>
      <c r="G22" s="85">
        <v>312</v>
      </c>
      <c r="H22" s="95">
        <v>332</v>
      </c>
      <c r="I22" s="85">
        <v>2</v>
      </c>
      <c r="J22" s="95">
        <v>1</v>
      </c>
      <c r="K22" s="85">
        <v>2249</v>
      </c>
      <c r="L22" s="95">
        <v>1375</v>
      </c>
      <c r="M22" s="85">
        <v>1133</v>
      </c>
      <c r="N22" s="95">
        <v>1084</v>
      </c>
    </row>
    <row r="23" spans="1:15" ht="18" customHeight="1">
      <c r="A23" s="96"/>
      <c r="B23" s="96" t="s">
        <v>189</v>
      </c>
      <c r="C23" s="53" t="s">
        <v>190</v>
      </c>
      <c r="D23" s="53"/>
      <c r="E23" s="85">
        <v>51</v>
      </c>
      <c r="F23" s="95">
        <v>51</v>
      </c>
      <c r="G23" s="85">
        <v>4568</v>
      </c>
      <c r="H23" s="95">
        <v>4568</v>
      </c>
      <c r="I23" s="85">
        <v>26</v>
      </c>
      <c r="J23" s="95">
        <v>20</v>
      </c>
      <c r="K23" s="85">
        <v>13191</v>
      </c>
      <c r="L23" s="95">
        <v>13191</v>
      </c>
      <c r="M23" s="85">
        <v>1021</v>
      </c>
      <c r="N23" s="95">
        <v>1021</v>
      </c>
    </row>
    <row r="24" spans="1:15" ht="18" customHeight="1">
      <c r="A24" s="96"/>
      <c r="B24" s="96"/>
      <c r="C24" s="53" t="s">
        <v>191</v>
      </c>
      <c r="D24" s="53"/>
      <c r="E24" s="85">
        <v>1545</v>
      </c>
      <c r="F24" s="95">
        <v>1508</v>
      </c>
      <c r="G24" s="85">
        <v>4444</v>
      </c>
      <c r="H24" s="95">
        <v>4971</v>
      </c>
      <c r="I24" s="85">
        <v>55</v>
      </c>
      <c r="J24" s="95">
        <v>62</v>
      </c>
      <c r="K24" s="85">
        <v>-11558</v>
      </c>
      <c r="L24" s="95">
        <v>-11319</v>
      </c>
      <c r="M24" s="85">
        <v>-912</v>
      </c>
      <c r="N24" s="95">
        <v>-955</v>
      </c>
    </row>
    <row r="25" spans="1:15" ht="18" customHeight="1">
      <c r="A25" s="96"/>
      <c r="B25" s="96"/>
      <c r="C25" s="53" t="s">
        <v>192</v>
      </c>
      <c r="D25" s="53"/>
      <c r="E25" s="85">
        <v>0</v>
      </c>
      <c r="F25" s="95">
        <v>0</v>
      </c>
      <c r="G25" s="85">
        <v>0</v>
      </c>
      <c r="H25" s="95">
        <v>0</v>
      </c>
      <c r="I25" s="85">
        <v>-5</v>
      </c>
      <c r="J25" s="95">
        <v>0</v>
      </c>
      <c r="K25" s="85">
        <v>0</v>
      </c>
      <c r="L25" s="95">
        <v>0</v>
      </c>
      <c r="M25" s="85">
        <v>0</v>
      </c>
      <c r="N25" s="95">
        <v>0</v>
      </c>
    </row>
    <row r="26" spans="1:15" ht="18" customHeight="1">
      <c r="A26" s="96"/>
      <c r="B26" s="96"/>
      <c r="C26" s="53" t="s">
        <v>193</v>
      </c>
      <c r="D26" s="53"/>
      <c r="E26" s="85">
        <v>1596</v>
      </c>
      <c r="F26" s="95">
        <v>1558</v>
      </c>
      <c r="G26" s="85">
        <v>8929</v>
      </c>
      <c r="H26" s="95">
        <v>9551</v>
      </c>
      <c r="I26" s="85">
        <v>76</v>
      </c>
      <c r="J26" s="95">
        <v>77</v>
      </c>
      <c r="K26" s="85">
        <v>1634</v>
      </c>
      <c r="L26" s="95">
        <v>1873</v>
      </c>
      <c r="M26" s="85">
        <v>109</v>
      </c>
      <c r="N26" s="95">
        <v>66</v>
      </c>
    </row>
    <row r="27" spans="1:15" ht="18" customHeight="1">
      <c r="A27" s="96"/>
      <c r="B27" s="53" t="s">
        <v>194</v>
      </c>
      <c r="C27" s="53"/>
      <c r="D27" s="53"/>
      <c r="E27" s="85">
        <v>3473</v>
      </c>
      <c r="F27" s="95">
        <v>3519</v>
      </c>
      <c r="G27" s="85">
        <v>9240</v>
      </c>
      <c r="H27" s="95">
        <v>9883</v>
      </c>
      <c r="I27" s="85">
        <v>77</v>
      </c>
      <c r="J27" s="95">
        <v>78</v>
      </c>
      <c r="K27" s="85">
        <v>3883</v>
      </c>
      <c r="L27" s="95">
        <v>3248</v>
      </c>
      <c r="M27" s="85">
        <v>1242</v>
      </c>
      <c r="N27" s="95">
        <v>1150</v>
      </c>
    </row>
    <row r="28" spans="1:15" ht="18" customHeight="1">
      <c r="A28" s="96" t="s">
        <v>195</v>
      </c>
      <c r="B28" s="96" t="s">
        <v>196</v>
      </c>
      <c r="C28" s="53" t="s">
        <v>197</v>
      </c>
      <c r="D28" s="77" t="s">
        <v>40</v>
      </c>
      <c r="E28" s="85">
        <v>301</v>
      </c>
      <c r="F28" s="95">
        <v>298</v>
      </c>
      <c r="G28" s="85">
        <v>453</v>
      </c>
      <c r="H28" s="95">
        <v>349</v>
      </c>
      <c r="I28" s="85">
        <v>23</v>
      </c>
      <c r="J28" s="95">
        <v>15</v>
      </c>
      <c r="K28" s="85">
        <v>3500</v>
      </c>
      <c r="L28" s="95">
        <v>3524</v>
      </c>
      <c r="M28" s="85">
        <v>953</v>
      </c>
      <c r="N28" s="95">
        <v>658</v>
      </c>
    </row>
    <row r="29" spans="1:15" ht="18" customHeight="1">
      <c r="A29" s="96"/>
      <c r="B29" s="96"/>
      <c r="C29" s="53" t="s">
        <v>198</v>
      </c>
      <c r="D29" s="77" t="s">
        <v>41</v>
      </c>
      <c r="E29" s="85">
        <v>195</v>
      </c>
      <c r="F29" s="95">
        <v>189</v>
      </c>
      <c r="G29" s="85">
        <v>1184</v>
      </c>
      <c r="H29" s="95">
        <v>1195</v>
      </c>
      <c r="I29" s="85">
        <v>5</v>
      </c>
      <c r="J29" s="95">
        <v>2</v>
      </c>
      <c r="K29" s="85">
        <v>3639</v>
      </c>
      <c r="L29" s="95">
        <v>3877</v>
      </c>
      <c r="M29" s="85">
        <v>551</v>
      </c>
      <c r="N29" s="95">
        <v>381</v>
      </c>
    </row>
    <row r="30" spans="1:15" ht="18" customHeight="1">
      <c r="A30" s="96"/>
      <c r="B30" s="96"/>
      <c r="C30" s="53" t="s">
        <v>199</v>
      </c>
      <c r="D30" s="77" t="s">
        <v>200</v>
      </c>
      <c r="E30" s="85">
        <v>53</v>
      </c>
      <c r="F30" s="95">
        <v>53</v>
      </c>
      <c r="G30" s="85">
        <v>207</v>
      </c>
      <c r="H30" s="95">
        <v>92</v>
      </c>
      <c r="I30" s="85">
        <v>18</v>
      </c>
      <c r="J30" s="85">
        <v>19</v>
      </c>
      <c r="K30" s="85">
        <v>311</v>
      </c>
      <c r="L30" s="95">
        <v>309</v>
      </c>
      <c r="M30" s="85">
        <v>382</v>
      </c>
      <c r="N30" s="95">
        <v>343</v>
      </c>
    </row>
    <row r="31" spans="1:15" ht="18" customHeight="1">
      <c r="A31" s="96"/>
      <c r="B31" s="96"/>
      <c r="C31" s="47" t="s">
        <v>201</v>
      </c>
      <c r="D31" s="77" t="s">
        <v>202</v>
      </c>
      <c r="E31" s="54">
        <f t="shared" ref="E31:N31" si="0">E28-E29-E30</f>
        <v>53</v>
      </c>
      <c r="F31" s="54">
        <f t="shared" si="0"/>
        <v>56</v>
      </c>
      <c r="G31" s="54">
        <f t="shared" si="0"/>
        <v>-938</v>
      </c>
      <c r="H31" s="54">
        <f t="shared" si="0"/>
        <v>-938</v>
      </c>
      <c r="I31" s="54">
        <f t="shared" si="0"/>
        <v>0</v>
      </c>
      <c r="J31" s="54">
        <f t="shared" si="0"/>
        <v>-6</v>
      </c>
      <c r="K31" s="54">
        <f t="shared" si="0"/>
        <v>-450</v>
      </c>
      <c r="L31" s="54">
        <f t="shared" si="0"/>
        <v>-662</v>
      </c>
      <c r="M31" s="54">
        <f t="shared" si="0"/>
        <v>20</v>
      </c>
      <c r="N31" s="54">
        <f t="shared" si="0"/>
        <v>-66</v>
      </c>
      <c r="O31" s="7"/>
    </row>
    <row r="32" spans="1:15" ht="18" customHeight="1">
      <c r="A32" s="96"/>
      <c r="B32" s="96"/>
      <c r="C32" s="53" t="s">
        <v>203</v>
      </c>
      <c r="D32" s="77" t="s">
        <v>204</v>
      </c>
      <c r="E32" s="85">
        <v>0.33</v>
      </c>
      <c r="F32" s="95">
        <v>0.7</v>
      </c>
      <c r="G32" s="85">
        <v>326</v>
      </c>
      <c r="H32" s="95">
        <v>267</v>
      </c>
      <c r="I32" s="85">
        <v>0.02</v>
      </c>
      <c r="J32" s="95">
        <v>1</v>
      </c>
      <c r="K32" s="85">
        <v>193</v>
      </c>
      <c r="L32" s="95">
        <v>195</v>
      </c>
      <c r="M32" s="85">
        <v>41</v>
      </c>
      <c r="N32" s="95">
        <v>54</v>
      </c>
    </row>
    <row r="33" spans="1:14" ht="18" customHeight="1">
      <c r="A33" s="96"/>
      <c r="B33" s="96"/>
      <c r="C33" s="53" t="s">
        <v>205</v>
      </c>
      <c r="D33" s="77" t="s">
        <v>206</v>
      </c>
      <c r="E33" s="85">
        <v>17</v>
      </c>
      <c r="F33" s="95">
        <v>19</v>
      </c>
      <c r="G33" s="85">
        <v>8</v>
      </c>
      <c r="H33" s="95">
        <v>88</v>
      </c>
      <c r="I33" s="85">
        <v>0</v>
      </c>
      <c r="J33" s="95">
        <v>0.6</v>
      </c>
      <c r="K33" s="85">
        <v>0.28000000000000003</v>
      </c>
      <c r="L33" s="95">
        <v>0.3</v>
      </c>
      <c r="M33" s="85">
        <v>2</v>
      </c>
      <c r="N33" s="95">
        <v>2</v>
      </c>
    </row>
    <row r="34" spans="1:14" ht="18" customHeight="1">
      <c r="A34" s="96"/>
      <c r="B34" s="96"/>
      <c r="C34" s="47" t="s">
        <v>207</v>
      </c>
      <c r="D34" s="77" t="s">
        <v>208</v>
      </c>
      <c r="E34" s="54">
        <f t="shared" ref="E34:N34" si="1">E31+E32-E33</f>
        <v>36.33</v>
      </c>
      <c r="F34" s="54">
        <f t="shared" si="1"/>
        <v>37.700000000000003</v>
      </c>
      <c r="G34" s="54">
        <f t="shared" si="1"/>
        <v>-620</v>
      </c>
      <c r="H34" s="54">
        <f t="shared" si="1"/>
        <v>-759</v>
      </c>
      <c r="I34" s="54">
        <f t="shared" si="1"/>
        <v>0.02</v>
      </c>
      <c r="J34" s="54">
        <f t="shared" si="1"/>
        <v>-5.6</v>
      </c>
      <c r="K34" s="54">
        <f t="shared" si="1"/>
        <v>-257.27999999999997</v>
      </c>
      <c r="L34" s="54">
        <f t="shared" si="1"/>
        <v>-467.3</v>
      </c>
      <c r="M34" s="54">
        <f t="shared" si="1"/>
        <v>59</v>
      </c>
      <c r="N34" s="54">
        <f t="shared" si="1"/>
        <v>-14</v>
      </c>
    </row>
    <row r="35" spans="1:14" ht="18" customHeight="1">
      <c r="A35" s="96"/>
      <c r="B35" s="96" t="s">
        <v>209</v>
      </c>
      <c r="C35" s="53" t="s">
        <v>210</v>
      </c>
      <c r="D35" s="77" t="s">
        <v>211</v>
      </c>
      <c r="E35" s="85">
        <v>1</v>
      </c>
      <c r="F35" s="95">
        <v>0</v>
      </c>
      <c r="G35" s="85">
        <v>166</v>
      </c>
      <c r="H35" s="95">
        <v>484</v>
      </c>
      <c r="I35" s="85">
        <v>0</v>
      </c>
      <c r="J35" s="95">
        <v>0</v>
      </c>
      <c r="K35" s="85">
        <v>1041</v>
      </c>
      <c r="L35" s="95">
        <v>1194</v>
      </c>
      <c r="M35" s="85">
        <v>0</v>
      </c>
      <c r="N35" s="95">
        <v>0</v>
      </c>
    </row>
    <row r="36" spans="1:14" ht="18" customHeight="1">
      <c r="A36" s="96"/>
      <c r="B36" s="96"/>
      <c r="C36" s="53" t="s">
        <v>212</v>
      </c>
      <c r="D36" s="77" t="s">
        <v>213</v>
      </c>
      <c r="E36" s="85">
        <v>0</v>
      </c>
      <c r="F36" s="95">
        <v>5</v>
      </c>
      <c r="G36" s="85">
        <v>71</v>
      </c>
      <c r="H36" s="95">
        <v>236</v>
      </c>
      <c r="I36" s="85">
        <v>0</v>
      </c>
      <c r="J36" s="95">
        <v>0</v>
      </c>
      <c r="K36" s="85">
        <v>1019</v>
      </c>
      <c r="L36" s="95">
        <v>544</v>
      </c>
      <c r="M36" s="85">
        <v>8</v>
      </c>
      <c r="N36" s="95">
        <v>6</v>
      </c>
    </row>
    <row r="37" spans="1:14" ht="18" customHeight="1">
      <c r="A37" s="96"/>
      <c r="B37" s="96"/>
      <c r="C37" s="53" t="s">
        <v>214</v>
      </c>
      <c r="D37" s="77" t="s">
        <v>215</v>
      </c>
      <c r="E37" s="54">
        <f t="shared" ref="E37:N37" si="2">E34+E35-E36</f>
        <v>37.33</v>
      </c>
      <c r="F37" s="54">
        <f t="shared" si="2"/>
        <v>32.700000000000003</v>
      </c>
      <c r="G37" s="54">
        <f t="shared" si="2"/>
        <v>-525</v>
      </c>
      <c r="H37" s="54">
        <f t="shared" si="2"/>
        <v>-511</v>
      </c>
      <c r="I37" s="54">
        <f t="shared" si="2"/>
        <v>0.02</v>
      </c>
      <c r="J37" s="54">
        <f t="shared" si="2"/>
        <v>-5.6</v>
      </c>
      <c r="K37" s="54">
        <f t="shared" si="2"/>
        <v>-235.27999999999997</v>
      </c>
      <c r="L37" s="54">
        <f t="shared" si="2"/>
        <v>182.70000000000005</v>
      </c>
      <c r="M37" s="54">
        <f t="shared" si="2"/>
        <v>51</v>
      </c>
      <c r="N37" s="54">
        <f t="shared" si="2"/>
        <v>-20</v>
      </c>
    </row>
    <row r="38" spans="1:14" ht="18" customHeight="1">
      <c r="A38" s="96"/>
      <c r="B38" s="96"/>
      <c r="C38" s="53" t="s">
        <v>216</v>
      </c>
      <c r="D38" s="77" t="s">
        <v>217</v>
      </c>
      <c r="E38" s="85">
        <v>0</v>
      </c>
      <c r="F38" s="95">
        <v>0</v>
      </c>
      <c r="G38" s="85">
        <v>0</v>
      </c>
      <c r="H38" s="95">
        <v>0</v>
      </c>
      <c r="I38" s="85">
        <v>0</v>
      </c>
      <c r="J38" s="95">
        <v>0</v>
      </c>
      <c r="K38" s="85">
        <v>0</v>
      </c>
      <c r="L38" s="95">
        <v>0</v>
      </c>
      <c r="M38" s="85">
        <v>0</v>
      </c>
      <c r="N38" s="95">
        <v>0</v>
      </c>
    </row>
    <row r="39" spans="1:14" ht="18" customHeight="1">
      <c r="A39" s="96"/>
      <c r="B39" s="96"/>
      <c r="C39" s="53" t="s">
        <v>218</v>
      </c>
      <c r="D39" s="77" t="s">
        <v>219</v>
      </c>
      <c r="E39" s="85">
        <v>0</v>
      </c>
      <c r="F39" s="95">
        <v>0</v>
      </c>
      <c r="G39" s="85">
        <v>0</v>
      </c>
      <c r="H39" s="95">
        <v>0</v>
      </c>
      <c r="I39" s="85">
        <v>0</v>
      </c>
      <c r="J39" s="95">
        <v>0</v>
      </c>
      <c r="K39" s="85">
        <v>0</v>
      </c>
      <c r="L39" s="95">
        <v>0</v>
      </c>
      <c r="M39" s="85">
        <v>0</v>
      </c>
      <c r="N39" s="95">
        <v>0</v>
      </c>
    </row>
    <row r="40" spans="1:14" ht="18" customHeight="1">
      <c r="A40" s="96"/>
      <c r="B40" s="96"/>
      <c r="C40" s="53" t="s">
        <v>220</v>
      </c>
      <c r="D40" s="77" t="s">
        <v>221</v>
      </c>
      <c r="E40" s="85">
        <v>0</v>
      </c>
      <c r="F40" s="95">
        <v>0</v>
      </c>
      <c r="G40" s="85">
        <v>1</v>
      </c>
      <c r="H40" s="95">
        <v>1</v>
      </c>
      <c r="I40" s="85">
        <v>0.31</v>
      </c>
      <c r="J40" s="95">
        <v>0.3</v>
      </c>
      <c r="K40" s="85">
        <v>5</v>
      </c>
      <c r="L40" s="95">
        <v>6</v>
      </c>
      <c r="M40" s="85">
        <v>8</v>
      </c>
      <c r="N40" s="95">
        <v>2</v>
      </c>
    </row>
    <row r="41" spans="1:14" ht="18" customHeight="1">
      <c r="A41" s="96"/>
      <c r="B41" s="96"/>
      <c r="C41" s="47" t="s">
        <v>222</v>
      </c>
      <c r="D41" s="77" t="s">
        <v>223</v>
      </c>
      <c r="E41" s="54">
        <f t="shared" ref="E41:N41" si="3">E34+E35-E36-E40</f>
        <v>37.33</v>
      </c>
      <c r="F41" s="54">
        <f t="shared" si="3"/>
        <v>32.700000000000003</v>
      </c>
      <c r="G41" s="54">
        <f t="shared" si="3"/>
        <v>-526</v>
      </c>
      <c r="H41" s="54">
        <f t="shared" si="3"/>
        <v>-512</v>
      </c>
      <c r="I41" s="54">
        <f t="shared" si="3"/>
        <v>-0.28999999999999998</v>
      </c>
      <c r="J41" s="54">
        <f t="shared" si="3"/>
        <v>-5.8999999999999995</v>
      </c>
      <c r="K41" s="54">
        <f t="shared" si="3"/>
        <v>-240.27999999999997</v>
      </c>
      <c r="L41" s="54">
        <f t="shared" si="3"/>
        <v>176.70000000000005</v>
      </c>
      <c r="M41" s="54">
        <f t="shared" si="3"/>
        <v>43</v>
      </c>
      <c r="N41" s="54">
        <f t="shared" si="3"/>
        <v>-22</v>
      </c>
    </row>
    <row r="42" spans="1:14" ht="18" customHeight="1">
      <c r="A42" s="96"/>
      <c r="B42" s="96"/>
      <c r="C42" s="111" t="s">
        <v>224</v>
      </c>
      <c r="D42" s="111"/>
      <c r="E42" s="54">
        <f t="shared" ref="E42:N42" si="4">E37+E38-E39-E40</f>
        <v>37.33</v>
      </c>
      <c r="F42" s="54">
        <f t="shared" si="4"/>
        <v>32.700000000000003</v>
      </c>
      <c r="G42" s="54">
        <f t="shared" si="4"/>
        <v>-526</v>
      </c>
      <c r="H42" s="54">
        <f t="shared" si="4"/>
        <v>-512</v>
      </c>
      <c r="I42" s="54">
        <f t="shared" si="4"/>
        <v>-0.28999999999999998</v>
      </c>
      <c r="J42" s="54">
        <f t="shared" si="4"/>
        <v>-5.8999999999999995</v>
      </c>
      <c r="K42" s="54">
        <f t="shared" si="4"/>
        <v>-240.27999999999997</v>
      </c>
      <c r="L42" s="54">
        <f t="shared" si="4"/>
        <v>176.70000000000005</v>
      </c>
      <c r="M42" s="54">
        <f t="shared" si="4"/>
        <v>43</v>
      </c>
      <c r="N42" s="54">
        <f t="shared" si="4"/>
        <v>-22</v>
      </c>
    </row>
    <row r="43" spans="1:14" ht="18" customHeight="1">
      <c r="A43" s="96"/>
      <c r="B43" s="96"/>
      <c r="C43" s="53" t="s">
        <v>225</v>
      </c>
      <c r="D43" s="77" t="s">
        <v>226</v>
      </c>
      <c r="E43" s="85">
        <v>0</v>
      </c>
      <c r="F43" s="95">
        <v>0</v>
      </c>
      <c r="G43" s="85">
        <v>0</v>
      </c>
      <c r="H43" s="95">
        <v>0</v>
      </c>
      <c r="I43" s="85">
        <v>0</v>
      </c>
      <c r="J43" s="95">
        <v>0</v>
      </c>
      <c r="K43" s="85">
        <v>0</v>
      </c>
      <c r="L43" s="95">
        <v>0</v>
      </c>
      <c r="M43" s="85">
        <v>0</v>
      </c>
      <c r="N43" s="95">
        <v>0</v>
      </c>
    </row>
    <row r="44" spans="1:14" ht="18" customHeight="1">
      <c r="A44" s="96"/>
      <c r="B44" s="96"/>
      <c r="C44" s="47" t="s">
        <v>227</v>
      </c>
      <c r="D44" s="65" t="s">
        <v>228</v>
      </c>
      <c r="E44" s="54">
        <f t="shared" ref="E44:N44" si="5">E41+E43</f>
        <v>37.33</v>
      </c>
      <c r="F44" s="54">
        <f t="shared" si="5"/>
        <v>32.700000000000003</v>
      </c>
      <c r="G44" s="54">
        <f t="shared" si="5"/>
        <v>-526</v>
      </c>
      <c r="H44" s="54">
        <f t="shared" si="5"/>
        <v>-512</v>
      </c>
      <c r="I44" s="54">
        <f t="shared" si="5"/>
        <v>-0.28999999999999998</v>
      </c>
      <c r="J44" s="54">
        <f t="shared" si="5"/>
        <v>-5.8999999999999995</v>
      </c>
      <c r="K44" s="54">
        <f t="shared" si="5"/>
        <v>-240.27999999999997</v>
      </c>
      <c r="L44" s="54">
        <f t="shared" si="5"/>
        <v>176.70000000000005</v>
      </c>
      <c r="M44" s="54">
        <f t="shared" si="5"/>
        <v>43</v>
      </c>
      <c r="N44" s="54">
        <f t="shared" si="5"/>
        <v>-22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6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6"/>
  <printOptions horizontalCentered="1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新潟県</cp:lastModifiedBy>
  <cp:lastPrinted>2024-08-28T23:45:04Z</cp:lastPrinted>
  <dcterms:modified xsi:type="dcterms:W3CDTF">2024-08-28T23:45:59Z</dcterms:modified>
</cp:coreProperties>
</file>