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flsv\1107000_財政課\05_班業務\03_資金班\24_借入（その他）\▼例月地方債発行状況など地方債協会案件\★都道府県財政状況（地方債協会）\R6\03 各担当さんからの回答\"/>
    </mc:Choice>
  </mc:AlternateContent>
  <xr:revisionPtr revIDLastSave="0" documentId="13_ncr:1_{F93A47ED-7CE7-41EC-83B1-C94E3305DD16}" xr6:coauthVersionLast="47" xr6:coauthVersionMax="47" xr10:uidLastSave="{00000000-0000-0000-0000-000000000000}"/>
  <bookViews>
    <workbookView xWindow="-108" yWindow="-108" windowWidth="23256" windowHeight="12576" tabRatio="663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8" l="1"/>
  <c r="F37" i="8" s="1"/>
  <c r="F42" i="8" s="1"/>
  <c r="F31" i="8"/>
  <c r="E31" i="8"/>
  <c r="E34" i="8" s="1"/>
  <c r="E41" i="8" l="1"/>
  <c r="E44" i="8" s="1"/>
  <c r="E37" i="8"/>
  <c r="E42" i="8" s="1"/>
  <c r="F41" i="8"/>
  <c r="F44" i="8" s="1"/>
  <c r="F39" i="4" l="1"/>
  <c r="F42" i="4"/>
  <c r="F40" i="4"/>
  <c r="F37" i="4"/>
  <c r="O24" i="4" l="1"/>
  <c r="O27" i="4" s="1"/>
  <c r="N24" i="4"/>
  <c r="N27" i="4" s="1"/>
  <c r="O16" i="4"/>
  <c r="N16" i="4"/>
  <c r="O15" i="4"/>
  <c r="N15" i="4"/>
  <c r="O14" i="4"/>
  <c r="N14" i="4"/>
  <c r="F27" i="4"/>
  <c r="G24" i="4"/>
  <c r="G27" i="4" s="1"/>
  <c r="F24" i="4"/>
  <c r="G16" i="4"/>
  <c r="F16" i="4"/>
  <c r="G15" i="4"/>
  <c r="F15" i="4"/>
  <c r="G14" i="4"/>
  <c r="F14" i="4"/>
  <c r="M14" i="7"/>
  <c r="M15" i="7"/>
  <c r="M16" i="7"/>
  <c r="O14" i="7"/>
  <c r="O15" i="7"/>
  <c r="O16" i="7"/>
  <c r="K34" i="8"/>
  <c r="K37" i="8" s="1"/>
  <c r="K42" i="8" s="1"/>
  <c r="G34" i="8"/>
  <c r="G37" i="8" s="1"/>
  <c r="G42" i="8" s="1"/>
  <c r="N31" i="8"/>
  <c r="N34" i="8" s="1"/>
  <c r="M31" i="8"/>
  <c r="M34" i="8" s="1"/>
  <c r="L31" i="8"/>
  <c r="L34" i="8" s="1"/>
  <c r="K31" i="8"/>
  <c r="J31" i="8"/>
  <c r="J34" i="8" s="1"/>
  <c r="I31" i="8"/>
  <c r="I34" i="8" s="1"/>
  <c r="H31" i="8"/>
  <c r="H34" i="8" s="1"/>
  <c r="G31" i="8"/>
  <c r="O44" i="7"/>
  <c r="N44" i="7"/>
  <c r="M44" i="7"/>
  <c r="L44" i="7"/>
  <c r="K44" i="7"/>
  <c r="J44" i="7"/>
  <c r="I44" i="7"/>
  <c r="H44" i="7"/>
  <c r="G44" i="7"/>
  <c r="F44" i="7"/>
  <c r="O39" i="7"/>
  <c r="O45" i="7" s="1"/>
  <c r="N39" i="7"/>
  <c r="N45" i="7" s="1"/>
  <c r="M39" i="7"/>
  <c r="M45" i="7" s="1"/>
  <c r="L39" i="7"/>
  <c r="L45" i="7" s="1"/>
  <c r="K39" i="7"/>
  <c r="K45" i="7" s="1"/>
  <c r="J39" i="7"/>
  <c r="J45" i="7" s="1"/>
  <c r="I39" i="7"/>
  <c r="I45" i="7" s="1"/>
  <c r="H39" i="7"/>
  <c r="H45" i="7" s="1"/>
  <c r="G39" i="7"/>
  <c r="F39" i="7"/>
  <c r="O24" i="7"/>
  <c r="O27" i="7" s="1"/>
  <c r="N24" i="7"/>
  <c r="N27" i="7" s="1"/>
  <c r="M24" i="7"/>
  <c r="M27" i="7" s="1"/>
  <c r="L24" i="7"/>
  <c r="L27" i="7" s="1"/>
  <c r="K24" i="7"/>
  <c r="K27" i="7" s="1"/>
  <c r="J24" i="7"/>
  <c r="J27" i="7" s="1"/>
  <c r="I24" i="7"/>
  <c r="I27" i="7" s="1"/>
  <c r="H24" i="7"/>
  <c r="H27" i="7" s="1"/>
  <c r="G24" i="7"/>
  <c r="G27" i="7" s="1"/>
  <c r="F24" i="7"/>
  <c r="F27" i="7" s="1"/>
  <c r="N16" i="7"/>
  <c r="L16" i="7"/>
  <c r="K16" i="7"/>
  <c r="J16" i="7"/>
  <c r="I16" i="7"/>
  <c r="H16" i="7"/>
  <c r="G16" i="7"/>
  <c r="F16" i="7"/>
  <c r="N15" i="7"/>
  <c r="L15" i="7"/>
  <c r="K15" i="7"/>
  <c r="J15" i="7"/>
  <c r="I15" i="7"/>
  <c r="H15" i="7"/>
  <c r="G15" i="7"/>
  <c r="F15" i="7"/>
  <c r="N14" i="7"/>
  <c r="L14" i="7"/>
  <c r="K14" i="7"/>
  <c r="J14" i="7"/>
  <c r="I14" i="7"/>
  <c r="H14" i="7"/>
  <c r="G14" i="7"/>
  <c r="F14" i="7"/>
  <c r="F24" i="6"/>
  <c r="I22" i="6"/>
  <c r="E22" i="6"/>
  <c r="I20" i="6"/>
  <c r="H20" i="6"/>
  <c r="G20" i="6"/>
  <c r="F20" i="6"/>
  <c r="E20" i="6"/>
  <c r="I19" i="6"/>
  <c r="I21" i="6" s="1"/>
  <c r="H19" i="6"/>
  <c r="G19" i="6"/>
  <c r="G21" i="6" s="1"/>
  <c r="F19" i="6"/>
  <c r="F21" i="6" s="1"/>
  <c r="E19" i="6"/>
  <c r="E23" i="6" s="1"/>
  <c r="H45" i="5"/>
  <c r="F45" i="5"/>
  <c r="I45" i="5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H27" i="5"/>
  <c r="F27" i="5"/>
  <c r="G27" i="5" s="1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O44" i="4"/>
  <c r="N44" i="4"/>
  <c r="M44" i="4"/>
  <c r="L44" i="4"/>
  <c r="K44" i="4"/>
  <c r="J44" i="4"/>
  <c r="I44" i="4"/>
  <c r="H44" i="4"/>
  <c r="G44" i="4"/>
  <c r="F44" i="4"/>
  <c r="O39" i="4"/>
  <c r="O45" i="4" s="1"/>
  <c r="N39" i="4"/>
  <c r="N45" i="4" s="1"/>
  <c r="M39" i="4"/>
  <c r="M45" i="4" s="1"/>
  <c r="L39" i="4"/>
  <c r="L45" i="4" s="1"/>
  <c r="K39" i="4"/>
  <c r="K45" i="4" s="1"/>
  <c r="J39" i="4"/>
  <c r="J45" i="4" s="1"/>
  <c r="I39" i="4"/>
  <c r="I45" i="4" s="1"/>
  <c r="H39" i="4"/>
  <c r="H45" i="4" s="1"/>
  <c r="G39" i="4"/>
  <c r="L27" i="4"/>
  <c r="M24" i="4"/>
  <c r="M27" i="4" s="1"/>
  <c r="L24" i="4"/>
  <c r="K24" i="4"/>
  <c r="K27" i="4" s="1"/>
  <c r="J24" i="4"/>
  <c r="J27" i="4" s="1"/>
  <c r="I24" i="4"/>
  <c r="I27" i="4" s="1"/>
  <c r="H24" i="4"/>
  <c r="H27" i="4" s="1"/>
  <c r="M16" i="4"/>
  <c r="L16" i="4"/>
  <c r="K16" i="4"/>
  <c r="J16" i="4"/>
  <c r="I16" i="4"/>
  <c r="H16" i="4"/>
  <c r="M15" i="4"/>
  <c r="L15" i="4"/>
  <c r="K15" i="4"/>
  <c r="J15" i="4"/>
  <c r="I15" i="4"/>
  <c r="H15" i="4"/>
  <c r="M14" i="4"/>
  <c r="L14" i="4"/>
  <c r="K14" i="4"/>
  <c r="J14" i="4"/>
  <c r="I14" i="4"/>
  <c r="H14" i="4"/>
  <c r="H45" i="2"/>
  <c r="F45" i="2"/>
  <c r="G45" i="2" s="1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H27" i="2"/>
  <c r="F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F22" i="6" l="1"/>
  <c r="G29" i="5"/>
  <c r="G35" i="5"/>
  <c r="G33" i="5"/>
  <c r="G31" i="5"/>
  <c r="G14" i="5"/>
  <c r="G22" i="5"/>
  <c r="G10" i="5"/>
  <c r="G18" i="5"/>
  <c r="G16" i="5"/>
  <c r="G24" i="5"/>
  <c r="G12" i="5"/>
  <c r="G20" i="5"/>
  <c r="G9" i="5"/>
  <c r="G11" i="5"/>
  <c r="G13" i="5"/>
  <c r="G15" i="5"/>
  <c r="G17" i="5"/>
  <c r="G19" i="5"/>
  <c r="G21" i="5"/>
  <c r="G23" i="5"/>
  <c r="G25" i="5"/>
  <c r="G26" i="5"/>
  <c r="G29" i="2"/>
  <c r="G35" i="2"/>
  <c r="G37" i="2"/>
  <c r="G43" i="2"/>
  <c r="G33" i="2"/>
  <c r="G41" i="2"/>
  <c r="G31" i="2"/>
  <c r="G39" i="2"/>
  <c r="G28" i="2"/>
  <c r="G32" i="2"/>
  <c r="G36" i="2"/>
  <c r="G40" i="2"/>
  <c r="G44" i="2"/>
  <c r="G30" i="2"/>
  <c r="G34" i="2"/>
  <c r="G38" i="2"/>
  <c r="G42" i="2"/>
  <c r="I27" i="2"/>
  <c r="F45" i="4"/>
  <c r="G45" i="4"/>
  <c r="G45" i="7"/>
  <c r="F45" i="7"/>
  <c r="I41" i="8"/>
  <c r="I44" i="8" s="1"/>
  <c r="I37" i="8"/>
  <c r="I42" i="8" s="1"/>
  <c r="J41" i="8"/>
  <c r="J44" i="8" s="1"/>
  <c r="J37" i="8"/>
  <c r="J42" i="8" s="1"/>
  <c r="N41" i="8"/>
  <c r="N44" i="8" s="1"/>
  <c r="N37" i="8"/>
  <c r="N42" i="8" s="1"/>
  <c r="G23" i="6"/>
  <c r="M41" i="8"/>
  <c r="M44" i="8" s="1"/>
  <c r="M37" i="8"/>
  <c r="M42" i="8" s="1"/>
  <c r="H22" i="6"/>
  <c r="G22" i="6"/>
  <c r="H37" i="8"/>
  <c r="H42" i="8" s="1"/>
  <c r="H41" i="8"/>
  <c r="H44" i="8" s="1"/>
  <c r="L37" i="8"/>
  <c r="L42" i="8" s="1"/>
  <c r="L41" i="8"/>
  <c r="L44" i="8" s="1"/>
  <c r="G11" i="2"/>
  <c r="G15" i="2"/>
  <c r="G19" i="2"/>
  <c r="G23" i="2"/>
  <c r="G25" i="2"/>
  <c r="G37" i="5"/>
  <c r="G39" i="5"/>
  <c r="G41" i="5"/>
  <c r="G43" i="5"/>
  <c r="I23" i="6"/>
  <c r="G41" i="8"/>
  <c r="G44" i="8" s="1"/>
  <c r="K41" i="8"/>
  <c r="K44" i="8" s="1"/>
  <c r="G27" i="2"/>
  <c r="I45" i="2"/>
  <c r="I27" i="5"/>
  <c r="G45" i="5"/>
  <c r="H21" i="6"/>
  <c r="F23" i="6"/>
  <c r="G12" i="2"/>
  <c r="G16" i="2"/>
  <c r="G18" i="2"/>
  <c r="G20" i="2"/>
  <c r="G22" i="2"/>
  <c r="G24" i="2"/>
  <c r="G26" i="2"/>
  <c r="G28" i="5"/>
  <c r="G30" i="5"/>
  <c r="G32" i="5"/>
  <c r="G34" i="5"/>
  <c r="G36" i="5"/>
  <c r="G38" i="5"/>
  <c r="G40" i="5"/>
  <c r="G42" i="5"/>
  <c r="G44" i="5"/>
  <c r="E21" i="6"/>
  <c r="G9" i="2"/>
  <c r="G13" i="2"/>
  <c r="G17" i="2"/>
  <c r="G21" i="2"/>
  <c r="G10" i="2"/>
  <c r="G14" i="2"/>
  <c r="H2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　貴一</author>
  </authors>
  <commentList>
    <comment ref="F34" authorId="0" shapeId="0" xr:uid="{B38CBC69-B3CF-4A77-BD15-3444E620028B}">
      <text>
        <r>
          <rPr>
            <b/>
            <sz val="9"/>
            <color indexed="81"/>
            <rFont val="MS P ゴシック"/>
            <family val="3"/>
            <charset val="128"/>
          </rPr>
          <t>（歳入）
港湾使用料</t>
        </r>
      </text>
    </comment>
    <comment ref="F35" authorId="0" shapeId="0" xr:uid="{422A2BC5-3688-4502-8683-FA67FC1F110A}">
      <text>
        <r>
          <rPr>
            <b/>
            <sz val="9"/>
            <color indexed="81"/>
            <rFont val="MS P ゴシック"/>
            <family val="3"/>
            <charset val="128"/>
          </rPr>
          <t>（歳入）
雑入（雑入）</t>
        </r>
      </text>
    </comment>
    <comment ref="F37" authorId="0" shapeId="0" xr:uid="{8BE6E6E1-67C7-4FD7-BA9C-B53A349F88A3}">
      <text>
        <r>
          <rPr>
            <b/>
            <sz val="9"/>
            <color indexed="81"/>
            <rFont val="MS P ゴシック"/>
            <family val="3"/>
            <charset val="128"/>
          </rPr>
          <t>（歳出）
管理費＋公債費（役務費）</t>
        </r>
      </text>
    </comment>
    <comment ref="F38" authorId="0" shapeId="0" xr:uid="{81C9946B-76B6-4092-821F-14A733828162}">
      <text>
        <r>
          <rPr>
            <b/>
            <sz val="9"/>
            <color indexed="81"/>
            <rFont val="MS P ゴシック"/>
            <family val="3"/>
            <charset val="128"/>
          </rPr>
          <t>（歳出）
公債費（利子）</t>
        </r>
      </text>
    </comment>
    <comment ref="F40" authorId="0" shapeId="0" xr:uid="{27AE93C4-16D2-417B-9A51-D14E3AE57B0A}">
      <text>
        <r>
          <rPr>
            <b/>
            <sz val="9"/>
            <color indexed="81"/>
            <rFont val="MS P ゴシック"/>
            <family val="3"/>
            <charset val="128"/>
          </rPr>
          <t>（歳入）
繰入金＋県債＋雑入（港湾整備費）</t>
        </r>
      </text>
    </comment>
    <comment ref="F42" authorId="0" shapeId="0" xr:uid="{63D92630-7A68-40D6-939D-B6B229E23C67}">
      <text>
        <r>
          <rPr>
            <b/>
            <sz val="9"/>
            <color indexed="81"/>
            <rFont val="MS P ゴシック"/>
            <family val="3"/>
            <charset val="128"/>
          </rPr>
          <t>（歳出）
整備費＋公債費（償還金）</t>
        </r>
      </text>
    </comment>
  </commentList>
</comments>
</file>

<file path=xl/sharedStrings.xml><?xml version="1.0" encoding="utf-8"?>
<sst xmlns="http://schemas.openxmlformats.org/spreadsheetml/2006/main" count="435" uniqueCount="261">
  <si>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</si>
  <si>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</si>
  <si>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</si>
  <si>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</si>
  <si>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</si>
  <si>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</si>
  <si>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</si>
  <si>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</si>
  <si>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</si>
  <si>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</si>
  <si>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</si>
  <si>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</si>
  <si>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</si>
  <si>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</si>
  <si>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</si>
  <si>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</si>
  <si>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</si>
  <si>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</si>
  <si>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</si>
  <si>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</si>
  <si>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</si>
  <si>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</si>
  <si>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</si>
  <si>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</si>
  <si>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</si>
  <si>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</si>
  <si>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</si>
  <si>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</si>
  <si>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</si>
  <si>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</si>
  <si>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</si>
  <si>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</si>
  <si>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</si>
  <si>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</si>
  <si>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</si>
  <si>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</si>
  <si>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</si>
  <si>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</si>
  <si>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</si>
  <si>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</si>
  <si>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</si>
  <si>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</si>
  <si>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</si>
  <si>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</si>
  <si>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</si>
  <si>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</si>
  <si>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</si>
  <si>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</si>
  <si>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</si>
  <si>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</si>
  <si>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</si>
  <si>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</si>
  <si>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</si>
  <si>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</si>
  <si>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</si>
  <si>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</si>
  <si>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</si>
  <si>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</si>
  <si>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</si>
  <si>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</si>
  <si>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</si>
  <si>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</si>
  <si>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</si>
  <si>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</si>
  <si>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</si>
  <si>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</si>
  <si>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</si>
  <si>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</si>
  <si>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</si>
  <si>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</si>
  <si>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</si>
  <si>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</si>
  <si>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</si>
  <si>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</si>
  <si>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</si>
  <si>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</si>
  <si>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</si>
  <si>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</si>
  <si>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</si>
  <si>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</si>
  <si>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</si>
  <si>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</si>
  <si>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</si>
  <si>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</si>
  <si>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</si>
  <si>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</si>
  <si>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</si>
  <si>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</si>
  <si>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</si>
  <si>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</si>
  <si>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</si>
  <si>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</si>
  <si>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</si>
  <si>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</si>
  <si>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</si>
  <si>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</si>
  <si>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</si>
  <si>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</si>
  <si>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</si>
  <si>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</si>
  <si>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</si>
  <si>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</si>
  <si>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</si>
  <si>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</si>
  <si>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</si>
  <si>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</si>
  <si>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</si>
  <si>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</si>
  <si>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</si>
  <si>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</si>
  <si>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</si>
  <si>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</si>
  <si>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</si>
  <si>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</si>
  <si>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</si>
  <si>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</si>
  <si>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</si>
  <si>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</si>
  <si>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</si>
  <si>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</si>
  <si>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</si>
  <si>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</si>
  <si>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</si>
  <si>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</si>
  <si>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</si>
  <si>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</si>
  <si>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</si>
  <si>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</si>
  <si>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</si>
  <si>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</si>
  <si>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</si>
  <si>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</si>
  <si>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</si>
  <si>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</si>
  <si>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</si>
  <si>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</si>
  <si>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</si>
  <si>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</si>
  <si>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</si>
  <si>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</si>
  <si>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</si>
  <si>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</si>
  <si>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</si>
  <si>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</si>
  <si>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</si>
  <si>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</si>
  <si>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</si>
  <si>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</si>
  <si>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</si>
  <si>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</si>
  <si>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</si>
  <si>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</si>
  <si>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</si>
  <si>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</si>
  <si>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</si>
  <si>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</si>
  <si>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</si>
  <si>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</si>
  <si>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</si>
  <si>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</si>
  <si>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</si>
  <si>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</si>
  <si>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</si>
  <si>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</si>
  <si>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</si>
  <si>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</si>
  <si>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</si>
  <si>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</si>
  <si>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</si>
  <si>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</si>
  <si>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</si>
  <si>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</si>
  <si>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</si>
  <si>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</si>
  <si>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</si>
  <si>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</si>
  <si>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</si>
  <si>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</si>
  <si>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</si>
  <si>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</si>
  <si>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</si>
  <si>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</si>
  <si>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</si>
  <si>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</si>
  <si>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</si>
  <si>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</si>
  <si>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</si>
  <si>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</si>
  <si>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</si>
  <si>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</si>
  <si>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</si>
  <si>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</si>
  <si>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</si>
  <si>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</si>
  <si>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</si>
  <si>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</si>
  <si>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</si>
  <si>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</si>
  <si>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</si>
  <si>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</si>
  <si>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</si>
  <si>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</si>
  <si>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</si>
  <si>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</si>
  <si>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</si>
  <si>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</si>
  <si>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</si>
  <si>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</si>
  <si>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</si>
  <si>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</si>
  <si>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</si>
  <si>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</si>
  <si>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</si>
  <si>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</si>
  <si>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</si>
  <si>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</si>
  <si>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</si>
  <si>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</si>
  <si>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</si>
  <si>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</si>
  <si>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</si>
  <si>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</si>
  <si>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</si>
  <si>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</si>
  <si>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</si>
  <si>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</si>
  <si>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</si>
  <si>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</si>
  <si>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</si>
  <si>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</si>
  <si>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</si>
  <si>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</si>
  <si>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</si>
  <si>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</si>
  <si>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</si>
  <si>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</si>
  <si>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</si>
  <si>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</si>
  <si>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</si>
  <si>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</si>
  <si>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</si>
  <si>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</si>
  <si>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</si>
  <si>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</si>
  <si>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</si>
  <si>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</si>
  <si>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</si>
  <si>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</si>
  <si>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</si>
  <si>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</si>
  <si>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</si>
  <si>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水道用水供給事業会計</t>
    <rPh sb="0" eb="4">
      <t>スイドウヨウスイ</t>
    </rPh>
    <rPh sb="4" eb="6">
      <t>キョウキュウ</t>
    </rPh>
    <rPh sb="6" eb="10">
      <t>ジギョウカイケイ</t>
    </rPh>
    <phoneticPr fontId="14"/>
  </si>
  <si>
    <t>中央病院事業会計</t>
    <rPh sb="0" eb="4">
      <t>チュウオウビョウイン</t>
    </rPh>
    <rPh sb="4" eb="8">
      <t>ジギョウカイケイ</t>
    </rPh>
    <phoneticPr fontId="14"/>
  </si>
  <si>
    <t>こころの病院事業会計</t>
    <rPh sb="4" eb="6">
      <t>ビョウイン</t>
    </rPh>
    <rPh sb="6" eb="10">
      <t>ジギョウカイケイ</t>
    </rPh>
    <phoneticPr fontId="14"/>
  </si>
  <si>
    <t>港湾土地造成事業会計</t>
    <rPh sb="0" eb="6">
      <t>コウワントチゾウセイ</t>
    </rPh>
    <rPh sb="6" eb="10">
      <t>ジギョウカイケイ</t>
    </rPh>
    <phoneticPr fontId="14"/>
  </si>
  <si>
    <t>流域下水道事業会計</t>
    <rPh sb="0" eb="5">
      <t>リュウイキゲスイドウ</t>
    </rPh>
    <rPh sb="5" eb="7">
      <t>ジギョウ</t>
    </rPh>
    <rPh sb="7" eb="9">
      <t>カイケイ</t>
    </rPh>
    <phoneticPr fontId="14"/>
  </si>
  <si>
    <t>石川県</t>
    <phoneticPr fontId="9"/>
  </si>
  <si>
    <t>港湾整備事業特別会計</t>
    <rPh sb="0" eb="4">
      <t>コウワンセイビ</t>
    </rPh>
    <rPh sb="4" eb="6">
      <t>ジギョウ</t>
    </rPh>
    <rPh sb="6" eb="10">
      <t>トクベツカイケイ</t>
    </rPh>
    <phoneticPr fontId="14"/>
  </si>
  <si>
    <t>ＩＲいしかわ鉄道</t>
    <rPh sb="6" eb="8">
      <t>テツドウ</t>
    </rPh>
    <phoneticPr fontId="14"/>
  </si>
  <si>
    <t>石川県</t>
    <rPh sb="0" eb="3">
      <t>イシカワケン</t>
    </rPh>
    <phoneticPr fontId="9"/>
  </si>
  <si>
    <t>石川県</t>
    <rPh sb="0" eb="3">
      <t>イシカワケン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</si>
</sst>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4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1"/>
      <name val="MS UI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  <xf numFmtId="0" fontId="22" fillId="0" borderId="0"/>
  </cellStyleXfs>
  <cellXfs count="128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applyNumberFormat="1" applyBorder="1" applyAlignment="1">
      <alignment vertical="center"/>
    </xf>
    <xf numFmtId="177" fontId="19" fillId="0" borderId="10" xfId="1" applyNumberFormat="1" applyFont="1" applyFill="1" applyBorder="1" applyAlignment="1">
      <alignment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7" fontId="0" fillId="0" borderId="10" xfId="0" quotePrefix="1" applyNumberFormat="1" applyFill="1" applyBorder="1" applyAlignment="1">
      <alignment horizontal="right" vertical="center"/>
    </xf>
    <xf numFmtId="177" fontId="2" fillId="0" borderId="10" xfId="1" applyNumberFormat="1" applyFill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177" fontId="19" fillId="0" borderId="10" xfId="1" applyNumberFormat="1" applyFon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7" xfId="0" applyNumberFormat="1" applyFill="1" applyBorder="1" applyAlignment="1">
      <alignment horizontal="left" vertical="center"/>
    </xf>
    <xf numFmtId="41" fontId="0" fillId="0" borderId="10" xfId="0" applyNumberFormat="1" applyFill="1" applyBorder="1" applyAlignment="1">
      <alignment horizontal="left" vertical="center"/>
    </xf>
    <xf numFmtId="177" fontId="2" fillId="0" borderId="10" xfId="1" applyNumberFormat="1" applyFont="1" applyFill="1" applyBorder="1" applyAlignment="1">
      <alignment vertical="center"/>
    </xf>
    <xf numFmtId="41" fontId="0" fillId="0" borderId="10" xfId="0" applyNumberFormat="1" applyFill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41" fontId="0" fillId="0" borderId="1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2" fillId="2" borderId="10" xfId="0" applyFont="1" applyFill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/>
    </xf>
    <xf numFmtId="41" fontId="0" fillId="2" borderId="10" xfId="0" applyNumberFormat="1" applyFill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  <xf numFmtId="178" fontId="23" fillId="0" borderId="10" xfId="1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4" xr:uid="{AF4C158C-0A3C-4DF9-AC80-CFB0DE8E0DC6}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37" activePane="bottomRight" state="frozen"/>
      <selection pane="topRight" activeCell="F1" sqref="F1"/>
      <selection pane="bottomLeft" activeCell="A9" sqref="A9"/>
      <selection pane="bottomRight" activeCell="P41" sqref="P41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1" width="9" style="2"/>
    <col min="12" max="12" width="9.88671875" style="2" customWidth="1"/>
    <col min="13" max="16384" width="9" style="2"/>
  </cols>
  <sheetData>
    <row r="1" spans="1:11" ht="33.9" customHeight="1">
      <c r="A1" s="16" t="s">
        <v>0</v>
      </c>
      <c r="B1" s="16"/>
      <c r="C1" s="16"/>
      <c r="D1" s="16"/>
      <c r="E1" s="21" t="s">
        <v>259</v>
      </c>
      <c r="F1" s="1"/>
    </row>
    <row r="3" spans="1:11" ht="14.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8" t="s">
        <v>242</v>
      </c>
      <c r="G7" s="48"/>
      <c r="H7" s="48" t="s">
        <v>236</v>
      </c>
      <c r="I7" s="49" t="s">
        <v>21</v>
      </c>
    </row>
    <row r="8" spans="1:11" ht="17.100000000000001" customHeight="1">
      <c r="A8" s="18"/>
      <c r="B8" s="19"/>
      <c r="C8" s="19"/>
      <c r="D8" s="19"/>
      <c r="E8" s="59"/>
      <c r="F8" s="51" t="s">
        <v>90</v>
      </c>
      <c r="G8" s="51" t="s">
        <v>2</v>
      </c>
      <c r="H8" s="51" t="s">
        <v>234</v>
      </c>
      <c r="I8" s="52"/>
    </row>
    <row r="9" spans="1:11" ht="18" customHeight="1">
      <c r="A9" s="100" t="s">
        <v>87</v>
      </c>
      <c r="B9" s="100" t="s">
        <v>89</v>
      </c>
      <c r="C9" s="60" t="s">
        <v>3</v>
      </c>
      <c r="D9" s="53"/>
      <c r="E9" s="53"/>
      <c r="F9" s="54">
        <v>177200</v>
      </c>
      <c r="G9" s="55">
        <f>F9/$F$27*100</f>
        <v>14.718243645074372</v>
      </c>
      <c r="H9" s="54">
        <v>180100</v>
      </c>
      <c r="I9" s="55">
        <f>(F9/H9-1)*100</f>
        <v>-1.6102165463631302</v>
      </c>
      <c r="K9" s="25"/>
    </row>
    <row r="10" spans="1:11" ht="18" customHeight="1">
      <c r="A10" s="100"/>
      <c r="B10" s="100"/>
      <c r="C10" s="62"/>
      <c r="D10" s="95" t="s">
        <v>22</v>
      </c>
      <c r="E10" s="96"/>
      <c r="F10" s="92">
        <v>44531</v>
      </c>
      <c r="G10" s="55">
        <f t="shared" ref="G10:G26" si="0">F10/$F$27*100</f>
        <v>3.6987477864492488</v>
      </c>
      <c r="H10" s="54">
        <v>47990</v>
      </c>
      <c r="I10" s="55">
        <f t="shared" ref="I10:I27" si="1">(F10/H10-1)*100</f>
        <v>-7.2077516149197773</v>
      </c>
    </row>
    <row r="11" spans="1:11" ht="18" customHeight="1">
      <c r="A11" s="100"/>
      <c r="B11" s="100"/>
      <c r="C11" s="62"/>
      <c r="D11" s="62"/>
      <c r="E11" s="98" t="s">
        <v>23</v>
      </c>
      <c r="F11" s="99">
        <v>36437</v>
      </c>
      <c r="G11" s="55">
        <f t="shared" si="0"/>
        <v>3.026459614534847</v>
      </c>
      <c r="H11" s="54">
        <v>40105</v>
      </c>
      <c r="I11" s="55">
        <f t="shared" si="1"/>
        <v>-9.1459917715995491</v>
      </c>
    </row>
    <row r="12" spans="1:11" ht="18" customHeight="1">
      <c r="A12" s="100"/>
      <c r="B12" s="100"/>
      <c r="C12" s="62"/>
      <c r="D12" s="62"/>
      <c r="E12" s="98" t="s">
        <v>24</v>
      </c>
      <c r="F12" s="99">
        <v>2096</v>
      </c>
      <c r="G12" s="55">
        <f t="shared" si="0"/>
        <v>0.17409389774309189</v>
      </c>
      <c r="H12" s="54">
        <v>1645</v>
      </c>
      <c r="I12" s="55">
        <f t="shared" si="1"/>
        <v>27.416413373860181</v>
      </c>
    </row>
    <row r="13" spans="1:11" ht="18" customHeight="1">
      <c r="A13" s="100"/>
      <c r="B13" s="100"/>
      <c r="C13" s="62"/>
      <c r="D13" s="63"/>
      <c r="E13" s="47" t="s">
        <v>25</v>
      </c>
      <c r="F13" s="92">
        <v>100</v>
      </c>
      <c r="G13" s="55">
        <f t="shared" si="0"/>
        <v>8.3060065717123991E-3</v>
      </c>
      <c r="H13" s="54">
        <v>100</v>
      </c>
      <c r="I13" s="55">
        <f t="shared" si="1"/>
        <v>0</v>
      </c>
    </row>
    <row r="14" spans="1:11" ht="18" customHeight="1">
      <c r="A14" s="100"/>
      <c r="B14" s="100"/>
      <c r="C14" s="62"/>
      <c r="D14" s="60" t="s">
        <v>26</v>
      </c>
      <c r="E14" s="53"/>
      <c r="F14" s="92">
        <v>42650</v>
      </c>
      <c r="G14" s="55">
        <f t="shared" si="0"/>
        <v>3.542511802835338</v>
      </c>
      <c r="H14" s="54">
        <v>38840</v>
      </c>
      <c r="I14" s="55">
        <f t="shared" si="1"/>
        <v>9.8094747682801131</v>
      </c>
    </row>
    <row r="15" spans="1:11" ht="18" customHeight="1">
      <c r="A15" s="100"/>
      <c r="B15" s="100"/>
      <c r="C15" s="62"/>
      <c r="D15" s="62"/>
      <c r="E15" s="47" t="s">
        <v>27</v>
      </c>
      <c r="F15" s="92">
        <v>1950</v>
      </c>
      <c r="G15" s="55">
        <f t="shared" si="0"/>
        <v>0.16196712814839179</v>
      </c>
      <c r="H15" s="54">
        <v>1640</v>
      </c>
      <c r="I15" s="55">
        <f t="shared" si="1"/>
        <v>18.90243902439024</v>
      </c>
    </row>
    <row r="16" spans="1:11" ht="18" customHeight="1">
      <c r="A16" s="100"/>
      <c r="B16" s="100"/>
      <c r="C16" s="62"/>
      <c r="D16" s="63"/>
      <c r="E16" s="47" t="s">
        <v>28</v>
      </c>
      <c r="F16" s="92">
        <v>40700</v>
      </c>
      <c r="G16" s="55">
        <f t="shared" si="0"/>
        <v>3.3805446746869463</v>
      </c>
      <c r="H16" s="54">
        <v>37200</v>
      </c>
      <c r="I16" s="55">
        <f t="shared" si="1"/>
        <v>9.4086021505376252</v>
      </c>
      <c r="K16" s="26"/>
    </row>
    <row r="17" spans="1:26" ht="18" customHeight="1">
      <c r="A17" s="100"/>
      <c r="B17" s="100"/>
      <c r="C17" s="62"/>
      <c r="D17" s="101" t="s">
        <v>29</v>
      </c>
      <c r="E17" s="102"/>
      <c r="F17" s="92">
        <v>58700</v>
      </c>
      <c r="G17" s="55">
        <f t="shared" si="0"/>
        <v>4.8756258575951783</v>
      </c>
      <c r="H17" s="54">
        <v>59800</v>
      </c>
      <c r="I17" s="55">
        <f t="shared" si="1"/>
        <v>-1.8394648829431426</v>
      </c>
    </row>
    <row r="18" spans="1:26" ht="18" customHeight="1">
      <c r="A18" s="100"/>
      <c r="B18" s="100"/>
      <c r="C18" s="62"/>
      <c r="D18" s="101" t="s">
        <v>93</v>
      </c>
      <c r="E18" s="103"/>
      <c r="F18" s="92">
        <v>2800</v>
      </c>
      <c r="G18" s="55">
        <f t="shared" si="0"/>
        <v>0.23256818400794718</v>
      </c>
      <c r="H18" s="54">
        <v>2840</v>
      </c>
      <c r="I18" s="55">
        <f t="shared" si="1"/>
        <v>-1.4084507042253502</v>
      </c>
    </row>
    <row r="19" spans="1:26" ht="18" customHeight="1">
      <c r="A19" s="100"/>
      <c r="B19" s="100"/>
      <c r="C19" s="61"/>
      <c r="D19" s="104" t="s">
        <v>94</v>
      </c>
      <c r="E19" s="105"/>
      <c r="F19" s="97">
        <v>0</v>
      </c>
      <c r="G19" s="55">
        <f t="shared" si="0"/>
        <v>0</v>
      </c>
      <c r="H19" s="54">
        <v>0</v>
      </c>
      <c r="I19" s="55" t="e">
        <f t="shared" si="1"/>
        <v>#DIV/0!</v>
      </c>
      <c r="Z19" s="2" t="s">
        <v>95</v>
      </c>
    </row>
    <row r="20" spans="1:26" ht="18" customHeight="1">
      <c r="A20" s="100"/>
      <c r="B20" s="100"/>
      <c r="C20" s="53" t="s">
        <v>4</v>
      </c>
      <c r="D20" s="53"/>
      <c r="E20" s="53"/>
      <c r="F20" s="54">
        <v>22450</v>
      </c>
      <c r="G20" s="55">
        <f t="shared" si="0"/>
        <v>1.8646984753494338</v>
      </c>
      <c r="H20" s="54">
        <v>21740</v>
      </c>
      <c r="I20" s="55">
        <f t="shared" si="1"/>
        <v>3.2658693652253934</v>
      </c>
    </row>
    <row r="21" spans="1:26" ht="18" customHeight="1">
      <c r="A21" s="100"/>
      <c r="B21" s="100"/>
      <c r="C21" s="53" t="s">
        <v>5</v>
      </c>
      <c r="D21" s="53"/>
      <c r="E21" s="53"/>
      <c r="F21" s="54">
        <v>208295</v>
      </c>
      <c r="G21" s="55">
        <f t="shared" si="0"/>
        <v>17.300996388548342</v>
      </c>
      <c r="H21" s="54">
        <v>134800</v>
      </c>
      <c r="I21" s="55">
        <f t="shared" si="1"/>
        <v>54.521513353115722</v>
      </c>
    </row>
    <row r="22" spans="1:26" ht="18" customHeight="1">
      <c r="A22" s="100"/>
      <c r="B22" s="100"/>
      <c r="C22" s="53" t="s">
        <v>30</v>
      </c>
      <c r="D22" s="53"/>
      <c r="E22" s="53"/>
      <c r="F22" s="54">
        <v>7251</v>
      </c>
      <c r="G22" s="55">
        <f t="shared" si="0"/>
        <v>0.60226853651486612</v>
      </c>
      <c r="H22" s="54">
        <v>7200</v>
      </c>
      <c r="I22" s="55">
        <f t="shared" si="1"/>
        <v>0.70833333333333304</v>
      </c>
    </row>
    <row r="23" spans="1:26" ht="18" customHeight="1">
      <c r="A23" s="100"/>
      <c r="B23" s="100"/>
      <c r="C23" s="53" t="s">
        <v>6</v>
      </c>
      <c r="D23" s="53"/>
      <c r="E23" s="53"/>
      <c r="F23" s="54">
        <v>465317</v>
      </c>
      <c r="G23" s="55">
        <f t="shared" si="0"/>
        <v>38.64926059929499</v>
      </c>
      <c r="H23" s="54">
        <v>103537</v>
      </c>
      <c r="I23" s="55">
        <f t="shared" si="1"/>
        <v>349.42097993953848</v>
      </c>
    </row>
    <row r="24" spans="1:26" ht="18" customHeight="1">
      <c r="A24" s="100"/>
      <c r="B24" s="100"/>
      <c r="C24" s="53" t="s">
        <v>31</v>
      </c>
      <c r="D24" s="53"/>
      <c r="E24" s="53"/>
      <c r="F24" s="54">
        <v>543</v>
      </c>
      <c r="G24" s="55">
        <f t="shared" si="0"/>
        <v>4.5101615684398327E-2</v>
      </c>
      <c r="H24" s="54">
        <v>465</v>
      </c>
      <c r="I24" s="55">
        <f t="shared" si="1"/>
        <v>16.774193548387096</v>
      </c>
    </row>
    <row r="25" spans="1:26" ht="18" customHeight="1">
      <c r="A25" s="100"/>
      <c r="B25" s="100"/>
      <c r="C25" s="53" t="s">
        <v>7</v>
      </c>
      <c r="D25" s="53"/>
      <c r="E25" s="53"/>
      <c r="F25" s="54">
        <v>214623</v>
      </c>
      <c r="G25" s="55">
        <f t="shared" si="0"/>
        <v>17.826600484406303</v>
      </c>
      <c r="H25" s="54">
        <v>54845</v>
      </c>
      <c r="I25" s="55">
        <f t="shared" si="1"/>
        <v>291.32646549366393</v>
      </c>
    </row>
    <row r="26" spans="1:26" ht="18" customHeight="1">
      <c r="A26" s="100"/>
      <c r="B26" s="100"/>
      <c r="C26" s="53" t="s">
        <v>8</v>
      </c>
      <c r="D26" s="53"/>
      <c r="E26" s="53"/>
      <c r="F26" s="54">
        <v>108269</v>
      </c>
      <c r="G26" s="55">
        <f t="shared" si="0"/>
        <v>8.9928302551272967</v>
      </c>
      <c r="H26" s="54">
        <v>79148</v>
      </c>
      <c r="I26" s="55">
        <f t="shared" si="1"/>
        <v>36.793096477485207</v>
      </c>
    </row>
    <row r="27" spans="1:26" ht="18" customHeight="1">
      <c r="A27" s="100"/>
      <c r="B27" s="100"/>
      <c r="C27" s="53" t="s">
        <v>9</v>
      </c>
      <c r="D27" s="53"/>
      <c r="E27" s="53"/>
      <c r="F27" s="54">
        <f>SUM(F9,F20:F26)</f>
        <v>1203948</v>
      </c>
      <c r="G27" s="55">
        <f>F27/$F$27*100</f>
        <v>100</v>
      </c>
      <c r="H27" s="54">
        <f>SUM(H9,H20:H26)</f>
        <v>581835</v>
      </c>
      <c r="I27" s="55">
        <f t="shared" si="1"/>
        <v>106.92258114413882</v>
      </c>
    </row>
    <row r="28" spans="1:26" ht="18" customHeight="1">
      <c r="A28" s="100"/>
      <c r="B28" s="100" t="s">
        <v>88</v>
      </c>
      <c r="C28" s="60" t="s">
        <v>10</v>
      </c>
      <c r="D28" s="53"/>
      <c r="E28" s="53"/>
      <c r="F28" s="54">
        <v>223337</v>
      </c>
      <c r="G28" s="55">
        <f>F28/$F$45*100</f>
        <v>18.550385897065322</v>
      </c>
      <c r="H28" s="54">
        <v>219170</v>
      </c>
      <c r="I28" s="55">
        <f>(F28/H28-1)*100</f>
        <v>1.901263859104807</v>
      </c>
    </row>
    <row r="29" spans="1:26" ht="18" customHeight="1">
      <c r="A29" s="100"/>
      <c r="B29" s="100"/>
      <c r="C29" s="62"/>
      <c r="D29" s="53" t="s">
        <v>11</v>
      </c>
      <c r="E29" s="53"/>
      <c r="F29" s="54">
        <v>131039</v>
      </c>
      <c r="G29" s="55">
        <f t="shared" ref="G29:G44" si="2">F29/$F$45*100</f>
        <v>10.884107951506211</v>
      </c>
      <c r="H29" s="54">
        <v>121972</v>
      </c>
      <c r="I29" s="55">
        <f t="shared" ref="I29:I45" si="3">(F29/H29-1)*100</f>
        <v>7.4336733020693213</v>
      </c>
    </row>
    <row r="30" spans="1:26" ht="18" customHeight="1">
      <c r="A30" s="100"/>
      <c r="B30" s="100"/>
      <c r="C30" s="62"/>
      <c r="D30" s="53" t="s">
        <v>32</v>
      </c>
      <c r="E30" s="53"/>
      <c r="F30" s="54">
        <v>11238</v>
      </c>
      <c r="G30" s="55">
        <f t="shared" si="2"/>
        <v>0.93342901852903948</v>
      </c>
      <c r="H30" s="54">
        <v>12762</v>
      </c>
      <c r="I30" s="55">
        <f t="shared" si="3"/>
        <v>-11.94170192759756</v>
      </c>
    </row>
    <row r="31" spans="1:26" ht="18" customHeight="1">
      <c r="A31" s="100"/>
      <c r="B31" s="100"/>
      <c r="C31" s="61"/>
      <c r="D31" s="53" t="s">
        <v>12</v>
      </c>
      <c r="E31" s="53"/>
      <c r="F31" s="54">
        <v>81060</v>
      </c>
      <c r="G31" s="55">
        <f t="shared" si="2"/>
        <v>6.7328489270300702</v>
      </c>
      <c r="H31" s="54">
        <v>84436</v>
      </c>
      <c r="I31" s="55">
        <f t="shared" si="3"/>
        <v>-3.9982945662987324</v>
      </c>
    </row>
    <row r="32" spans="1:26" ht="18" customHeight="1">
      <c r="A32" s="100"/>
      <c r="B32" s="100"/>
      <c r="C32" s="60" t="s">
        <v>13</v>
      </c>
      <c r="D32" s="53"/>
      <c r="E32" s="53"/>
      <c r="F32" s="54">
        <v>467040</v>
      </c>
      <c r="G32" s="55">
        <f t="shared" si="2"/>
        <v>38.792373092525587</v>
      </c>
      <c r="H32" s="54">
        <v>259874</v>
      </c>
      <c r="I32" s="55">
        <f t="shared" si="3"/>
        <v>79.717863272201143</v>
      </c>
    </row>
    <row r="33" spans="1:9" ht="18" customHeight="1">
      <c r="A33" s="100"/>
      <c r="B33" s="100"/>
      <c r="C33" s="62"/>
      <c r="D33" s="53" t="s">
        <v>14</v>
      </c>
      <c r="E33" s="53"/>
      <c r="F33" s="54">
        <v>156453</v>
      </c>
      <c r="G33" s="55">
        <f t="shared" si="2"/>
        <v>12.9949964616412</v>
      </c>
      <c r="H33" s="54">
        <v>30150</v>
      </c>
      <c r="I33" s="55">
        <f t="shared" si="3"/>
        <v>418.91542288557213</v>
      </c>
    </row>
    <row r="34" spans="1:9" ht="18" customHeight="1">
      <c r="A34" s="100"/>
      <c r="B34" s="100"/>
      <c r="C34" s="62"/>
      <c r="D34" s="53" t="s">
        <v>33</v>
      </c>
      <c r="E34" s="53"/>
      <c r="F34" s="54">
        <v>3797</v>
      </c>
      <c r="G34" s="55">
        <f t="shared" si="2"/>
        <v>0.31537906952791978</v>
      </c>
      <c r="H34" s="54">
        <v>3797</v>
      </c>
      <c r="I34" s="55">
        <f t="shared" si="3"/>
        <v>0</v>
      </c>
    </row>
    <row r="35" spans="1:9" ht="18" customHeight="1">
      <c r="A35" s="100"/>
      <c r="B35" s="100"/>
      <c r="C35" s="62"/>
      <c r="D35" s="53" t="s">
        <v>34</v>
      </c>
      <c r="E35" s="53"/>
      <c r="F35" s="54">
        <v>195714</v>
      </c>
      <c r="G35" s="55">
        <f t="shared" si="2"/>
        <v>16.256017701761206</v>
      </c>
      <c r="H35" s="54">
        <v>169228</v>
      </c>
      <c r="I35" s="55">
        <f t="shared" si="3"/>
        <v>15.651074290306566</v>
      </c>
    </row>
    <row r="36" spans="1:9" ht="18" customHeight="1">
      <c r="A36" s="100"/>
      <c r="B36" s="100"/>
      <c r="C36" s="62"/>
      <c r="D36" s="53" t="s">
        <v>35</v>
      </c>
      <c r="E36" s="53"/>
      <c r="F36" s="54">
        <v>499</v>
      </c>
      <c r="G36" s="55">
        <f t="shared" si="2"/>
        <v>4.1446972792844872E-2</v>
      </c>
      <c r="H36" s="54">
        <v>566</v>
      </c>
      <c r="I36" s="55">
        <f t="shared" si="3"/>
        <v>-11.837455830388688</v>
      </c>
    </row>
    <row r="37" spans="1:9" ht="18" customHeight="1">
      <c r="A37" s="100"/>
      <c r="B37" s="100"/>
      <c r="C37" s="62"/>
      <c r="D37" s="53" t="s">
        <v>15</v>
      </c>
      <c r="E37" s="53"/>
      <c r="F37" s="54">
        <v>56169</v>
      </c>
      <c r="G37" s="55">
        <f t="shared" si="2"/>
        <v>4.6654008312651376</v>
      </c>
      <c r="H37" s="54">
        <v>6552</v>
      </c>
      <c r="I37" s="55">
        <f t="shared" si="3"/>
        <v>757.28021978021968</v>
      </c>
    </row>
    <row r="38" spans="1:9" ht="18" customHeight="1">
      <c r="A38" s="100"/>
      <c r="B38" s="100"/>
      <c r="C38" s="61"/>
      <c r="D38" s="53" t="s">
        <v>36</v>
      </c>
      <c r="E38" s="53"/>
      <c r="F38" s="54">
        <v>54209</v>
      </c>
      <c r="G38" s="55">
        <f t="shared" si="2"/>
        <v>4.5026031024595747</v>
      </c>
      <c r="H38" s="54">
        <v>49581</v>
      </c>
      <c r="I38" s="55">
        <f t="shared" si="3"/>
        <v>9.3342207700530366</v>
      </c>
    </row>
    <row r="39" spans="1:9" ht="18" customHeight="1">
      <c r="A39" s="100"/>
      <c r="B39" s="100"/>
      <c r="C39" s="60" t="s">
        <v>16</v>
      </c>
      <c r="D39" s="53"/>
      <c r="E39" s="53"/>
      <c r="F39" s="54">
        <v>513571</v>
      </c>
      <c r="G39" s="55">
        <f t="shared" si="2"/>
        <v>42.657241010409088</v>
      </c>
      <c r="H39" s="54">
        <v>102590</v>
      </c>
      <c r="I39" s="55">
        <f t="shared" si="3"/>
        <v>400.60532215615552</v>
      </c>
    </row>
    <row r="40" spans="1:9" ht="18" customHeight="1">
      <c r="A40" s="100"/>
      <c r="B40" s="100"/>
      <c r="C40" s="62"/>
      <c r="D40" s="60" t="s">
        <v>17</v>
      </c>
      <c r="E40" s="53"/>
      <c r="F40" s="54">
        <v>94361</v>
      </c>
      <c r="G40" s="55">
        <f t="shared" si="2"/>
        <v>7.8376308611335377</v>
      </c>
      <c r="H40" s="54">
        <v>95773</v>
      </c>
      <c r="I40" s="55">
        <f t="shared" si="3"/>
        <v>-1.4743194846146612</v>
      </c>
    </row>
    <row r="41" spans="1:9" ht="18" customHeight="1">
      <c r="A41" s="100"/>
      <c r="B41" s="100"/>
      <c r="C41" s="62"/>
      <c r="D41" s="62"/>
      <c r="E41" s="56" t="s">
        <v>91</v>
      </c>
      <c r="F41" s="54">
        <v>58886</v>
      </c>
      <c r="G41" s="55">
        <f t="shared" si="2"/>
        <v>4.8910750298185635</v>
      </c>
      <c r="H41" s="54">
        <v>60919</v>
      </c>
      <c r="I41" s="57">
        <f t="shared" si="3"/>
        <v>-3.3372182734450639</v>
      </c>
    </row>
    <row r="42" spans="1:9" ht="18" customHeight="1">
      <c r="A42" s="100"/>
      <c r="B42" s="100"/>
      <c r="C42" s="62"/>
      <c r="D42" s="61"/>
      <c r="E42" s="47" t="s">
        <v>37</v>
      </c>
      <c r="F42" s="54">
        <v>34697</v>
      </c>
      <c r="G42" s="55">
        <f t="shared" si="2"/>
        <v>2.8819351001870515</v>
      </c>
      <c r="H42" s="54">
        <v>34854</v>
      </c>
      <c r="I42" s="57">
        <f t="shared" si="3"/>
        <v>-0.45045045045044585</v>
      </c>
    </row>
    <row r="43" spans="1:9" ht="18" customHeight="1">
      <c r="A43" s="100"/>
      <c r="B43" s="100"/>
      <c r="C43" s="62"/>
      <c r="D43" s="53" t="s">
        <v>38</v>
      </c>
      <c r="E43" s="53"/>
      <c r="F43" s="54">
        <v>419210</v>
      </c>
      <c r="G43" s="55">
        <f t="shared" si="2"/>
        <v>34.819610149275547</v>
      </c>
      <c r="H43" s="54">
        <v>6817</v>
      </c>
      <c r="I43" s="57">
        <f t="shared" si="3"/>
        <v>6049.4792430687985</v>
      </c>
    </row>
    <row r="44" spans="1:9" ht="18" customHeight="1">
      <c r="A44" s="100"/>
      <c r="B44" s="100"/>
      <c r="C44" s="61"/>
      <c r="D44" s="53" t="s">
        <v>39</v>
      </c>
      <c r="E44" s="53"/>
      <c r="F44" s="91">
        <v>0</v>
      </c>
      <c r="G44" s="55">
        <f t="shared" si="2"/>
        <v>0</v>
      </c>
      <c r="H44" s="54">
        <v>0</v>
      </c>
      <c r="I44" s="55" t="e">
        <f t="shared" si="3"/>
        <v>#DIV/0!</v>
      </c>
    </row>
    <row r="45" spans="1:9" ht="18" customHeight="1">
      <c r="A45" s="100"/>
      <c r="B45" s="100"/>
      <c r="C45" s="47" t="s">
        <v>18</v>
      </c>
      <c r="D45" s="47"/>
      <c r="E45" s="47"/>
      <c r="F45" s="54">
        <f>SUM(F28,F32,F39)</f>
        <v>1203948</v>
      </c>
      <c r="G45" s="55">
        <f>F45/$F$45*100</f>
        <v>100</v>
      </c>
      <c r="H45" s="54">
        <f>SUM(H28,H32,H39)</f>
        <v>581634</v>
      </c>
      <c r="I45" s="55">
        <f t="shared" si="3"/>
        <v>106.99408906632004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29" activePane="bottomRight" state="frozen"/>
      <selection activeCell="L8" sqref="L8"/>
      <selection pane="topRight" activeCell="L8" sqref="L8"/>
      <selection pane="bottomLeft" activeCell="L8" sqref="L8"/>
      <selection pane="bottomRight" activeCell="M16" sqref="M16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3.9" customHeight="1">
      <c r="A1" s="20" t="s">
        <v>0</v>
      </c>
      <c r="B1" s="11"/>
      <c r="C1" s="11"/>
      <c r="D1" s="22" t="s">
        <v>256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" customHeight="1">
      <c r="A6" s="108" t="s">
        <v>48</v>
      </c>
      <c r="B6" s="109"/>
      <c r="C6" s="109"/>
      <c r="D6" s="109"/>
      <c r="E6" s="109"/>
      <c r="F6" s="113" t="s">
        <v>251</v>
      </c>
      <c r="G6" s="113"/>
      <c r="H6" s="113" t="s">
        <v>252</v>
      </c>
      <c r="I6" s="113"/>
      <c r="J6" s="113" t="s">
        <v>253</v>
      </c>
      <c r="K6" s="113"/>
      <c r="L6" s="113" t="s">
        <v>254</v>
      </c>
      <c r="M6" s="113"/>
      <c r="N6" s="113" t="s">
        <v>255</v>
      </c>
      <c r="O6" s="113"/>
    </row>
    <row r="7" spans="1:25" ht="15.9" customHeight="1">
      <c r="A7" s="109"/>
      <c r="B7" s="109"/>
      <c r="C7" s="109"/>
      <c r="D7" s="109"/>
      <c r="E7" s="109"/>
      <c r="F7" s="51" t="s">
        <v>244</v>
      </c>
      <c r="G7" s="51" t="s">
        <v>236</v>
      </c>
      <c r="H7" s="51" t="s">
        <v>241</v>
      </c>
      <c r="I7" s="51" t="s">
        <v>236</v>
      </c>
      <c r="J7" s="51" t="s">
        <v>241</v>
      </c>
      <c r="K7" s="51" t="s">
        <v>236</v>
      </c>
      <c r="L7" s="51" t="s">
        <v>241</v>
      </c>
      <c r="M7" s="51" t="s">
        <v>236</v>
      </c>
      <c r="N7" s="51" t="s">
        <v>241</v>
      </c>
      <c r="O7" s="51" t="s">
        <v>236</v>
      </c>
    </row>
    <row r="8" spans="1:25" ht="15.9" customHeight="1">
      <c r="A8" s="106" t="s">
        <v>82</v>
      </c>
      <c r="B8" s="60" t="s">
        <v>49</v>
      </c>
      <c r="C8" s="53"/>
      <c r="D8" s="53"/>
      <c r="E8" s="64" t="s">
        <v>40</v>
      </c>
      <c r="F8" s="82">
        <v>6150</v>
      </c>
      <c r="G8" s="82">
        <v>6218</v>
      </c>
      <c r="H8" s="54">
        <v>26560</v>
      </c>
      <c r="I8" s="54">
        <v>25733</v>
      </c>
      <c r="J8" s="54">
        <v>3508</v>
      </c>
      <c r="K8" s="54">
        <v>3445</v>
      </c>
      <c r="L8" s="54">
        <v>17</v>
      </c>
      <c r="M8" s="54">
        <v>13</v>
      </c>
      <c r="N8" s="82">
        <v>9164</v>
      </c>
      <c r="O8" s="82">
        <v>3671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" customHeight="1">
      <c r="A9" s="106"/>
      <c r="B9" s="62"/>
      <c r="C9" s="53" t="s">
        <v>50</v>
      </c>
      <c r="D9" s="53"/>
      <c r="E9" s="64" t="s">
        <v>41</v>
      </c>
      <c r="F9" s="82">
        <v>6150</v>
      </c>
      <c r="G9" s="82">
        <v>6218</v>
      </c>
      <c r="H9" s="54">
        <v>26560</v>
      </c>
      <c r="I9" s="54">
        <v>23226</v>
      </c>
      <c r="J9" s="54">
        <v>3508</v>
      </c>
      <c r="K9" s="54">
        <v>3445</v>
      </c>
      <c r="L9" s="54">
        <v>17</v>
      </c>
      <c r="M9" s="54">
        <v>13</v>
      </c>
      <c r="N9" s="82">
        <v>9153</v>
      </c>
      <c r="O9" s="82">
        <v>3671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" customHeight="1">
      <c r="A10" s="106"/>
      <c r="B10" s="61"/>
      <c r="C10" s="53" t="s">
        <v>51</v>
      </c>
      <c r="D10" s="53"/>
      <c r="E10" s="64" t="s">
        <v>42</v>
      </c>
      <c r="F10" s="82">
        <v>0</v>
      </c>
      <c r="G10" s="86">
        <v>0</v>
      </c>
      <c r="H10" s="54">
        <v>0</v>
      </c>
      <c r="I10" s="54">
        <v>2507</v>
      </c>
      <c r="J10" s="65">
        <v>0</v>
      </c>
      <c r="K10" s="65">
        <v>0</v>
      </c>
      <c r="L10" s="54"/>
      <c r="M10" s="54"/>
      <c r="N10" s="82">
        <v>11</v>
      </c>
      <c r="O10" s="82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" customHeight="1">
      <c r="A11" s="106"/>
      <c r="B11" s="60" t="s">
        <v>52</v>
      </c>
      <c r="C11" s="53"/>
      <c r="D11" s="53"/>
      <c r="E11" s="64" t="s">
        <v>43</v>
      </c>
      <c r="F11" s="82">
        <v>5553</v>
      </c>
      <c r="G11" s="82">
        <v>5634</v>
      </c>
      <c r="H11" s="54">
        <v>26740</v>
      </c>
      <c r="I11" s="54">
        <v>25184</v>
      </c>
      <c r="J11" s="54">
        <v>3448</v>
      </c>
      <c r="K11" s="54">
        <v>3362</v>
      </c>
      <c r="L11" s="54">
        <v>8</v>
      </c>
      <c r="M11" s="54">
        <v>8</v>
      </c>
      <c r="N11" s="82">
        <v>10678</v>
      </c>
      <c r="O11" s="82">
        <v>3497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" customHeight="1">
      <c r="A12" s="106"/>
      <c r="B12" s="62"/>
      <c r="C12" s="53" t="s">
        <v>53</v>
      </c>
      <c r="D12" s="53"/>
      <c r="E12" s="64" t="s">
        <v>44</v>
      </c>
      <c r="F12" s="82">
        <v>5553</v>
      </c>
      <c r="G12" s="82">
        <v>5634</v>
      </c>
      <c r="H12" s="54">
        <v>26740</v>
      </c>
      <c r="I12" s="54">
        <v>25184</v>
      </c>
      <c r="J12" s="54">
        <v>3448</v>
      </c>
      <c r="K12" s="54">
        <v>3351</v>
      </c>
      <c r="L12" s="54">
        <v>8</v>
      </c>
      <c r="M12" s="54">
        <v>8</v>
      </c>
      <c r="N12" s="82">
        <v>2921</v>
      </c>
      <c r="O12" s="82">
        <v>3497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" customHeight="1">
      <c r="A13" s="106"/>
      <c r="B13" s="61"/>
      <c r="C13" s="53" t="s">
        <v>54</v>
      </c>
      <c r="D13" s="53"/>
      <c r="E13" s="64" t="s">
        <v>45</v>
      </c>
      <c r="F13" s="82">
        <v>0</v>
      </c>
      <c r="G13" s="82">
        <v>0</v>
      </c>
      <c r="H13" s="65">
        <v>0</v>
      </c>
      <c r="I13" s="65">
        <v>0</v>
      </c>
      <c r="J13" s="65">
        <v>0</v>
      </c>
      <c r="K13" s="65">
        <v>11</v>
      </c>
      <c r="L13" s="54"/>
      <c r="M13" s="54"/>
      <c r="N13" s="82">
        <v>7757</v>
      </c>
      <c r="O13" s="82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" customHeight="1">
      <c r="A14" s="106"/>
      <c r="B14" s="53" t="s">
        <v>55</v>
      </c>
      <c r="C14" s="53"/>
      <c r="D14" s="53"/>
      <c r="E14" s="64" t="s">
        <v>96</v>
      </c>
      <c r="F14" s="82">
        <f t="shared" ref="F14:G15" si="0">F9-F12</f>
        <v>597</v>
      </c>
      <c r="G14" s="82">
        <f t="shared" si="0"/>
        <v>584</v>
      </c>
      <c r="H14" s="54">
        <f t="shared" ref="H14:O15" si="1">H9-H12</f>
        <v>-180</v>
      </c>
      <c r="I14" s="54">
        <f t="shared" si="1"/>
        <v>-1958</v>
      </c>
      <c r="J14" s="54">
        <f t="shared" si="1"/>
        <v>60</v>
      </c>
      <c r="K14" s="54">
        <f t="shared" si="1"/>
        <v>94</v>
      </c>
      <c r="L14" s="54">
        <f t="shared" si="1"/>
        <v>9</v>
      </c>
      <c r="M14" s="54">
        <f t="shared" si="1"/>
        <v>5</v>
      </c>
      <c r="N14" s="82">
        <f t="shared" si="1"/>
        <v>6232</v>
      </c>
      <c r="O14" s="82">
        <f t="shared" si="1"/>
        <v>174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" customHeight="1">
      <c r="A15" s="106"/>
      <c r="B15" s="53" t="s">
        <v>56</v>
      </c>
      <c r="C15" s="53"/>
      <c r="D15" s="53"/>
      <c r="E15" s="64" t="s">
        <v>97</v>
      </c>
      <c r="F15" s="82">
        <f t="shared" si="0"/>
        <v>0</v>
      </c>
      <c r="G15" s="82">
        <f t="shared" si="0"/>
        <v>0</v>
      </c>
      <c r="H15" s="54">
        <f t="shared" ref="H15:M15" si="2">H10-H13</f>
        <v>0</v>
      </c>
      <c r="I15" s="54">
        <f t="shared" si="2"/>
        <v>2507</v>
      </c>
      <c r="J15" s="54">
        <f t="shared" si="2"/>
        <v>0</v>
      </c>
      <c r="K15" s="54">
        <f t="shared" si="2"/>
        <v>-11</v>
      </c>
      <c r="L15" s="54">
        <f t="shared" si="2"/>
        <v>0</v>
      </c>
      <c r="M15" s="54">
        <f t="shared" si="2"/>
        <v>0</v>
      </c>
      <c r="N15" s="82">
        <f>N10-N13</f>
        <v>-7746</v>
      </c>
      <c r="O15" s="82">
        <f t="shared" si="1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" customHeight="1">
      <c r="A16" s="106"/>
      <c r="B16" s="53" t="s">
        <v>57</v>
      </c>
      <c r="C16" s="53"/>
      <c r="D16" s="53"/>
      <c r="E16" s="64" t="s">
        <v>98</v>
      </c>
      <c r="F16" s="82">
        <f t="shared" ref="F16:G16" si="3">F8-F11</f>
        <v>597</v>
      </c>
      <c r="G16" s="82">
        <f t="shared" si="3"/>
        <v>584</v>
      </c>
      <c r="H16" s="54">
        <f t="shared" ref="H16:O16" si="4">H8-H11</f>
        <v>-180</v>
      </c>
      <c r="I16" s="54">
        <f t="shared" si="4"/>
        <v>549</v>
      </c>
      <c r="J16" s="54">
        <f t="shared" si="4"/>
        <v>60</v>
      </c>
      <c r="K16" s="54">
        <f t="shared" si="4"/>
        <v>83</v>
      </c>
      <c r="L16" s="54">
        <f t="shared" si="4"/>
        <v>9</v>
      </c>
      <c r="M16" s="54">
        <f t="shared" si="4"/>
        <v>5</v>
      </c>
      <c r="N16" s="82">
        <f t="shared" si="4"/>
        <v>-1514</v>
      </c>
      <c r="O16" s="82">
        <f t="shared" si="4"/>
        <v>174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" customHeight="1">
      <c r="A17" s="106"/>
      <c r="B17" s="53" t="s">
        <v>58</v>
      </c>
      <c r="C17" s="53"/>
      <c r="D17" s="53"/>
      <c r="E17" s="51"/>
      <c r="F17" s="82">
        <v>0</v>
      </c>
      <c r="G17" s="82">
        <v>0</v>
      </c>
      <c r="H17" s="65">
        <v>0</v>
      </c>
      <c r="I17" s="65">
        <v>0</v>
      </c>
      <c r="J17" s="54">
        <v>0</v>
      </c>
      <c r="K17" s="54">
        <v>0</v>
      </c>
      <c r="L17" s="54"/>
      <c r="M17" s="54"/>
      <c r="N17" s="88">
        <v>0</v>
      </c>
      <c r="O17" s="87"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" customHeight="1">
      <c r="A18" s="106"/>
      <c r="B18" s="53" t="s">
        <v>59</v>
      </c>
      <c r="C18" s="53"/>
      <c r="D18" s="53"/>
      <c r="E18" s="51"/>
      <c r="F18" s="87">
        <v>0</v>
      </c>
      <c r="G18" s="87">
        <v>0</v>
      </c>
      <c r="H18" s="66">
        <v>0</v>
      </c>
      <c r="I18" s="66">
        <v>0</v>
      </c>
      <c r="J18" s="66">
        <v>0</v>
      </c>
      <c r="K18" s="66">
        <v>0</v>
      </c>
      <c r="L18" s="66"/>
      <c r="M18" s="66"/>
      <c r="N18" s="87">
        <v>0</v>
      </c>
      <c r="O18" s="87"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" customHeight="1">
      <c r="A19" s="106" t="s">
        <v>83</v>
      </c>
      <c r="B19" s="60" t="s">
        <v>60</v>
      </c>
      <c r="C19" s="53"/>
      <c r="D19" s="53"/>
      <c r="E19" s="64"/>
      <c r="F19" s="82">
        <v>6078</v>
      </c>
      <c r="G19" s="82">
        <v>4429</v>
      </c>
      <c r="H19" s="54">
        <v>3121</v>
      </c>
      <c r="I19" s="54">
        <v>3642</v>
      </c>
      <c r="J19" s="54">
        <v>402</v>
      </c>
      <c r="K19" s="54">
        <v>657</v>
      </c>
      <c r="L19" s="54"/>
      <c r="M19" s="54"/>
      <c r="N19" s="82">
        <v>1575</v>
      </c>
      <c r="O19" s="82">
        <v>1365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" customHeight="1">
      <c r="A20" s="106"/>
      <c r="B20" s="61"/>
      <c r="C20" s="53" t="s">
        <v>61</v>
      </c>
      <c r="D20" s="53"/>
      <c r="E20" s="64"/>
      <c r="F20" s="82">
        <v>6078</v>
      </c>
      <c r="G20" s="82">
        <v>4429</v>
      </c>
      <c r="H20" s="54">
        <v>1742</v>
      </c>
      <c r="I20" s="54">
        <v>2425</v>
      </c>
      <c r="J20" s="54">
        <v>205</v>
      </c>
      <c r="K20" s="65">
        <v>466</v>
      </c>
      <c r="L20" s="54"/>
      <c r="M20" s="54"/>
      <c r="N20" s="82">
        <v>337</v>
      </c>
      <c r="O20" s="82">
        <v>317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" customHeight="1">
      <c r="A21" s="106"/>
      <c r="B21" s="53" t="s">
        <v>62</v>
      </c>
      <c r="C21" s="53"/>
      <c r="D21" s="53"/>
      <c r="E21" s="64" t="s">
        <v>99</v>
      </c>
      <c r="F21" s="82">
        <v>6078</v>
      </c>
      <c r="G21" s="82">
        <v>4429</v>
      </c>
      <c r="H21" s="54">
        <v>3121</v>
      </c>
      <c r="I21" s="54">
        <v>3642</v>
      </c>
      <c r="J21" s="54">
        <v>402</v>
      </c>
      <c r="K21" s="54">
        <v>657</v>
      </c>
      <c r="L21" s="54"/>
      <c r="M21" s="54"/>
      <c r="N21" s="82">
        <v>1575</v>
      </c>
      <c r="O21" s="82">
        <v>1365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" customHeight="1">
      <c r="A22" s="106"/>
      <c r="B22" s="60" t="s">
        <v>63</v>
      </c>
      <c r="C22" s="53"/>
      <c r="D22" s="53"/>
      <c r="E22" s="64" t="s">
        <v>100</v>
      </c>
      <c r="F22" s="82">
        <v>8509</v>
      </c>
      <c r="G22" s="82">
        <v>7054</v>
      </c>
      <c r="H22" s="54">
        <v>4445</v>
      </c>
      <c r="I22" s="54">
        <v>4787</v>
      </c>
      <c r="J22" s="54">
        <v>575</v>
      </c>
      <c r="K22" s="54">
        <v>849</v>
      </c>
      <c r="L22" s="54"/>
      <c r="M22" s="54"/>
      <c r="N22" s="82">
        <v>1990</v>
      </c>
      <c r="O22" s="82">
        <v>1886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" customHeight="1">
      <c r="A23" s="106"/>
      <c r="B23" s="61" t="s">
        <v>64</v>
      </c>
      <c r="C23" s="53" t="s">
        <v>65</v>
      </c>
      <c r="D23" s="53"/>
      <c r="E23" s="64"/>
      <c r="F23" s="82">
        <v>2430</v>
      </c>
      <c r="G23" s="82">
        <v>2618</v>
      </c>
      <c r="H23" s="54">
        <v>2669</v>
      </c>
      <c r="I23" s="54">
        <v>2347</v>
      </c>
      <c r="J23" s="54"/>
      <c r="K23" s="54"/>
      <c r="L23" s="54"/>
      <c r="M23" s="54"/>
      <c r="N23" s="82">
        <v>411</v>
      </c>
      <c r="O23" s="82">
        <v>516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" customHeight="1">
      <c r="A24" s="106"/>
      <c r="B24" s="53" t="s">
        <v>101</v>
      </c>
      <c r="C24" s="53"/>
      <c r="D24" s="53"/>
      <c r="E24" s="64" t="s">
        <v>102</v>
      </c>
      <c r="F24" s="82">
        <f t="shared" ref="F24:G24" si="5">F21-F22</f>
        <v>-2431</v>
      </c>
      <c r="G24" s="82">
        <f t="shared" si="5"/>
        <v>-2625</v>
      </c>
      <c r="H24" s="54">
        <f t="shared" ref="H24:M24" si="6">H21-H22</f>
        <v>-1324</v>
      </c>
      <c r="I24" s="54">
        <f t="shared" si="6"/>
        <v>-1145</v>
      </c>
      <c r="J24" s="54">
        <f t="shared" si="6"/>
        <v>-173</v>
      </c>
      <c r="K24" s="54">
        <f t="shared" si="6"/>
        <v>-192</v>
      </c>
      <c r="L24" s="54">
        <f t="shared" si="6"/>
        <v>0</v>
      </c>
      <c r="M24" s="54">
        <f t="shared" si="6"/>
        <v>0</v>
      </c>
      <c r="N24" s="82">
        <f>N21-N22</f>
        <v>-415</v>
      </c>
      <c r="O24" s="82">
        <f t="shared" ref="O24" si="7">O21-O22</f>
        <v>-521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" customHeight="1">
      <c r="A25" s="106"/>
      <c r="B25" s="60" t="s">
        <v>66</v>
      </c>
      <c r="C25" s="60"/>
      <c r="D25" s="60"/>
      <c r="E25" s="110" t="s">
        <v>103</v>
      </c>
      <c r="F25" s="116">
        <v>2431</v>
      </c>
      <c r="G25" s="116">
        <v>2625</v>
      </c>
      <c r="H25" s="114">
        <v>1324</v>
      </c>
      <c r="I25" s="114">
        <v>1145</v>
      </c>
      <c r="J25" s="114">
        <v>173</v>
      </c>
      <c r="K25" s="114">
        <v>192</v>
      </c>
      <c r="L25" s="114"/>
      <c r="M25" s="114"/>
      <c r="N25" s="116">
        <v>415</v>
      </c>
      <c r="O25" s="116">
        <v>521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" customHeight="1">
      <c r="A26" s="106"/>
      <c r="B26" s="77" t="s">
        <v>67</v>
      </c>
      <c r="C26" s="77"/>
      <c r="D26" s="77"/>
      <c r="E26" s="111"/>
      <c r="F26" s="117"/>
      <c r="G26" s="117"/>
      <c r="H26" s="115"/>
      <c r="I26" s="115"/>
      <c r="J26" s="115"/>
      <c r="K26" s="115"/>
      <c r="L26" s="115"/>
      <c r="M26" s="115"/>
      <c r="N26" s="117"/>
      <c r="O26" s="11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" customHeight="1">
      <c r="A27" s="106"/>
      <c r="B27" s="53" t="s">
        <v>104</v>
      </c>
      <c r="C27" s="53"/>
      <c r="D27" s="53"/>
      <c r="E27" s="64" t="s">
        <v>105</v>
      </c>
      <c r="F27" s="82">
        <f>F24+F25</f>
        <v>0</v>
      </c>
      <c r="G27" s="82">
        <f t="shared" ref="G27" si="8">G24+G25</f>
        <v>0</v>
      </c>
      <c r="H27" s="54">
        <f t="shared" ref="H27:O27" si="9">H24+H25</f>
        <v>0</v>
      </c>
      <c r="I27" s="54">
        <f t="shared" si="9"/>
        <v>0</v>
      </c>
      <c r="J27" s="54">
        <f t="shared" si="9"/>
        <v>0</v>
      </c>
      <c r="K27" s="54">
        <f t="shared" si="9"/>
        <v>0</v>
      </c>
      <c r="L27" s="54">
        <f t="shared" si="9"/>
        <v>0</v>
      </c>
      <c r="M27" s="54">
        <f t="shared" si="9"/>
        <v>0</v>
      </c>
      <c r="N27" s="82">
        <f t="shared" si="9"/>
        <v>0</v>
      </c>
      <c r="O27" s="82">
        <f t="shared" si="9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" customHeight="1">
      <c r="A30" s="109" t="s">
        <v>68</v>
      </c>
      <c r="B30" s="109"/>
      <c r="C30" s="109"/>
      <c r="D30" s="109"/>
      <c r="E30" s="109"/>
      <c r="F30" s="119" t="s">
        <v>257</v>
      </c>
      <c r="G30" s="119"/>
      <c r="H30" s="118"/>
      <c r="I30" s="118"/>
      <c r="J30" s="118"/>
      <c r="K30" s="118"/>
      <c r="L30" s="118"/>
      <c r="M30" s="118"/>
      <c r="N30" s="118"/>
      <c r="O30" s="118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" customHeight="1">
      <c r="A31" s="109"/>
      <c r="B31" s="109"/>
      <c r="C31" s="109"/>
      <c r="D31" s="109"/>
      <c r="E31" s="109"/>
      <c r="F31" s="51" t="s">
        <v>241</v>
      </c>
      <c r="G31" s="51" t="s">
        <v>236</v>
      </c>
      <c r="H31" s="51" t="s">
        <v>241</v>
      </c>
      <c r="I31" s="51" t="s">
        <v>236</v>
      </c>
      <c r="J31" s="51" t="s">
        <v>241</v>
      </c>
      <c r="K31" s="51" t="s">
        <v>236</v>
      </c>
      <c r="L31" s="51" t="s">
        <v>241</v>
      </c>
      <c r="M31" s="51" t="s">
        <v>236</v>
      </c>
      <c r="N31" s="51" t="s">
        <v>241</v>
      </c>
      <c r="O31" s="51" t="s">
        <v>236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" customHeight="1">
      <c r="A32" s="106" t="s">
        <v>84</v>
      </c>
      <c r="B32" s="60" t="s">
        <v>49</v>
      </c>
      <c r="C32" s="53"/>
      <c r="D32" s="53"/>
      <c r="E32" s="64" t="s">
        <v>40</v>
      </c>
      <c r="F32" s="54">
        <v>420</v>
      </c>
      <c r="G32" s="54">
        <v>356</v>
      </c>
      <c r="H32" s="54"/>
      <c r="I32" s="54"/>
      <c r="J32" s="54"/>
      <c r="K32" s="54"/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" customHeight="1">
      <c r="A33" s="112"/>
      <c r="B33" s="62"/>
      <c r="C33" s="60" t="s">
        <v>69</v>
      </c>
      <c r="D33" s="53"/>
      <c r="E33" s="64"/>
      <c r="F33" s="54">
        <v>390</v>
      </c>
      <c r="G33" s="54">
        <v>339</v>
      </c>
      <c r="H33" s="54"/>
      <c r="I33" s="54"/>
      <c r="J33" s="54"/>
      <c r="K33" s="54"/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" customHeight="1">
      <c r="A34" s="112"/>
      <c r="B34" s="62"/>
      <c r="C34" s="61"/>
      <c r="D34" s="53" t="s">
        <v>70</v>
      </c>
      <c r="E34" s="64"/>
      <c r="F34" s="85">
        <v>390</v>
      </c>
      <c r="G34" s="54">
        <v>339</v>
      </c>
      <c r="H34" s="54"/>
      <c r="I34" s="54"/>
      <c r="J34" s="54"/>
      <c r="K34" s="54"/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" customHeight="1">
      <c r="A35" s="112"/>
      <c r="B35" s="61"/>
      <c r="C35" s="53" t="s">
        <v>71</v>
      </c>
      <c r="D35" s="53"/>
      <c r="E35" s="64"/>
      <c r="F35" s="85">
        <v>30</v>
      </c>
      <c r="G35" s="54">
        <v>17</v>
      </c>
      <c r="H35" s="54"/>
      <c r="I35" s="54"/>
      <c r="J35" s="66"/>
      <c r="K35" s="66"/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" customHeight="1">
      <c r="A36" s="112"/>
      <c r="B36" s="60" t="s">
        <v>52</v>
      </c>
      <c r="C36" s="53"/>
      <c r="D36" s="53"/>
      <c r="E36" s="64" t="s">
        <v>41</v>
      </c>
      <c r="F36" s="54">
        <v>187</v>
      </c>
      <c r="G36" s="54">
        <v>169</v>
      </c>
      <c r="H36" s="54"/>
      <c r="I36" s="54"/>
      <c r="J36" s="54"/>
      <c r="K36" s="54"/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" customHeight="1">
      <c r="A37" s="112"/>
      <c r="B37" s="62"/>
      <c r="C37" s="53" t="s">
        <v>72</v>
      </c>
      <c r="D37" s="53"/>
      <c r="E37" s="64"/>
      <c r="F37" s="85">
        <f>153+1</f>
        <v>154</v>
      </c>
      <c r="G37" s="54">
        <v>143</v>
      </c>
      <c r="H37" s="54"/>
      <c r="I37" s="54"/>
      <c r="J37" s="54"/>
      <c r="K37" s="54"/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" customHeight="1">
      <c r="A38" s="112"/>
      <c r="B38" s="61"/>
      <c r="C38" s="53" t="s">
        <v>73</v>
      </c>
      <c r="D38" s="53"/>
      <c r="E38" s="64"/>
      <c r="F38" s="85">
        <v>33</v>
      </c>
      <c r="G38" s="54">
        <v>26</v>
      </c>
      <c r="H38" s="54"/>
      <c r="I38" s="54"/>
      <c r="J38" s="54"/>
      <c r="K38" s="66"/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" customHeight="1">
      <c r="A39" s="112"/>
      <c r="B39" s="47" t="s">
        <v>74</v>
      </c>
      <c r="C39" s="47"/>
      <c r="D39" s="47"/>
      <c r="E39" s="64" t="s">
        <v>107</v>
      </c>
      <c r="F39" s="54">
        <f>F32-F36</f>
        <v>233</v>
      </c>
      <c r="G39" s="54">
        <f t="shared" ref="G39:O39" si="10">G32-G36</f>
        <v>187</v>
      </c>
      <c r="H39" s="54">
        <f t="shared" si="10"/>
        <v>0</v>
      </c>
      <c r="I39" s="54">
        <f t="shared" si="10"/>
        <v>0</v>
      </c>
      <c r="J39" s="54">
        <f t="shared" si="10"/>
        <v>0</v>
      </c>
      <c r="K39" s="54">
        <f t="shared" si="10"/>
        <v>0</v>
      </c>
      <c r="L39" s="54">
        <f t="shared" si="10"/>
        <v>0</v>
      </c>
      <c r="M39" s="54">
        <f t="shared" si="10"/>
        <v>0</v>
      </c>
      <c r="N39" s="54">
        <f t="shared" si="10"/>
        <v>0</v>
      </c>
      <c r="O39" s="54">
        <f t="shared" si="10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" customHeight="1">
      <c r="A40" s="106" t="s">
        <v>85</v>
      </c>
      <c r="B40" s="60" t="s">
        <v>75</v>
      </c>
      <c r="C40" s="53"/>
      <c r="D40" s="53"/>
      <c r="E40" s="64" t="s">
        <v>43</v>
      </c>
      <c r="F40" s="85">
        <f>138+3429+44</f>
        <v>3611</v>
      </c>
      <c r="G40" s="54">
        <v>1409</v>
      </c>
      <c r="H40" s="54"/>
      <c r="I40" s="54"/>
      <c r="J40" s="54"/>
      <c r="K40" s="54"/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" customHeight="1">
      <c r="A41" s="107"/>
      <c r="B41" s="61"/>
      <c r="C41" s="53" t="s">
        <v>76</v>
      </c>
      <c r="D41" s="53"/>
      <c r="E41" s="64"/>
      <c r="F41" s="66">
        <v>3429</v>
      </c>
      <c r="G41" s="66">
        <v>1178</v>
      </c>
      <c r="H41" s="66"/>
      <c r="I41" s="66"/>
      <c r="J41" s="54"/>
      <c r="K41" s="54"/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" customHeight="1">
      <c r="A42" s="107"/>
      <c r="B42" s="60" t="s">
        <v>63</v>
      </c>
      <c r="C42" s="53"/>
      <c r="D42" s="53"/>
      <c r="E42" s="64" t="s">
        <v>44</v>
      </c>
      <c r="F42" s="85">
        <f>3000+844</f>
        <v>3844</v>
      </c>
      <c r="G42" s="54">
        <v>1596</v>
      </c>
      <c r="H42" s="54"/>
      <c r="I42" s="54"/>
      <c r="J42" s="54"/>
      <c r="K42" s="54"/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" customHeight="1">
      <c r="A43" s="107"/>
      <c r="B43" s="61"/>
      <c r="C43" s="53" t="s">
        <v>77</v>
      </c>
      <c r="D43" s="53"/>
      <c r="E43" s="64"/>
      <c r="F43" s="54">
        <v>844</v>
      </c>
      <c r="G43" s="54">
        <v>1003</v>
      </c>
      <c r="H43" s="54"/>
      <c r="I43" s="54"/>
      <c r="J43" s="66"/>
      <c r="K43" s="66"/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" customHeight="1">
      <c r="A44" s="107"/>
      <c r="B44" s="53" t="s">
        <v>74</v>
      </c>
      <c r="C44" s="53"/>
      <c r="D44" s="53"/>
      <c r="E44" s="64" t="s">
        <v>108</v>
      </c>
      <c r="F44" s="66">
        <f>F40-F42</f>
        <v>-233</v>
      </c>
      <c r="G44" s="66">
        <f t="shared" ref="G44:O44" si="11">G40-G42</f>
        <v>-187</v>
      </c>
      <c r="H44" s="66">
        <f t="shared" si="11"/>
        <v>0</v>
      </c>
      <c r="I44" s="66">
        <f t="shared" si="11"/>
        <v>0</v>
      </c>
      <c r="J44" s="66">
        <f t="shared" si="11"/>
        <v>0</v>
      </c>
      <c r="K44" s="66">
        <f t="shared" si="11"/>
        <v>0</v>
      </c>
      <c r="L44" s="66">
        <f t="shared" si="11"/>
        <v>0</v>
      </c>
      <c r="M44" s="66">
        <f t="shared" si="11"/>
        <v>0</v>
      </c>
      <c r="N44" s="66">
        <f t="shared" si="11"/>
        <v>0</v>
      </c>
      <c r="O44" s="66">
        <f t="shared" si="11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" customHeight="1">
      <c r="A45" s="106" t="s">
        <v>86</v>
      </c>
      <c r="B45" s="47" t="s">
        <v>78</v>
      </c>
      <c r="C45" s="47"/>
      <c r="D45" s="47"/>
      <c r="E45" s="64" t="s">
        <v>109</v>
      </c>
      <c r="F45" s="54">
        <f>F39+F44</f>
        <v>0</v>
      </c>
      <c r="G45" s="54">
        <f t="shared" ref="G45:O45" si="12">G39+G44</f>
        <v>0</v>
      </c>
      <c r="H45" s="54">
        <f t="shared" si="12"/>
        <v>0</v>
      </c>
      <c r="I45" s="54">
        <f t="shared" si="12"/>
        <v>0</v>
      </c>
      <c r="J45" s="54">
        <f t="shared" si="12"/>
        <v>0</v>
      </c>
      <c r="K45" s="54">
        <f t="shared" si="12"/>
        <v>0</v>
      </c>
      <c r="L45" s="54">
        <f t="shared" si="12"/>
        <v>0</v>
      </c>
      <c r="M45" s="54">
        <f t="shared" si="12"/>
        <v>0</v>
      </c>
      <c r="N45" s="54">
        <f t="shared" si="12"/>
        <v>0</v>
      </c>
      <c r="O45" s="54">
        <f t="shared" si="12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" customHeight="1">
      <c r="A46" s="107"/>
      <c r="B46" s="53" t="s">
        <v>79</v>
      </c>
      <c r="C46" s="53"/>
      <c r="D46" s="53"/>
      <c r="E46" s="53"/>
      <c r="F46" s="66"/>
      <c r="G46" s="66"/>
      <c r="H46" s="66"/>
      <c r="I46" s="66"/>
      <c r="J46" s="66"/>
      <c r="K46" s="66"/>
      <c r="L46" s="54"/>
      <c r="M46" s="54"/>
      <c r="N46" s="66"/>
      <c r="O46" s="66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" customHeight="1">
      <c r="A47" s="107"/>
      <c r="B47" s="53" t="s">
        <v>80</v>
      </c>
      <c r="C47" s="53"/>
      <c r="D47" s="53"/>
      <c r="E47" s="53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" customHeight="1">
      <c r="A48" s="107"/>
      <c r="B48" s="53" t="s">
        <v>81</v>
      </c>
      <c r="C48" s="53"/>
      <c r="D48" s="53"/>
      <c r="E48" s="53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" ht="15.9" customHeight="1">
      <c r="A49" s="8" t="s">
        <v>110</v>
      </c>
    </row>
    <row r="50" spans="1:1" ht="15.9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1" width="9" style="2"/>
    <col min="12" max="12" width="9.88671875" style="2" customWidth="1"/>
    <col min="13" max="16384" width="9" style="2"/>
  </cols>
  <sheetData>
    <row r="1" spans="1:9" ht="33.9" customHeight="1">
      <c r="A1" s="16" t="s">
        <v>0</v>
      </c>
      <c r="B1" s="16"/>
      <c r="C1" s="16"/>
      <c r="D1" s="16"/>
      <c r="E1" s="21" t="s">
        <v>260</v>
      </c>
      <c r="F1" s="1"/>
    </row>
    <row r="3" spans="1:9" ht="14.4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.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8" t="s">
        <v>238</v>
      </c>
      <c r="G7" s="48"/>
      <c r="H7" s="48" t="s">
        <v>246</v>
      </c>
      <c r="I7" s="67" t="s">
        <v>21</v>
      </c>
    </row>
    <row r="8" spans="1:9" ht="17.100000000000001" customHeight="1">
      <c r="A8" s="18"/>
      <c r="B8" s="19"/>
      <c r="C8" s="19"/>
      <c r="D8" s="19"/>
      <c r="E8" s="59"/>
      <c r="F8" s="51" t="s">
        <v>235</v>
      </c>
      <c r="G8" s="51" t="s">
        <v>2</v>
      </c>
      <c r="H8" s="51" t="s">
        <v>235</v>
      </c>
      <c r="I8" s="52"/>
    </row>
    <row r="9" spans="1:9" ht="18" customHeight="1">
      <c r="A9" s="100" t="s">
        <v>87</v>
      </c>
      <c r="B9" s="100" t="s">
        <v>89</v>
      </c>
      <c r="C9" s="60" t="s">
        <v>3</v>
      </c>
      <c r="D9" s="53"/>
      <c r="E9" s="53"/>
      <c r="F9" s="54">
        <v>185191</v>
      </c>
      <c r="G9" s="55">
        <f>F9/$F$27*100</f>
        <v>28.514919478391814</v>
      </c>
      <c r="H9" s="54">
        <v>178427</v>
      </c>
      <c r="I9" s="55">
        <f t="shared" ref="I9:I45" si="0">(F9/H9-1)*100</f>
        <v>3.7909060848414278</v>
      </c>
    </row>
    <row r="10" spans="1:9" ht="18" customHeight="1">
      <c r="A10" s="100"/>
      <c r="B10" s="100"/>
      <c r="C10" s="62"/>
      <c r="D10" s="60" t="s">
        <v>22</v>
      </c>
      <c r="E10" s="53"/>
      <c r="F10" s="94">
        <v>47774</v>
      </c>
      <c r="G10" s="55">
        <f t="shared" ref="G10:G27" si="1">F10/$F$27*100</f>
        <v>7.356036541520325</v>
      </c>
      <c r="H10" s="54">
        <v>48269</v>
      </c>
      <c r="I10" s="55">
        <f t="shared" si="0"/>
        <v>-1.0255029107708924</v>
      </c>
    </row>
    <row r="11" spans="1:9" ht="18" customHeight="1">
      <c r="A11" s="100"/>
      <c r="B11" s="100"/>
      <c r="C11" s="62"/>
      <c r="D11" s="62"/>
      <c r="E11" s="47" t="s">
        <v>23</v>
      </c>
      <c r="F11" s="94">
        <v>40162</v>
      </c>
      <c r="G11" s="55">
        <f t="shared" si="1"/>
        <v>6.1839732821312703</v>
      </c>
      <c r="H11" s="54">
        <v>40043</v>
      </c>
      <c r="I11" s="55">
        <f t="shared" si="0"/>
        <v>0.2971805309292419</v>
      </c>
    </row>
    <row r="12" spans="1:9" ht="18" customHeight="1">
      <c r="A12" s="100"/>
      <c r="B12" s="100"/>
      <c r="C12" s="62"/>
      <c r="D12" s="62"/>
      <c r="E12" s="47" t="s">
        <v>24</v>
      </c>
      <c r="F12" s="94">
        <v>1846</v>
      </c>
      <c r="G12" s="55">
        <f t="shared" si="1"/>
        <v>0.28423919821757698</v>
      </c>
      <c r="H12" s="54">
        <v>1771</v>
      </c>
      <c r="I12" s="55">
        <f t="shared" si="0"/>
        <v>4.2348955392433663</v>
      </c>
    </row>
    <row r="13" spans="1:9" ht="18" customHeight="1">
      <c r="A13" s="100"/>
      <c r="B13" s="100"/>
      <c r="C13" s="62"/>
      <c r="D13" s="61"/>
      <c r="E13" s="47" t="s">
        <v>25</v>
      </c>
      <c r="F13" s="94">
        <v>106</v>
      </c>
      <c r="G13" s="55">
        <f t="shared" si="1"/>
        <v>1.6321427416610593E-2</v>
      </c>
      <c r="H13" s="54">
        <v>207</v>
      </c>
      <c r="I13" s="55">
        <f t="shared" si="0"/>
        <v>-48.792270531400959</v>
      </c>
    </row>
    <row r="14" spans="1:9" ht="18" customHeight="1">
      <c r="A14" s="100"/>
      <c r="B14" s="100"/>
      <c r="C14" s="62"/>
      <c r="D14" s="60" t="s">
        <v>26</v>
      </c>
      <c r="E14" s="53"/>
      <c r="F14" s="94">
        <v>43185</v>
      </c>
      <c r="G14" s="55">
        <f t="shared" si="1"/>
        <v>6.6494419149653634</v>
      </c>
      <c r="H14" s="54">
        <v>38702</v>
      </c>
      <c r="I14" s="55">
        <f t="shared" si="0"/>
        <v>11.583380703839596</v>
      </c>
    </row>
    <row r="15" spans="1:9" ht="18" customHeight="1">
      <c r="A15" s="100"/>
      <c r="B15" s="100"/>
      <c r="C15" s="62"/>
      <c r="D15" s="62"/>
      <c r="E15" s="47" t="s">
        <v>27</v>
      </c>
      <c r="F15" s="94">
        <v>1729</v>
      </c>
      <c r="G15" s="55">
        <f t="shared" si="1"/>
        <v>0.26622403776716713</v>
      </c>
      <c r="H15" s="54">
        <v>1769</v>
      </c>
      <c r="I15" s="55">
        <f t="shared" si="0"/>
        <v>-2.2611644997173497</v>
      </c>
    </row>
    <row r="16" spans="1:9" ht="18" customHeight="1">
      <c r="A16" s="100"/>
      <c r="B16" s="100"/>
      <c r="C16" s="62"/>
      <c r="D16" s="61"/>
      <c r="E16" s="47" t="s">
        <v>28</v>
      </c>
      <c r="F16" s="94">
        <v>41456</v>
      </c>
      <c r="G16" s="55">
        <f t="shared" si="1"/>
        <v>6.3832178771981951</v>
      </c>
      <c r="H16" s="54">
        <v>36933</v>
      </c>
      <c r="I16" s="55">
        <f t="shared" si="0"/>
        <v>12.246500419678874</v>
      </c>
    </row>
    <row r="17" spans="1:9" ht="18" customHeight="1">
      <c r="A17" s="100"/>
      <c r="B17" s="100"/>
      <c r="C17" s="62"/>
      <c r="D17" s="101" t="s">
        <v>29</v>
      </c>
      <c r="E17" s="102"/>
      <c r="F17" s="94">
        <v>36267</v>
      </c>
      <c r="G17" s="55">
        <f t="shared" si="1"/>
        <v>5.5842378124360037</v>
      </c>
      <c r="H17" s="54">
        <v>39028</v>
      </c>
      <c r="I17" s="55">
        <f t="shared" si="0"/>
        <v>-7.0744081172491535</v>
      </c>
    </row>
    <row r="18" spans="1:9" ht="18" customHeight="1">
      <c r="A18" s="100"/>
      <c r="B18" s="100"/>
      <c r="C18" s="62"/>
      <c r="D18" s="101" t="s">
        <v>93</v>
      </c>
      <c r="E18" s="103"/>
      <c r="F18" s="94">
        <v>3313</v>
      </c>
      <c r="G18" s="55">
        <f t="shared" si="1"/>
        <v>0.51012159463425377</v>
      </c>
      <c r="H18" s="54">
        <v>2645</v>
      </c>
      <c r="I18" s="55">
        <f t="shared" si="0"/>
        <v>25.255198487712672</v>
      </c>
    </row>
    <row r="19" spans="1:9" ht="18" customHeight="1">
      <c r="A19" s="100"/>
      <c r="B19" s="100"/>
      <c r="C19" s="61"/>
      <c r="D19" s="101" t="s">
        <v>94</v>
      </c>
      <c r="E19" s="103"/>
      <c r="F19" s="94">
        <v>0</v>
      </c>
      <c r="G19" s="55">
        <f t="shared" si="1"/>
        <v>0</v>
      </c>
      <c r="H19" s="54">
        <v>0</v>
      </c>
      <c r="I19" s="55" t="e">
        <f t="shared" si="0"/>
        <v>#DIV/0!</v>
      </c>
    </row>
    <row r="20" spans="1:9" ht="18" customHeight="1">
      <c r="A20" s="100"/>
      <c r="B20" s="100"/>
      <c r="C20" s="53" t="s">
        <v>4</v>
      </c>
      <c r="D20" s="53"/>
      <c r="E20" s="53"/>
      <c r="F20" s="54">
        <v>23406</v>
      </c>
      <c r="G20" s="55">
        <f t="shared" si="1"/>
        <v>3.6039559444640337</v>
      </c>
      <c r="H20" s="54">
        <v>20450</v>
      </c>
      <c r="I20" s="55">
        <f t="shared" si="0"/>
        <v>14.454767726161366</v>
      </c>
    </row>
    <row r="21" spans="1:9" ht="18" customHeight="1">
      <c r="A21" s="100"/>
      <c r="B21" s="100"/>
      <c r="C21" s="53" t="s">
        <v>5</v>
      </c>
      <c r="D21" s="53"/>
      <c r="E21" s="53"/>
      <c r="F21" s="54">
        <v>142607</v>
      </c>
      <c r="G21" s="55">
        <f t="shared" si="1"/>
        <v>21.958016977364029</v>
      </c>
      <c r="H21" s="54">
        <v>146561</v>
      </c>
      <c r="I21" s="55">
        <f t="shared" si="0"/>
        <v>-2.6978527712010703</v>
      </c>
    </row>
    <row r="22" spans="1:9" ht="18" customHeight="1">
      <c r="A22" s="100"/>
      <c r="B22" s="100"/>
      <c r="C22" s="53" t="s">
        <v>30</v>
      </c>
      <c r="D22" s="53"/>
      <c r="E22" s="53"/>
      <c r="F22" s="54">
        <v>7211</v>
      </c>
      <c r="G22" s="55">
        <f t="shared" si="1"/>
        <v>1.1103189915205565</v>
      </c>
      <c r="H22" s="54">
        <v>7175</v>
      </c>
      <c r="I22" s="55">
        <f t="shared" si="0"/>
        <v>0.50174216027873975</v>
      </c>
    </row>
    <row r="23" spans="1:9" ht="18" customHeight="1">
      <c r="A23" s="100"/>
      <c r="B23" s="100"/>
      <c r="C23" s="53" t="s">
        <v>6</v>
      </c>
      <c r="D23" s="53"/>
      <c r="E23" s="53"/>
      <c r="F23" s="54">
        <v>149537</v>
      </c>
      <c r="G23" s="55">
        <f t="shared" si="1"/>
        <v>23.025068788657531</v>
      </c>
      <c r="H23" s="54">
        <v>144129</v>
      </c>
      <c r="I23" s="55">
        <f t="shared" si="0"/>
        <v>3.7521942149047138</v>
      </c>
    </row>
    <row r="24" spans="1:9" ht="18" customHeight="1">
      <c r="A24" s="100"/>
      <c r="B24" s="100"/>
      <c r="C24" s="53" t="s">
        <v>31</v>
      </c>
      <c r="D24" s="53"/>
      <c r="E24" s="53"/>
      <c r="F24" s="54">
        <v>720</v>
      </c>
      <c r="G24" s="55">
        <f t="shared" si="1"/>
        <v>0.11086252584867574</v>
      </c>
      <c r="H24" s="54">
        <v>1311</v>
      </c>
      <c r="I24" s="55">
        <f t="shared" si="0"/>
        <v>-45.080091533180777</v>
      </c>
    </row>
    <row r="25" spans="1:9" ht="18" customHeight="1">
      <c r="A25" s="100"/>
      <c r="B25" s="100"/>
      <c r="C25" s="53" t="s">
        <v>7</v>
      </c>
      <c r="D25" s="53"/>
      <c r="E25" s="53"/>
      <c r="F25" s="54">
        <v>57923</v>
      </c>
      <c r="G25" s="55">
        <f t="shared" si="1"/>
        <v>8.918736228795618</v>
      </c>
      <c r="H25" s="54">
        <v>85826</v>
      </c>
      <c r="I25" s="55">
        <f t="shared" si="0"/>
        <v>-32.511127164262575</v>
      </c>
    </row>
    <row r="26" spans="1:9" ht="18" customHeight="1">
      <c r="A26" s="100"/>
      <c r="B26" s="100"/>
      <c r="C26" s="53" t="s">
        <v>8</v>
      </c>
      <c r="D26" s="53"/>
      <c r="E26" s="53"/>
      <c r="F26" s="54">
        <v>82858</v>
      </c>
      <c r="G26" s="55">
        <f t="shared" si="1"/>
        <v>12.758121064957741</v>
      </c>
      <c r="H26" s="54">
        <v>89693</v>
      </c>
      <c r="I26" s="55">
        <f t="shared" si="0"/>
        <v>-7.6204386072491692</v>
      </c>
    </row>
    <row r="27" spans="1:9" ht="18" customHeight="1">
      <c r="A27" s="100"/>
      <c r="B27" s="100"/>
      <c r="C27" s="53" t="s">
        <v>9</v>
      </c>
      <c r="D27" s="53"/>
      <c r="E27" s="53"/>
      <c r="F27" s="54">
        <f>SUM(F9,F20:F26)</f>
        <v>649453</v>
      </c>
      <c r="G27" s="55">
        <f t="shared" si="1"/>
        <v>100</v>
      </c>
      <c r="H27" s="54">
        <f>SUM(H9,H20:H26)</f>
        <v>673572</v>
      </c>
      <c r="I27" s="55">
        <f t="shared" si="0"/>
        <v>-3.5807604829179329</v>
      </c>
    </row>
    <row r="28" spans="1:9" ht="18" customHeight="1">
      <c r="A28" s="100"/>
      <c r="B28" s="100" t="s">
        <v>88</v>
      </c>
      <c r="C28" s="60" t="s">
        <v>10</v>
      </c>
      <c r="D28" s="53"/>
      <c r="E28" s="53"/>
      <c r="F28" s="54">
        <v>224786</v>
      </c>
      <c r="G28" s="55">
        <f t="shared" ref="G28:G45" si="2">F28/$F$45*100</f>
        <v>36.030441849207698</v>
      </c>
      <c r="H28" s="54">
        <v>232849</v>
      </c>
      <c r="I28" s="55">
        <f t="shared" si="0"/>
        <v>-3.4627591271596647</v>
      </c>
    </row>
    <row r="29" spans="1:9" ht="18" customHeight="1">
      <c r="A29" s="100"/>
      <c r="B29" s="100"/>
      <c r="C29" s="62"/>
      <c r="D29" s="53" t="s">
        <v>11</v>
      </c>
      <c r="E29" s="53"/>
      <c r="F29" s="54">
        <v>127040</v>
      </c>
      <c r="G29" s="55">
        <f t="shared" si="2"/>
        <v>20.362955577853363</v>
      </c>
      <c r="H29" s="54">
        <v>128087</v>
      </c>
      <c r="I29" s="55">
        <f t="shared" si="0"/>
        <v>-0.81741316448975532</v>
      </c>
    </row>
    <row r="30" spans="1:9" ht="18" customHeight="1">
      <c r="A30" s="100"/>
      <c r="B30" s="100"/>
      <c r="C30" s="62"/>
      <c r="D30" s="53" t="s">
        <v>32</v>
      </c>
      <c r="E30" s="53"/>
      <c r="F30" s="54">
        <v>12353</v>
      </c>
      <c r="G30" s="55">
        <f t="shared" si="2"/>
        <v>1.980034558038591</v>
      </c>
      <c r="H30" s="54">
        <v>11552</v>
      </c>
      <c r="I30" s="55">
        <f t="shared" si="0"/>
        <v>6.9338642659279692</v>
      </c>
    </row>
    <row r="31" spans="1:9" ht="18" customHeight="1">
      <c r="A31" s="100"/>
      <c r="B31" s="100"/>
      <c r="C31" s="61"/>
      <c r="D31" s="53" t="s">
        <v>12</v>
      </c>
      <c r="E31" s="53"/>
      <c r="F31" s="54">
        <v>85393</v>
      </c>
      <c r="G31" s="55">
        <f t="shared" si="2"/>
        <v>13.687451713315744</v>
      </c>
      <c r="H31" s="54">
        <v>93209</v>
      </c>
      <c r="I31" s="55">
        <f t="shared" si="0"/>
        <v>-8.3854563400529987</v>
      </c>
    </row>
    <row r="32" spans="1:9" ht="18" customHeight="1">
      <c r="A32" s="100"/>
      <c r="B32" s="100"/>
      <c r="C32" s="60" t="s">
        <v>13</v>
      </c>
      <c r="D32" s="53"/>
      <c r="E32" s="53"/>
      <c r="F32" s="54">
        <v>286718</v>
      </c>
      <c r="G32" s="55">
        <f t="shared" si="2"/>
        <v>45.957382693411212</v>
      </c>
      <c r="H32" s="54">
        <v>300501</v>
      </c>
      <c r="I32" s="55">
        <f t="shared" si="0"/>
        <v>-4.5866735884406378</v>
      </c>
    </row>
    <row r="33" spans="1:9" ht="18" customHeight="1">
      <c r="A33" s="100"/>
      <c r="B33" s="100"/>
      <c r="C33" s="62"/>
      <c r="D33" s="53" t="s">
        <v>14</v>
      </c>
      <c r="E33" s="53"/>
      <c r="F33" s="94">
        <v>30635</v>
      </c>
      <c r="G33" s="55">
        <f t="shared" si="2"/>
        <v>4.9104151773263363</v>
      </c>
      <c r="H33" s="54">
        <v>29252</v>
      </c>
      <c r="I33" s="55">
        <f t="shared" si="0"/>
        <v>4.7278818542321854</v>
      </c>
    </row>
    <row r="34" spans="1:9" ht="18" customHeight="1">
      <c r="A34" s="100"/>
      <c r="B34" s="100"/>
      <c r="C34" s="62"/>
      <c r="D34" s="53" t="s">
        <v>33</v>
      </c>
      <c r="E34" s="53"/>
      <c r="F34" s="94">
        <v>6566</v>
      </c>
      <c r="G34" s="55">
        <f t="shared" si="2"/>
        <v>1.0524493570858404</v>
      </c>
      <c r="H34" s="54">
        <v>6844</v>
      </c>
      <c r="I34" s="55">
        <f t="shared" si="0"/>
        <v>-4.0619520748100495</v>
      </c>
    </row>
    <row r="35" spans="1:9" ht="18" customHeight="1">
      <c r="A35" s="100"/>
      <c r="B35" s="100"/>
      <c r="C35" s="62"/>
      <c r="D35" s="53" t="s">
        <v>34</v>
      </c>
      <c r="E35" s="53"/>
      <c r="F35" s="94">
        <v>191035</v>
      </c>
      <c r="G35" s="55">
        <f t="shared" si="2"/>
        <v>30.620570047348998</v>
      </c>
      <c r="H35" s="54">
        <v>185498</v>
      </c>
      <c r="I35" s="55">
        <f t="shared" si="0"/>
        <v>2.9849378429956053</v>
      </c>
    </row>
    <row r="36" spans="1:9" ht="18" customHeight="1">
      <c r="A36" s="100"/>
      <c r="B36" s="100"/>
      <c r="C36" s="62"/>
      <c r="D36" s="53" t="s">
        <v>35</v>
      </c>
      <c r="E36" s="53"/>
      <c r="F36" s="94">
        <v>6296</v>
      </c>
      <c r="G36" s="55">
        <f t="shared" si="2"/>
        <v>1.0091716649729596</v>
      </c>
      <c r="H36" s="54">
        <v>6262</v>
      </c>
      <c r="I36" s="55">
        <f t="shared" si="0"/>
        <v>0.54295752155861798</v>
      </c>
    </row>
    <row r="37" spans="1:9" ht="18" customHeight="1">
      <c r="A37" s="100"/>
      <c r="B37" s="100"/>
      <c r="C37" s="62"/>
      <c r="D37" s="53" t="s">
        <v>15</v>
      </c>
      <c r="E37" s="53"/>
      <c r="F37" s="94">
        <v>10561</v>
      </c>
      <c r="G37" s="55">
        <f t="shared" si="2"/>
        <v>1.6927989126079137</v>
      </c>
      <c r="H37" s="54">
        <v>15846</v>
      </c>
      <c r="I37" s="55">
        <f t="shared" si="0"/>
        <v>-33.352265555976267</v>
      </c>
    </row>
    <row r="38" spans="1:9" ht="18" customHeight="1">
      <c r="A38" s="100"/>
      <c r="B38" s="100"/>
      <c r="C38" s="61"/>
      <c r="D38" s="53" t="s">
        <v>36</v>
      </c>
      <c r="E38" s="53"/>
      <c r="F38" s="94">
        <v>41625</v>
      </c>
      <c r="G38" s="55">
        <f t="shared" si="2"/>
        <v>6.6719775340691605</v>
      </c>
      <c r="H38" s="54">
        <v>56798</v>
      </c>
      <c r="I38" s="55">
        <f t="shared" si="0"/>
        <v>-26.713968801718369</v>
      </c>
    </row>
    <row r="39" spans="1:9" ht="18" customHeight="1">
      <c r="A39" s="100"/>
      <c r="B39" s="100"/>
      <c r="C39" s="60" t="s">
        <v>16</v>
      </c>
      <c r="D39" s="53"/>
      <c r="E39" s="53"/>
      <c r="F39" s="54">
        <v>112374</v>
      </c>
      <c r="G39" s="55">
        <f t="shared" si="2"/>
        <v>18.01217545738109</v>
      </c>
      <c r="H39" s="54">
        <v>122918</v>
      </c>
      <c r="I39" s="55">
        <f t="shared" si="0"/>
        <v>-8.5780764412047077</v>
      </c>
    </row>
    <row r="40" spans="1:9" ht="18" customHeight="1">
      <c r="A40" s="100"/>
      <c r="B40" s="100"/>
      <c r="C40" s="62"/>
      <c r="D40" s="60" t="s">
        <v>17</v>
      </c>
      <c r="E40" s="53"/>
      <c r="F40" s="54">
        <v>107325</v>
      </c>
      <c r="G40" s="55">
        <f t="shared" si="2"/>
        <v>17.202882614870216</v>
      </c>
      <c r="H40" s="54">
        <v>122163</v>
      </c>
      <c r="I40" s="55">
        <f t="shared" si="0"/>
        <v>-12.146067139805016</v>
      </c>
    </row>
    <row r="41" spans="1:9" ht="18" customHeight="1">
      <c r="A41" s="100"/>
      <c r="B41" s="100"/>
      <c r="C41" s="62"/>
      <c r="D41" s="62"/>
      <c r="E41" s="56" t="s">
        <v>91</v>
      </c>
      <c r="F41" s="54">
        <v>80849</v>
      </c>
      <c r="G41" s="55">
        <f t="shared" si="2"/>
        <v>12.959104183830814</v>
      </c>
      <c r="H41" s="54">
        <v>86772</v>
      </c>
      <c r="I41" s="57">
        <f t="shared" si="0"/>
        <v>-6.8259346332918414</v>
      </c>
    </row>
    <row r="42" spans="1:9" ht="18" customHeight="1">
      <c r="A42" s="100"/>
      <c r="B42" s="100"/>
      <c r="C42" s="62"/>
      <c r="D42" s="61"/>
      <c r="E42" s="47" t="s">
        <v>37</v>
      </c>
      <c r="F42" s="54">
        <v>26430</v>
      </c>
      <c r="G42" s="55">
        <f t="shared" si="2"/>
        <v>4.2364051946053554</v>
      </c>
      <c r="H42" s="54">
        <v>35391</v>
      </c>
      <c r="I42" s="57">
        <f t="shared" si="0"/>
        <v>-25.319996609307449</v>
      </c>
    </row>
    <row r="43" spans="1:9" ht="18" customHeight="1">
      <c r="A43" s="100"/>
      <c r="B43" s="100"/>
      <c r="C43" s="62"/>
      <c r="D43" s="53" t="s">
        <v>38</v>
      </c>
      <c r="E43" s="53"/>
      <c r="F43" s="54">
        <v>5049</v>
      </c>
      <c r="G43" s="55">
        <f t="shared" si="2"/>
        <v>0.80929284251087552</v>
      </c>
      <c r="H43" s="54">
        <v>755</v>
      </c>
      <c r="I43" s="57">
        <f t="shared" si="0"/>
        <v>568.74172185430461</v>
      </c>
    </row>
    <row r="44" spans="1:9" ht="18" customHeight="1">
      <c r="A44" s="100"/>
      <c r="B44" s="100"/>
      <c r="C44" s="61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0"/>
        <v>#DIV/0!</v>
      </c>
    </row>
    <row r="45" spans="1:9" ht="18" customHeight="1">
      <c r="A45" s="100"/>
      <c r="B45" s="100"/>
      <c r="C45" s="47" t="s">
        <v>18</v>
      </c>
      <c r="D45" s="47"/>
      <c r="E45" s="47"/>
      <c r="F45" s="54">
        <f>SUM(F28,F32,F39)</f>
        <v>623878</v>
      </c>
      <c r="G45" s="55">
        <f t="shared" si="2"/>
        <v>100</v>
      </c>
      <c r="H45" s="54">
        <f>SUM(H28,H32,H39)</f>
        <v>656268</v>
      </c>
      <c r="I45" s="55">
        <f t="shared" si="0"/>
        <v>-4.9354836743525476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H21" sqref="H21"/>
    </sheetView>
  </sheetViews>
  <sheetFormatPr defaultColWidth="9" defaultRowHeight="13.2"/>
  <cols>
    <col min="1" max="1" width="5.33203125" style="2" customWidth="1"/>
    <col min="2" max="2" width="3.109375" style="2" customWidth="1"/>
    <col min="3" max="3" width="34.77734375" style="2" customWidth="1"/>
    <col min="4" max="9" width="11.88671875" style="2" customWidth="1"/>
    <col min="10" max="16384" width="9" style="2"/>
  </cols>
  <sheetData>
    <row r="1" spans="1:9" ht="33.9" customHeight="1">
      <c r="A1" s="33" t="s">
        <v>0</v>
      </c>
      <c r="B1" s="33"/>
      <c r="C1" s="21" t="s">
        <v>260</v>
      </c>
      <c r="D1" s="34"/>
      <c r="E1" s="34"/>
    </row>
    <row r="3" spans="1:9" ht="12.6" customHeight="1"/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50" t="s">
        <v>114</v>
      </c>
      <c r="B6" s="48"/>
      <c r="C6" s="48"/>
      <c r="D6" s="48"/>
      <c r="E6" s="36" t="s">
        <v>231</v>
      </c>
      <c r="F6" s="36" t="s">
        <v>232</v>
      </c>
      <c r="G6" s="36" t="s">
        <v>233</v>
      </c>
      <c r="H6" s="36" t="s">
        <v>239</v>
      </c>
      <c r="I6" s="36" t="s">
        <v>247</v>
      </c>
    </row>
    <row r="7" spans="1:9" ht="27" customHeight="1">
      <c r="A7" s="100" t="s">
        <v>115</v>
      </c>
      <c r="B7" s="60" t="s">
        <v>116</v>
      </c>
      <c r="C7" s="53"/>
      <c r="D7" s="64" t="s">
        <v>117</v>
      </c>
      <c r="E7" s="68">
        <v>535927</v>
      </c>
      <c r="F7" s="36">
        <v>541721</v>
      </c>
      <c r="G7" s="36">
        <v>623972</v>
      </c>
      <c r="H7" s="36">
        <v>673572</v>
      </c>
      <c r="I7" s="36">
        <v>649453</v>
      </c>
    </row>
    <row r="8" spans="1:9" ht="27" customHeight="1">
      <c r="A8" s="100"/>
      <c r="B8" s="77"/>
      <c r="C8" s="53" t="s">
        <v>118</v>
      </c>
      <c r="D8" s="64" t="s">
        <v>41</v>
      </c>
      <c r="E8" s="69">
        <v>316606</v>
      </c>
      <c r="F8" s="69">
        <v>312916</v>
      </c>
      <c r="G8" s="69">
        <v>314474</v>
      </c>
      <c r="H8" s="69">
        <v>346323</v>
      </c>
      <c r="I8" s="70">
        <v>352048</v>
      </c>
    </row>
    <row r="9" spans="1:9" ht="27" customHeight="1">
      <c r="A9" s="100"/>
      <c r="B9" s="53" t="s">
        <v>119</v>
      </c>
      <c r="C9" s="53"/>
      <c r="D9" s="64"/>
      <c r="E9" s="69">
        <v>521713</v>
      </c>
      <c r="F9" s="69">
        <v>530771</v>
      </c>
      <c r="G9" s="69">
        <v>609964</v>
      </c>
      <c r="H9" s="69">
        <v>656268</v>
      </c>
      <c r="I9" s="71">
        <v>623878</v>
      </c>
    </row>
    <row r="10" spans="1:9" ht="26.4" customHeight="1">
      <c r="A10" s="100"/>
      <c r="B10" s="53" t="s">
        <v>120</v>
      </c>
      <c r="C10" s="53"/>
      <c r="D10" s="64"/>
      <c r="E10" s="69">
        <v>14214</v>
      </c>
      <c r="F10" s="69">
        <v>10950</v>
      </c>
      <c r="G10" s="69">
        <v>14008</v>
      </c>
      <c r="H10" s="69">
        <v>17303</v>
      </c>
      <c r="I10" s="71">
        <v>25575</v>
      </c>
    </row>
    <row r="11" spans="1:9" ht="27" customHeight="1">
      <c r="A11" s="100"/>
      <c r="B11" s="53" t="s">
        <v>121</v>
      </c>
      <c r="C11" s="53"/>
      <c r="D11" s="64"/>
      <c r="E11" s="69">
        <v>13477</v>
      </c>
      <c r="F11" s="69">
        <v>10207</v>
      </c>
      <c r="G11" s="69">
        <v>13210</v>
      </c>
      <c r="H11" s="69">
        <v>15481</v>
      </c>
      <c r="I11" s="71">
        <v>23710</v>
      </c>
    </row>
    <row r="12" spans="1:9" ht="27" customHeight="1">
      <c r="A12" s="100"/>
      <c r="B12" s="53" t="s">
        <v>122</v>
      </c>
      <c r="C12" s="53"/>
      <c r="D12" s="64"/>
      <c r="E12" s="69">
        <v>737</v>
      </c>
      <c r="F12" s="69">
        <v>743</v>
      </c>
      <c r="G12" s="69">
        <v>798</v>
      </c>
      <c r="H12" s="69">
        <v>1822</v>
      </c>
      <c r="I12" s="71">
        <v>1865</v>
      </c>
    </row>
    <row r="13" spans="1:9" ht="27" customHeight="1">
      <c r="A13" s="100"/>
      <c r="B13" s="53" t="s">
        <v>123</v>
      </c>
      <c r="C13" s="53"/>
      <c r="D13" s="64"/>
      <c r="E13" s="69">
        <v>-53</v>
      </c>
      <c r="F13" s="69">
        <v>6</v>
      </c>
      <c r="G13" s="69">
        <v>55</v>
      </c>
      <c r="H13" s="69">
        <v>1025</v>
      </c>
      <c r="I13" s="71">
        <v>43</v>
      </c>
    </row>
    <row r="14" spans="1:9" ht="27" customHeight="1">
      <c r="A14" s="100"/>
      <c r="B14" s="53" t="s">
        <v>124</v>
      </c>
      <c r="C14" s="53"/>
      <c r="D14" s="64"/>
      <c r="E14" s="69">
        <v>3000</v>
      </c>
      <c r="F14" s="69">
        <v>3064</v>
      </c>
      <c r="G14" s="69">
        <v>0</v>
      </c>
      <c r="H14" s="69">
        <v>3000</v>
      </c>
      <c r="I14" s="71">
        <v>3000</v>
      </c>
    </row>
    <row r="15" spans="1:9" ht="27" customHeight="1">
      <c r="A15" s="100"/>
      <c r="B15" s="53" t="s">
        <v>125</v>
      </c>
      <c r="C15" s="53"/>
      <c r="D15" s="64"/>
      <c r="E15" s="69">
        <v>2948</v>
      </c>
      <c r="F15" s="69">
        <v>3070</v>
      </c>
      <c r="G15" s="69">
        <v>-1351</v>
      </c>
      <c r="H15" s="69">
        <v>5425</v>
      </c>
      <c r="I15" s="71">
        <v>3043</v>
      </c>
    </row>
    <row r="16" spans="1:9" ht="27" customHeight="1">
      <c r="A16" s="100"/>
      <c r="B16" s="53" t="s">
        <v>126</v>
      </c>
      <c r="C16" s="53"/>
      <c r="D16" s="64" t="s">
        <v>42</v>
      </c>
      <c r="E16" s="69">
        <v>118132</v>
      </c>
      <c r="F16" s="69">
        <v>116650</v>
      </c>
      <c r="G16" s="69">
        <v>119274</v>
      </c>
      <c r="H16" s="69">
        <v>132063</v>
      </c>
      <c r="I16" s="71">
        <v>135187</v>
      </c>
    </row>
    <row r="17" spans="1:9" ht="27" customHeight="1">
      <c r="A17" s="100"/>
      <c r="B17" s="53" t="s">
        <v>127</v>
      </c>
      <c r="C17" s="53"/>
      <c r="D17" s="64" t="s">
        <v>43</v>
      </c>
      <c r="E17" s="69">
        <v>35917</v>
      </c>
      <c r="F17" s="69">
        <v>40763</v>
      </c>
      <c r="G17" s="69">
        <v>37078</v>
      </c>
      <c r="H17" s="69">
        <v>26385</v>
      </c>
      <c r="I17" s="71">
        <v>39078</v>
      </c>
    </row>
    <row r="18" spans="1:9" ht="27" customHeight="1">
      <c r="A18" s="100"/>
      <c r="B18" s="53" t="s">
        <v>128</v>
      </c>
      <c r="C18" s="53"/>
      <c r="D18" s="64" t="s">
        <v>44</v>
      </c>
      <c r="E18" s="69">
        <v>1208580</v>
      </c>
      <c r="F18" s="69">
        <v>1199880</v>
      </c>
      <c r="G18" s="69">
        <v>1205147</v>
      </c>
      <c r="H18" s="69">
        <v>1202029</v>
      </c>
      <c r="I18" s="71">
        <v>1178336</v>
      </c>
    </row>
    <row r="19" spans="1:9" ht="27" customHeight="1">
      <c r="A19" s="100"/>
      <c r="B19" s="53" t="s">
        <v>129</v>
      </c>
      <c r="C19" s="53"/>
      <c r="D19" s="64" t="s">
        <v>130</v>
      </c>
      <c r="E19" s="69">
        <f>E17+E18-E16</f>
        <v>1126365</v>
      </c>
      <c r="F19" s="69">
        <f>F17+F18-F16</f>
        <v>1123993</v>
      </c>
      <c r="G19" s="69">
        <f>G17+G18-G16</f>
        <v>1122951</v>
      </c>
      <c r="H19" s="69">
        <f>H17+H18-H16</f>
        <v>1096351</v>
      </c>
      <c r="I19" s="69">
        <f>I17+I18-I16</f>
        <v>1082227</v>
      </c>
    </row>
    <row r="20" spans="1:9" ht="27" customHeight="1">
      <c r="A20" s="100"/>
      <c r="B20" s="53" t="s">
        <v>131</v>
      </c>
      <c r="C20" s="53"/>
      <c r="D20" s="64" t="s">
        <v>132</v>
      </c>
      <c r="E20" s="72">
        <f>E18/E8</f>
        <v>3.8172997353177136</v>
      </c>
      <c r="F20" s="72">
        <f>F18/F8</f>
        <v>3.8345114982934718</v>
      </c>
      <c r="G20" s="72">
        <f>G18/G8</f>
        <v>3.8322627625813261</v>
      </c>
      <c r="H20" s="72">
        <f>H18/H8</f>
        <v>3.4708321422487098</v>
      </c>
      <c r="I20" s="72">
        <f>I18/I8</f>
        <v>3.3470890333136389</v>
      </c>
    </row>
    <row r="21" spans="1:9" ht="27" customHeight="1">
      <c r="A21" s="100"/>
      <c r="B21" s="53" t="s">
        <v>133</v>
      </c>
      <c r="C21" s="53"/>
      <c r="D21" s="64" t="s">
        <v>134</v>
      </c>
      <c r="E21" s="72">
        <f>E19/E8</f>
        <v>3.5576236710611928</v>
      </c>
      <c r="F21" s="72">
        <f>F19/F8</f>
        <v>3.5919959350113131</v>
      </c>
      <c r="G21" s="72">
        <f>G19/G8</f>
        <v>3.5708866233774494</v>
      </c>
      <c r="H21" s="72">
        <f>H19/H8</f>
        <v>3.1656892554060803</v>
      </c>
      <c r="I21" s="72">
        <f>I19/I8</f>
        <v>3.0740893287279007</v>
      </c>
    </row>
    <row r="22" spans="1:9" ht="27" customHeight="1">
      <c r="A22" s="100"/>
      <c r="B22" s="53" t="s">
        <v>135</v>
      </c>
      <c r="C22" s="53"/>
      <c r="D22" s="64" t="s">
        <v>136</v>
      </c>
      <c r="E22" s="69">
        <f>E18/E24*1000000</f>
        <v>1047289.1002488718</v>
      </c>
      <c r="F22" s="69">
        <f>F18/F24*1000000</f>
        <v>1039750.1577112116</v>
      </c>
      <c r="G22" s="69">
        <f>G18/G24*1000000</f>
        <v>1064123.0311710283</v>
      </c>
      <c r="H22" s="69">
        <f>H18/H24*1000000</f>
        <v>1061369.8934947189</v>
      </c>
      <c r="I22" s="69">
        <f>I18/I24*1000000</f>
        <v>1040449.402486124</v>
      </c>
    </row>
    <row r="23" spans="1:9" ht="27" customHeight="1">
      <c r="A23" s="100"/>
      <c r="B23" s="53" t="s">
        <v>137</v>
      </c>
      <c r="C23" s="53"/>
      <c r="D23" s="64" t="s">
        <v>138</v>
      </c>
      <c r="E23" s="69">
        <f>E19/E24*1000000</f>
        <v>976046.09326798434</v>
      </c>
      <c r="F23" s="69">
        <f>F19/F24*1000000</f>
        <v>973990.64824507281</v>
      </c>
      <c r="G23" s="69">
        <f>G19/G24*1000000</f>
        <v>991545.44796322554</v>
      </c>
      <c r="H23" s="69">
        <f>H19/H24*1000000</f>
        <v>968058.12846680789</v>
      </c>
      <c r="I23" s="69">
        <f>I19/I24*1000000</f>
        <v>955586.89160337159</v>
      </c>
    </row>
    <row r="24" spans="1:9" ht="27" customHeight="1">
      <c r="A24" s="100"/>
      <c r="B24" s="73" t="s">
        <v>139</v>
      </c>
      <c r="C24" s="74"/>
      <c r="D24" s="64" t="s">
        <v>140</v>
      </c>
      <c r="E24" s="69">
        <v>1154008</v>
      </c>
      <c r="F24" s="69">
        <f>E24</f>
        <v>1154008</v>
      </c>
      <c r="G24" s="69">
        <v>1132526</v>
      </c>
      <c r="H24" s="71">
        <v>1132526</v>
      </c>
      <c r="I24" s="71">
        <v>1132526</v>
      </c>
    </row>
    <row r="25" spans="1:9" ht="27" customHeight="1">
      <c r="A25" s="100"/>
      <c r="B25" s="47" t="s">
        <v>141</v>
      </c>
      <c r="C25" s="47"/>
      <c r="D25" s="47"/>
      <c r="E25" s="69">
        <v>306528</v>
      </c>
      <c r="F25" s="69">
        <v>306234</v>
      </c>
      <c r="G25" s="69">
        <v>307539</v>
      </c>
      <c r="H25" s="69">
        <v>320897</v>
      </c>
      <c r="I25" s="54">
        <v>312076</v>
      </c>
    </row>
    <row r="26" spans="1:9" ht="27" customHeight="1">
      <c r="A26" s="100"/>
      <c r="B26" s="47" t="s">
        <v>142</v>
      </c>
      <c r="C26" s="47"/>
      <c r="D26" s="47"/>
      <c r="E26" s="75">
        <v>0.50341999999999998</v>
      </c>
      <c r="F26" s="75">
        <v>0.51283999999999996</v>
      </c>
      <c r="G26" s="75">
        <v>0.51800000000000002</v>
      </c>
      <c r="H26" s="75">
        <v>0.497</v>
      </c>
      <c r="I26" s="76">
        <v>0.48499999999999999</v>
      </c>
    </row>
    <row r="27" spans="1:9" ht="27" customHeight="1">
      <c r="A27" s="100"/>
      <c r="B27" s="47" t="s">
        <v>143</v>
      </c>
      <c r="C27" s="47"/>
      <c r="D27" s="47"/>
      <c r="E27" s="57">
        <v>0.2</v>
      </c>
      <c r="F27" s="57">
        <v>0.24199999999999999</v>
      </c>
      <c r="G27" s="57">
        <v>0.3</v>
      </c>
      <c r="H27" s="57">
        <v>0.56999999999999995</v>
      </c>
      <c r="I27" s="55">
        <v>0.6</v>
      </c>
    </row>
    <row r="28" spans="1:9" ht="27" customHeight="1">
      <c r="A28" s="100"/>
      <c r="B28" s="47" t="s">
        <v>144</v>
      </c>
      <c r="C28" s="47"/>
      <c r="D28" s="47"/>
      <c r="E28" s="57">
        <v>93.5</v>
      </c>
      <c r="F28" s="57">
        <v>95.8</v>
      </c>
      <c r="G28" s="57">
        <v>94.3</v>
      </c>
      <c r="H28" s="57">
        <v>87.7</v>
      </c>
      <c r="I28" s="55">
        <v>92.3</v>
      </c>
    </row>
    <row r="29" spans="1:9" ht="27" customHeight="1">
      <c r="A29" s="100"/>
      <c r="B29" s="47" t="s">
        <v>145</v>
      </c>
      <c r="C29" s="47"/>
      <c r="D29" s="47"/>
      <c r="E29" s="57">
        <v>45.9</v>
      </c>
      <c r="F29" s="57">
        <v>46.6</v>
      </c>
      <c r="G29" s="57">
        <v>39.5</v>
      </c>
      <c r="H29" s="57">
        <v>40.9</v>
      </c>
      <c r="I29" s="55">
        <v>42.3</v>
      </c>
    </row>
    <row r="30" spans="1:9" ht="27" customHeight="1">
      <c r="A30" s="100"/>
      <c r="B30" s="100" t="s">
        <v>146</v>
      </c>
      <c r="C30" s="47" t="s">
        <v>147</v>
      </c>
      <c r="D30" s="47"/>
      <c r="E30" s="57">
        <v>0</v>
      </c>
      <c r="F30" s="57">
        <v>0</v>
      </c>
      <c r="G30" s="57">
        <v>0</v>
      </c>
      <c r="H30" s="57">
        <v>0</v>
      </c>
      <c r="I30" s="55">
        <v>0</v>
      </c>
    </row>
    <row r="31" spans="1:9" ht="27" customHeight="1">
      <c r="A31" s="100"/>
      <c r="B31" s="100"/>
      <c r="C31" s="47" t="s">
        <v>148</v>
      </c>
      <c r="D31" s="47"/>
      <c r="E31" s="57">
        <v>0</v>
      </c>
      <c r="F31" s="57">
        <v>0</v>
      </c>
      <c r="G31" s="57">
        <v>0</v>
      </c>
      <c r="H31" s="57">
        <v>0</v>
      </c>
      <c r="I31" s="55">
        <v>0</v>
      </c>
    </row>
    <row r="32" spans="1:9" ht="27" customHeight="1">
      <c r="A32" s="100"/>
      <c r="B32" s="100"/>
      <c r="C32" s="47" t="s">
        <v>149</v>
      </c>
      <c r="D32" s="47"/>
      <c r="E32" s="57">
        <v>13.2</v>
      </c>
      <c r="F32" s="57">
        <v>12.9</v>
      </c>
      <c r="G32" s="57">
        <v>12.7</v>
      </c>
      <c r="H32" s="57">
        <v>12.6</v>
      </c>
      <c r="I32" s="55">
        <v>12.5</v>
      </c>
    </row>
    <row r="33" spans="1:9" ht="27" customHeight="1">
      <c r="A33" s="100"/>
      <c r="B33" s="100"/>
      <c r="C33" s="47" t="s">
        <v>150</v>
      </c>
      <c r="D33" s="47"/>
      <c r="E33" s="57">
        <v>217.1</v>
      </c>
      <c r="F33" s="57">
        <v>215.9</v>
      </c>
      <c r="G33" s="57">
        <v>213.9</v>
      </c>
      <c r="H33" s="57">
        <v>196.6</v>
      </c>
      <c r="I33" s="127">
        <v>198.2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F49" sqref="F49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3.9" customHeight="1">
      <c r="A1" s="20" t="s">
        <v>0</v>
      </c>
      <c r="B1" s="11"/>
      <c r="C1" s="11"/>
      <c r="D1" s="22"/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" customHeight="1">
      <c r="A5" s="12" t="s">
        <v>249</v>
      </c>
      <c r="B5" s="12"/>
      <c r="C5" s="12"/>
      <c r="D5" s="12"/>
      <c r="K5" s="15"/>
      <c r="O5" s="15" t="s">
        <v>47</v>
      </c>
    </row>
    <row r="6" spans="1:25" ht="15.9" customHeight="1">
      <c r="A6" s="108" t="s">
        <v>48</v>
      </c>
      <c r="B6" s="109"/>
      <c r="C6" s="109"/>
      <c r="D6" s="109"/>
      <c r="E6" s="109"/>
      <c r="F6" s="120" t="s">
        <v>251</v>
      </c>
      <c r="G6" s="113"/>
      <c r="H6" s="120" t="s">
        <v>252</v>
      </c>
      <c r="I6" s="113"/>
      <c r="J6" s="120" t="s">
        <v>253</v>
      </c>
      <c r="K6" s="113"/>
      <c r="L6" s="120" t="s">
        <v>254</v>
      </c>
      <c r="M6" s="113"/>
      <c r="N6" s="120" t="s">
        <v>255</v>
      </c>
      <c r="O6" s="113"/>
    </row>
    <row r="7" spans="1:25" ht="15.9" customHeight="1">
      <c r="A7" s="109"/>
      <c r="B7" s="109"/>
      <c r="C7" s="109"/>
      <c r="D7" s="109"/>
      <c r="E7" s="109"/>
      <c r="F7" s="51" t="s">
        <v>238</v>
      </c>
      <c r="G7" s="51" t="s">
        <v>237</v>
      </c>
      <c r="H7" s="51" t="s">
        <v>238</v>
      </c>
      <c r="I7" s="78" t="s">
        <v>237</v>
      </c>
      <c r="J7" s="51" t="s">
        <v>238</v>
      </c>
      <c r="K7" s="78" t="s">
        <v>237</v>
      </c>
      <c r="L7" s="51" t="s">
        <v>238</v>
      </c>
      <c r="M7" s="78" t="s">
        <v>237</v>
      </c>
      <c r="N7" s="51" t="s">
        <v>238</v>
      </c>
      <c r="O7" s="78" t="s">
        <v>237</v>
      </c>
    </row>
    <row r="8" spans="1:25" ht="15.9" customHeight="1">
      <c r="A8" s="106" t="s">
        <v>82</v>
      </c>
      <c r="B8" s="60" t="s">
        <v>49</v>
      </c>
      <c r="C8" s="53"/>
      <c r="D8" s="53"/>
      <c r="E8" s="64" t="s">
        <v>40</v>
      </c>
      <c r="F8" s="54">
        <v>5358</v>
      </c>
      <c r="G8" s="54">
        <v>5380</v>
      </c>
      <c r="H8" s="54">
        <v>26243</v>
      </c>
      <c r="I8" s="54">
        <v>24558</v>
      </c>
      <c r="J8" s="54">
        <v>3376</v>
      </c>
      <c r="K8" s="54">
        <v>3474</v>
      </c>
      <c r="L8" s="54">
        <v>3</v>
      </c>
      <c r="M8" s="54">
        <v>3</v>
      </c>
      <c r="N8" s="54">
        <v>3502</v>
      </c>
      <c r="O8" s="54">
        <v>3672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" customHeight="1">
      <c r="A9" s="106"/>
      <c r="B9" s="62"/>
      <c r="C9" s="53" t="s">
        <v>50</v>
      </c>
      <c r="D9" s="53"/>
      <c r="E9" s="64" t="s">
        <v>41</v>
      </c>
      <c r="F9" s="54">
        <v>5358</v>
      </c>
      <c r="G9" s="54">
        <v>5380</v>
      </c>
      <c r="H9" s="54">
        <v>23581</v>
      </c>
      <c r="I9" s="54">
        <v>21629</v>
      </c>
      <c r="J9" s="54">
        <v>3376</v>
      </c>
      <c r="K9" s="54">
        <v>3473</v>
      </c>
      <c r="L9" s="54">
        <v>3</v>
      </c>
      <c r="M9" s="54">
        <v>3</v>
      </c>
      <c r="N9" s="54">
        <v>3502</v>
      </c>
      <c r="O9" s="54">
        <v>3672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" customHeight="1">
      <c r="A10" s="106"/>
      <c r="B10" s="61"/>
      <c r="C10" s="53" t="s">
        <v>51</v>
      </c>
      <c r="D10" s="53"/>
      <c r="E10" s="64" t="s">
        <v>42</v>
      </c>
      <c r="F10" s="54">
        <v>0</v>
      </c>
      <c r="G10" s="54">
        <v>0</v>
      </c>
      <c r="H10" s="54">
        <v>2661</v>
      </c>
      <c r="I10" s="54">
        <v>2929</v>
      </c>
      <c r="J10" s="65">
        <v>0</v>
      </c>
      <c r="K10" s="65">
        <v>1</v>
      </c>
      <c r="L10" s="54">
        <v>0</v>
      </c>
      <c r="M10" s="54">
        <v>0</v>
      </c>
      <c r="N10" s="54">
        <v>0</v>
      </c>
      <c r="O10" s="54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" customHeight="1">
      <c r="A11" s="106"/>
      <c r="B11" s="60" t="s">
        <v>52</v>
      </c>
      <c r="C11" s="53"/>
      <c r="D11" s="53"/>
      <c r="E11" s="64" t="s">
        <v>43</v>
      </c>
      <c r="F11" s="54">
        <v>5264</v>
      </c>
      <c r="G11" s="54">
        <v>5300</v>
      </c>
      <c r="H11" s="54">
        <v>24688</v>
      </c>
      <c r="I11" s="54">
        <v>23524</v>
      </c>
      <c r="J11" s="54">
        <v>3366</v>
      </c>
      <c r="K11" s="54">
        <v>3251</v>
      </c>
      <c r="L11" s="54">
        <v>8</v>
      </c>
      <c r="M11" s="54">
        <v>5</v>
      </c>
      <c r="N11" s="54">
        <v>3267</v>
      </c>
      <c r="O11" s="54">
        <v>3270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" customHeight="1">
      <c r="A12" s="106"/>
      <c r="B12" s="62"/>
      <c r="C12" s="53" t="s">
        <v>53</v>
      </c>
      <c r="D12" s="53"/>
      <c r="E12" s="64" t="s">
        <v>44</v>
      </c>
      <c r="F12" s="54">
        <v>5264</v>
      </c>
      <c r="G12" s="54">
        <v>5300</v>
      </c>
      <c r="H12" s="54">
        <v>24656</v>
      </c>
      <c r="I12" s="54">
        <v>23509</v>
      </c>
      <c r="J12" s="54">
        <v>3363</v>
      </c>
      <c r="K12" s="54">
        <v>3240</v>
      </c>
      <c r="L12" s="54">
        <v>8</v>
      </c>
      <c r="M12" s="54">
        <v>5</v>
      </c>
      <c r="N12" s="54">
        <v>3267</v>
      </c>
      <c r="O12" s="54">
        <v>3270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" customHeight="1">
      <c r="A13" s="106"/>
      <c r="B13" s="61"/>
      <c r="C13" s="53" t="s">
        <v>54</v>
      </c>
      <c r="D13" s="53"/>
      <c r="E13" s="64" t="s">
        <v>45</v>
      </c>
      <c r="F13" s="54">
        <v>0</v>
      </c>
      <c r="G13" s="54">
        <v>0</v>
      </c>
      <c r="H13" s="65">
        <v>32</v>
      </c>
      <c r="I13" s="65">
        <v>15</v>
      </c>
      <c r="J13" s="65">
        <v>3</v>
      </c>
      <c r="K13" s="65">
        <v>11</v>
      </c>
      <c r="L13" s="54">
        <v>0</v>
      </c>
      <c r="M13" s="54">
        <v>0</v>
      </c>
      <c r="N13" s="54">
        <v>0</v>
      </c>
      <c r="O13" s="54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" customHeight="1">
      <c r="A14" s="106"/>
      <c r="B14" s="53" t="s">
        <v>55</v>
      </c>
      <c r="C14" s="53"/>
      <c r="D14" s="53"/>
      <c r="E14" s="64" t="s">
        <v>152</v>
      </c>
      <c r="F14" s="54">
        <f t="shared" ref="F14:O15" si="0">F9-F12</f>
        <v>94</v>
      </c>
      <c r="G14" s="54">
        <f t="shared" si="0"/>
        <v>80</v>
      </c>
      <c r="H14" s="54">
        <f t="shared" si="0"/>
        <v>-1075</v>
      </c>
      <c r="I14" s="54">
        <f t="shared" si="0"/>
        <v>-1880</v>
      </c>
      <c r="J14" s="54">
        <f t="shared" si="0"/>
        <v>13</v>
      </c>
      <c r="K14" s="54">
        <f t="shared" si="0"/>
        <v>233</v>
      </c>
      <c r="L14" s="54">
        <f t="shared" si="0"/>
        <v>-5</v>
      </c>
      <c r="M14" s="54">
        <f t="shared" si="0"/>
        <v>-2</v>
      </c>
      <c r="N14" s="54">
        <f t="shared" si="0"/>
        <v>235</v>
      </c>
      <c r="O14" s="54">
        <f t="shared" si="0"/>
        <v>402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" customHeight="1">
      <c r="A15" s="106"/>
      <c r="B15" s="53" t="s">
        <v>56</v>
      </c>
      <c r="C15" s="53"/>
      <c r="D15" s="53"/>
      <c r="E15" s="64" t="s">
        <v>153</v>
      </c>
      <c r="F15" s="54">
        <f t="shared" si="0"/>
        <v>0</v>
      </c>
      <c r="G15" s="54">
        <f t="shared" si="0"/>
        <v>0</v>
      </c>
      <c r="H15" s="54">
        <f t="shared" si="0"/>
        <v>2629</v>
      </c>
      <c r="I15" s="54">
        <f t="shared" si="0"/>
        <v>2914</v>
      </c>
      <c r="J15" s="54">
        <f t="shared" si="0"/>
        <v>-3</v>
      </c>
      <c r="K15" s="54">
        <f t="shared" si="0"/>
        <v>-10</v>
      </c>
      <c r="L15" s="54">
        <f t="shared" si="0"/>
        <v>0</v>
      </c>
      <c r="M15" s="54">
        <f t="shared" si="0"/>
        <v>0</v>
      </c>
      <c r="N15" s="54">
        <f t="shared" si="0"/>
        <v>0</v>
      </c>
      <c r="O15" s="54">
        <f t="shared" si="0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" customHeight="1">
      <c r="A16" s="106"/>
      <c r="B16" s="53" t="s">
        <v>57</v>
      </c>
      <c r="C16" s="53"/>
      <c r="D16" s="53"/>
      <c r="E16" s="64" t="s">
        <v>154</v>
      </c>
      <c r="F16" s="54">
        <f t="shared" ref="F16:O16" si="1">F8-F11</f>
        <v>94</v>
      </c>
      <c r="G16" s="54">
        <f t="shared" si="1"/>
        <v>80</v>
      </c>
      <c r="H16" s="54">
        <f t="shared" si="1"/>
        <v>1555</v>
      </c>
      <c r="I16" s="54">
        <f t="shared" si="1"/>
        <v>1034</v>
      </c>
      <c r="J16" s="54">
        <f t="shared" si="1"/>
        <v>10</v>
      </c>
      <c r="K16" s="54">
        <f t="shared" si="1"/>
        <v>223</v>
      </c>
      <c r="L16" s="54">
        <f t="shared" si="1"/>
        <v>-5</v>
      </c>
      <c r="M16" s="54">
        <f t="shared" si="1"/>
        <v>-2</v>
      </c>
      <c r="N16" s="54">
        <f t="shared" si="1"/>
        <v>235</v>
      </c>
      <c r="O16" s="54">
        <f t="shared" si="1"/>
        <v>402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" customHeight="1">
      <c r="A17" s="106"/>
      <c r="B17" s="53" t="s">
        <v>58</v>
      </c>
      <c r="C17" s="53"/>
      <c r="D17" s="53"/>
      <c r="E17" s="51"/>
      <c r="F17" s="65">
        <v>0</v>
      </c>
      <c r="G17" s="65">
        <v>0</v>
      </c>
      <c r="H17" s="65">
        <v>0</v>
      </c>
      <c r="I17" s="65">
        <v>0</v>
      </c>
      <c r="J17" s="54">
        <v>0</v>
      </c>
      <c r="K17" s="54">
        <v>0</v>
      </c>
      <c r="L17" s="54">
        <v>0</v>
      </c>
      <c r="M17" s="54">
        <v>0</v>
      </c>
      <c r="N17" s="65">
        <v>0</v>
      </c>
      <c r="O17" s="66"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" customHeight="1">
      <c r="A18" s="106"/>
      <c r="B18" s="53" t="s">
        <v>59</v>
      </c>
      <c r="C18" s="53"/>
      <c r="D18" s="53"/>
      <c r="E18" s="51"/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" customHeight="1">
      <c r="A19" s="106" t="s">
        <v>83</v>
      </c>
      <c r="B19" s="60" t="s">
        <v>60</v>
      </c>
      <c r="C19" s="53"/>
      <c r="D19" s="53"/>
      <c r="E19" s="64"/>
      <c r="F19" s="54">
        <v>2921</v>
      </c>
      <c r="G19" s="54">
        <v>1133</v>
      </c>
      <c r="H19" s="54">
        <v>2300</v>
      </c>
      <c r="I19" s="54">
        <v>2246</v>
      </c>
      <c r="J19" s="54">
        <v>823</v>
      </c>
      <c r="K19" s="54">
        <v>1492</v>
      </c>
      <c r="L19" s="54">
        <v>0</v>
      </c>
      <c r="M19" s="54">
        <v>0</v>
      </c>
      <c r="N19" s="54">
        <v>653</v>
      </c>
      <c r="O19" s="54">
        <v>1732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" customHeight="1">
      <c r="A20" s="106"/>
      <c r="B20" s="61"/>
      <c r="C20" s="53" t="s">
        <v>61</v>
      </c>
      <c r="D20" s="53"/>
      <c r="E20" s="64"/>
      <c r="F20" s="54">
        <v>2921</v>
      </c>
      <c r="G20" s="54">
        <v>1133</v>
      </c>
      <c r="H20" s="54">
        <v>615</v>
      </c>
      <c r="I20" s="54">
        <v>566</v>
      </c>
      <c r="J20" s="54">
        <v>647</v>
      </c>
      <c r="K20" s="65">
        <v>1319</v>
      </c>
      <c r="L20" s="54">
        <v>0</v>
      </c>
      <c r="M20" s="54">
        <v>0</v>
      </c>
      <c r="N20" s="54">
        <v>152</v>
      </c>
      <c r="O20" s="54">
        <v>315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" customHeight="1">
      <c r="A21" s="106"/>
      <c r="B21" s="77" t="s">
        <v>62</v>
      </c>
      <c r="C21" s="53"/>
      <c r="D21" s="53"/>
      <c r="E21" s="64" t="s">
        <v>155</v>
      </c>
      <c r="F21" s="54">
        <v>2921</v>
      </c>
      <c r="G21" s="54">
        <v>1133</v>
      </c>
      <c r="H21" s="54">
        <v>2300</v>
      </c>
      <c r="I21" s="54">
        <v>2246</v>
      </c>
      <c r="J21" s="54">
        <v>823</v>
      </c>
      <c r="K21" s="54">
        <v>1492</v>
      </c>
      <c r="L21" s="54">
        <v>0</v>
      </c>
      <c r="M21" s="54">
        <v>0</v>
      </c>
      <c r="N21" s="54">
        <v>653</v>
      </c>
      <c r="O21" s="54">
        <v>1732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" customHeight="1">
      <c r="A22" s="106"/>
      <c r="B22" s="60" t="s">
        <v>63</v>
      </c>
      <c r="C22" s="53"/>
      <c r="D22" s="53"/>
      <c r="E22" s="64" t="s">
        <v>156</v>
      </c>
      <c r="F22" s="54">
        <v>6212</v>
      </c>
      <c r="G22" s="54">
        <v>5920</v>
      </c>
      <c r="H22" s="54">
        <v>3896</v>
      </c>
      <c r="I22" s="54">
        <v>3854</v>
      </c>
      <c r="J22" s="54">
        <v>1007</v>
      </c>
      <c r="K22" s="54">
        <v>1659</v>
      </c>
      <c r="L22" s="54">
        <v>0</v>
      </c>
      <c r="M22" s="54">
        <v>0</v>
      </c>
      <c r="N22" s="54">
        <v>1213</v>
      </c>
      <c r="O22" s="54">
        <v>2345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" customHeight="1">
      <c r="A23" s="106"/>
      <c r="B23" s="61" t="s">
        <v>64</v>
      </c>
      <c r="C23" s="53" t="s">
        <v>65</v>
      </c>
      <c r="D23" s="53"/>
      <c r="E23" s="64"/>
      <c r="F23" s="54">
        <v>3087</v>
      </c>
      <c r="G23" s="54">
        <v>3213</v>
      </c>
      <c r="H23" s="54">
        <v>3249</v>
      </c>
      <c r="I23" s="54">
        <v>3276</v>
      </c>
      <c r="J23" s="54">
        <v>353</v>
      </c>
      <c r="K23" s="54">
        <v>334</v>
      </c>
      <c r="L23" s="54">
        <v>0</v>
      </c>
      <c r="M23" s="54">
        <v>0</v>
      </c>
      <c r="N23" s="54">
        <v>558</v>
      </c>
      <c r="O23" s="54">
        <v>593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" customHeight="1">
      <c r="A24" s="106"/>
      <c r="B24" s="53" t="s">
        <v>157</v>
      </c>
      <c r="C24" s="53"/>
      <c r="D24" s="53"/>
      <c r="E24" s="64" t="s">
        <v>158</v>
      </c>
      <c r="F24" s="54">
        <f t="shared" ref="F24:O24" si="2">F21-F22</f>
        <v>-3291</v>
      </c>
      <c r="G24" s="54">
        <f t="shared" si="2"/>
        <v>-4787</v>
      </c>
      <c r="H24" s="54">
        <f t="shared" si="2"/>
        <v>-1596</v>
      </c>
      <c r="I24" s="54">
        <f t="shared" si="2"/>
        <v>-1608</v>
      </c>
      <c r="J24" s="54">
        <f t="shared" si="2"/>
        <v>-184</v>
      </c>
      <c r="K24" s="54">
        <f t="shared" si="2"/>
        <v>-167</v>
      </c>
      <c r="L24" s="54">
        <f t="shared" si="2"/>
        <v>0</v>
      </c>
      <c r="M24" s="54">
        <f t="shared" si="2"/>
        <v>0</v>
      </c>
      <c r="N24" s="54">
        <f t="shared" si="2"/>
        <v>-560</v>
      </c>
      <c r="O24" s="54">
        <f t="shared" si="2"/>
        <v>-613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" customHeight="1">
      <c r="A25" s="106"/>
      <c r="B25" s="60" t="s">
        <v>66</v>
      </c>
      <c r="C25" s="60"/>
      <c r="D25" s="60"/>
      <c r="E25" s="110" t="s">
        <v>159</v>
      </c>
      <c r="F25" s="114">
        <v>3291</v>
      </c>
      <c r="G25" s="114">
        <v>4787</v>
      </c>
      <c r="H25" s="114">
        <v>1596</v>
      </c>
      <c r="I25" s="114">
        <v>1608</v>
      </c>
      <c r="J25" s="114">
        <v>184</v>
      </c>
      <c r="K25" s="114">
        <v>167</v>
      </c>
      <c r="L25" s="114">
        <v>0</v>
      </c>
      <c r="M25" s="114">
        <v>0</v>
      </c>
      <c r="N25" s="114">
        <v>560</v>
      </c>
      <c r="O25" s="114">
        <v>613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" customHeight="1">
      <c r="A26" s="106"/>
      <c r="B26" s="77" t="s">
        <v>67</v>
      </c>
      <c r="C26" s="77"/>
      <c r="D26" s="77"/>
      <c r="E26" s="111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" customHeight="1">
      <c r="A27" s="106"/>
      <c r="B27" s="53" t="s">
        <v>160</v>
      </c>
      <c r="C27" s="53"/>
      <c r="D27" s="53"/>
      <c r="E27" s="64" t="s">
        <v>161</v>
      </c>
      <c r="F27" s="54">
        <f t="shared" ref="F27:O27" si="3">F24+F25</f>
        <v>0</v>
      </c>
      <c r="G27" s="54">
        <f t="shared" si="3"/>
        <v>0</v>
      </c>
      <c r="H27" s="54">
        <f t="shared" si="3"/>
        <v>0</v>
      </c>
      <c r="I27" s="54">
        <f t="shared" si="3"/>
        <v>0</v>
      </c>
      <c r="J27" s="54">
        <f t="shared" si="3"/>
        <v>0</v>
      </c>
      <c r="K27" s="54">
        <f t="shared" si="3"/>
        <v>0</v>
      </c>
      <c r="L27" s="54">
        <f t="shared" si="3"/>
        <v>0</v>
      </c>
      <c r="M27" s="54">
        <f t="shared" si="3"/>
        <v>0</v>
      </c>
      <c r="N27" s="54">
        <f t="shared" si="3"/>
        <v>0</v>
      </c>
      <c r="O27" s="54">
        <f t="shared" si="3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162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" customHeight="1">
      <c r="A30" s="109" t="s">
        <v>68</v>
      </c>
      <c r="B30" s="109"/>
      <c r="C30" s="109"/>
      <c r="D30" s="109"/>
      <c r="E30" s="109"/>
      <c r="F30" s="121" t="s">
        <v>257</v>
      </c>
      <c r="G30" s="119"/>
      <c r="H30" s="118"/>
      <c r="I30" s="118"/>
      <c r="J30" s="118"/>
      <c r="K30" s="118"/>
      <c r="L30" s="118"/>
      <c r="M30" s="118"/>
      <c r="N30" s="118"/>
      <c r="O30" s="118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" customHeight="1">
      <c r="A31" s="109"/>
      <c r="B31" s="109"/>
      <c r="C31" s="109"/>
      <c r="D31" s="109"/>
      <c r="E31" s="109"/>
      <c r="F31" s="51" t="s">
        <v>238</v>
      </c>
      <c r="G31" s="78" t="s">
        <v>237</v>
      </c>
      <c r="H31" s="51" t="s">
        <v>238</v>
      </c>
      <c r="I31" s="78" t="s">
        <v>237</v>
      </c>
      <c r="J31" s="51" t="s">
        <v>238</v>
      </c>
      <c r="K31" s="78" t="s">
        <v>237</v>
      </c>
      <c r="L31" s="51" t="s">
        <v>238</v>
      </c>
      <c r="M31" s="78" t="s">
        <v>237</v>
      </c>
      <c r="N31" s="51" t="s">
        <v>238</v>
      </c>
      <c r="O31" s="78" t="s">
        <v>237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" customHeight="1">
      <c r="A32" s="106" t="s">
        <v>84</v>
      </c>
      <c r="B32" s="60" t="s">
        <v>49</v>
      </c>
      <c r="C32" s="53"/>
      <c r="D32" s="53"/>
      <c r="E32" s="64" t="s">
        <v>40</v>
      </c>
      <c r="F32" s="54">
        <v>350</v>
      </c>
      <c r="G32" s="54">
        <v>320</v>
      </c>
      <c r="H32" s="54"/>
      <c r="I32" s="54"/>
      <c r="J32" s="54"/>
      <c r="K32" s="54"/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" customHeight="1">
      <c r="A33" s="112"/>
      <c r="B33" s="62"/>
      <c r="C33" s="60" t="s">
        <v>69</v>
      </c>
      <c r="D33" s="53"/>
      <c r="E33" s="64"/>
      <c r="F33" s="54">
        <v>327</v>
      </c>
      <c r="G33" s="54">
        <v>302</v>
      </c>
      <c r="H33" s="54"/>
      <c r="I33" s="54"/>
      <c r="J33" s="54"/>
      <c r="K33" s="54"/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" customHeight="1">
      <c r="A34" s="112"/>
      <c r="B34" s="62"/>
      <c r="C34" s="61"/>
      <c r="D34" s="53" t="s">
        <v>70</v>
      </c>
      <c r="E34" s="64"/>
      <c r="F34" s="54">
        <v>327</v>
      </c>
      <c r="G34" s="54">
        <v>302</v>
      </c>
      <c r="H34" s="54"/>
      <c r="I34" s="54"/>
      <c r="J34" s="54"/>
      <c r="K34" s="54"/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" customHeight="1">
      <c r="A35" s="112"/>
      <c r="B35" s="61"/>
      <c r="C35" s="77" t="s">
        <v>71</v>
      </c>
      <c r="D35" s="53"/>
      <c r="E35" s="64"/>
      <c r="F35" s="54">
        <v>23</v>
      </c>
      <c r="G35" s="54">
        <v>18</v>
      </c>
      <c r="H35" s="54"/>
      <c r="I35" s="54"/>
      <c r="J35" s="66"/>
      <c r="K35" s="66"/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" customHeight="1">
      <c r="A36" s="112"/>
      <c r="B36" s="60" t="s">
        <v>52</v>
      </c>
      <c r="C36" s="53"/>
      <c r="D36" s="53"/>
      <c r="E36" s="64" t="s">
        <v>41</v>
      </c>
      <c r="F36" s="54">
        <v>191</v>
      </c>
      <c r="G36" s="54">
        <v>201</v>
      </c>
      <c r="H36" s="54"/>
      <c r="I36" s="54"/>
      <c r="J36" s="54"/>
      <c r="K36" s="54"/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" customHeight="1">
      <c r="A37" s="112"/>
      <c r="B37" s="62"/>
      <c r="C37" s="53" t="s">
        <v>72</v>
      </c>
      <c r="D37" s="53"/>
      <c r="E37" s="64"/>
      <c r="F37" s="54">
        <v>167</v>
      </c>
      <c r="G37" s="54">
        <v>177</v>
      </c>
      <c r="H37" s="54"/>
      <c r="I37" s="54"/>
      <c r="J37" s="54"/>
      <c r="K37" s="54"/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" customHeight="1">
      <c r="A38" s="112"/>
      <c r="B38" s="61"/>
      <c r="C38" s="53" t="s">
        <v>73</v>
      </c>
      <c r="D38" s="53"/>
      <c r="E38" s="64"/>
      <c r="F38" s="54">
        <v>24</v>
      </c>
      <c r="G38" s="54">
        <v>24</v>
      </c>
      <c r="H38" s="54"/>
      <c r="I38" s="54"/>
      <c r="J38" s="54"/>
      <c r="K38" s="66"/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" customHeight="1">
      <c r="A39" s="112"/>
      <c r="B39" s="47" t="s">
        <v>74</v>
      </c>
      <c r="C39" s="47"/>
      <c r="D39" s="47"/>
      <c r="E39" s="64" t="s">
        <v>163</v>
      </c>
      <c r="F39" s="54">
        <f t="shared" ref="F39:O39" si="4">F32-F36</f>
        <v>159</v>
      </c>
      <c r="G39" s="54">
        <f t="shared" si="4"/>
        <v>119</v>
      </c>
      <c r="H39" s="54">
        <f t="shared" si="4"/>
        <v>0</v>
      </c>
      <c r="I39" s="54">
        <f t="shared" si="4"/>
        <v>0</v>
      </c>
      <c r="J39" s="54">
        <f t="shared" si="4"/>
        <v>0</v>
      </c>
      <c r="K39" s="54">
        <f t="shared" si="4"/>
        <v>0</v>
      </c>
      <c r="L39" s="54">
        <f t="shared" si="4"/>
        <v>0</v>
      </c>
      <c r="M39" s="54">
        <f t="shared" si="4"/>
        <v>0</v>
      </c>
      <c r="N39" s="54">
        <f t="shared" si="4"/>
        <v>0</v>
      </c>
      <c r="O39" s="54">
        <f t="shared" si="4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" customHeight="1">
      <c r="A40" s="106" t="s">
        <v>85</v>
      </c>
      <c r="B40" s="60" t="s">
        <v>75</v>
      </c>
      <c r="C40" s="53"/>
      <c r="D40" s="53"/>
      <c r="E40" s="64" t="s">
        <v>43</v>
      </c>
      <c r="F40" s="54">
        <v>1138</v>
      </c>
      <c r="G40" s="54">
        <v>1078</v>
      </c>
      <c r="H40" s="54"/>
      <c r="I40" s="54"/>
      <c r="J40" s="54"/>
      <c r="K40" s="54"/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" customHeight="1">
      <c r="A41" s="107"/>
      <c r="B41" s="61"/>
      <c r="C41" s="53" t="s">
        <v>76</v>
      </c>
      <c r="D41" s="53"/>
      <c r="E41" s="64"/>
      <c r="F41" s="66">
        <v>921</v>
      </c>
      <c r="G41" s="66">
        <v>853</v>
      </c>
      <c r="H41" s="66"/>
      <c r="I41" s="66"/>
      <c r="J41" s="54"/>
      <c r="K41" s="54"/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" customHeight="1">
      <c r="A42" s="107"/>
      <c r="B42" s="60" t="s">
        <v>63</v>
      </c>
      <c r="C42" s="53"/>
      <c r="D42" s="53"/>
      <c r="E42" s="64" t="s">
        <v>44</v>
      </c>
      <c r="F42" s="54">
        <v>1303</v>
      </c>
      <c r="G42" s="54">
        <v>1198</v>
      </c>
      <c r="H42" s="54"/>
      <c r="I42" s="54"/>
      <c r="J42" s="54"/>
      <c r="K42" s="54"/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" customHeight="1">
      <c r="A43" s="107"/>
      <c r="B43" s="61"/>
      <c r="C43" s="53" t="s">
        <v>77</v>
      </c>
      <c r="D43" s="53"/>
      <c r="E43" s="64"/>
      <c r="F43" s="54">
        <v>976</v>
      </c>
      <c r="G43" s="54">
        <v>633</v>
      </c>
      <c r="H43" s="54"/>
      <c r="I43" s="54"/>
      <c r="J43" s="66"/>
      <c r="K43" s="66"/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" customHeight="1">
      <c r="A44" s="107"/>
      <c r="B44" s="53" t="s">
        <v>74</v>
      </c>
      <c r="C44" s="53"/>
      <c r="D44" s="53"/>
      <c r="E44" s="64" t="s">
        <v>164</v>
      </c>
      <c r="F44" s="66">
        <f t="shared" ref="F44:O44" si="5">F40-F42</f>
        <v>-165</v>
      </c>
      <c r="G44" s="66">
        <f t="shared" si="5"/>
        <v>-120</v>
      </c>
      <c r="H44" s="66">
        <f t="shared" si="5"/>
        <v>0</v>
      </c>
      <c r="I44" s="66">
        <f t="shared" si="5"/>
        <v>0</v>
      </c>
      <c r="J44" s="66">
        <f t="shared" si="5"/>
        <v>0</v>
      </c>
      <c r="K44" s="66">
        <f t="shared" si="5"/>
        <v>0</v>
      </c>
      <c r="L44" s="66">
        <f t="shared" si="5"/>
        <v>0</v>
      </c>
      <c r="M44" s="66">
        <f t="shared" si="5"/>
        <v>0</v>
      </c>
      <c r="N44" s="66">
        <f t="shared" si="5"/>
        <v>0</v>
      </c>
      <c r="O44" s="66">
        <f t="shared" si="5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" customHeight="1">
      <c r="A45" s="106" t="s">
        <v>86</v>
      </c>
      <c r="B45" s="47" t="s">
        <v>78</v>
      </c>
      <c r="C45" s="47"/>
      <c r="D45" s="47"/>
      <c r="E45" s="64" t="s">
        <v>165</v>
      </c>
      <c r="F45" s="54">
        <f t="shared" ref="F45:O45" si="6">F39+F44</f>
        <v>-6</v>
      </c>
      <c r="G45" s="54">
        <f t="shared" si="6"/>
        <v>-1</v>
      </c>
      <c r="H45" s="54">
        <f t="shared" si="6"/>
        <v>0</v>
      </c>
      <c r="I45" s="54">
        <f t="shared" si="6"/>
        <v>0</v>
      </c>
      <c r="J45" s="54">
        <f t="shared" si="6"/>
        <v>0</v>
      </c>
      <c r="K45" s="54">
        <f t="shared" si="6"/>
        <v>0</v>
      </c>
      <c r="L45" s="54">
        <f t="shared" si="6"/>
        <v>0</v>
      </c>
      <c r="M45" s="54">
        <f t="shared" si="6"/>
        <v>0</v>
      </c>
      <c r="N45" s="54">
        <f t="shared" si="6"/>
        <v>0</v>
      </c>
      <c r="O45" s="54">
        <f t="shared" si="6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" customHeight="1">
      <c r="A46" s="107"/>
      <c r="B46" s="53" t="s">
        <v>79</v>
      </c>
      <c r="C46" s="53"/>
      <c r="D46" s="53"/>
      <c r="E46" s="53"/>
      <c r="F46" s="66">
        <v>0</v>
      </c>
      <c r="G46" s="66">
        <v>0</v>
      </c>
      <c r="H46" s="66"/>
      <c r="I46" s="66"/>
      <c r="J46" s="66"/>
      <c r="K46" s="66"/>
      <c r="L46" s="54"/>
      <c r="M46" s="54"/>
      <c r="N46" s="66"/>
      <c r="O46" s="66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" customHeight="1">
      <c r="A47" s="107"/>
      <c r="B47" s="53" t="s">
        <v>80</v>
      </c>
      <c r="C47" s="53"/>
      <c r="D47" s="53"/>
      <c r="E47" s="53"/>
      <c r="F47" s="54">
        <v>5</v>
      </c>
      <c r="G47" s="54">
        <v>12</v>
      </c>
      <c r="H47" s="54"/>
      <c r="I47" s="54"/>
      <c r="J47" s="54"/>
      <c r="K47" s="54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" customHeight="1">
      <c r="A48" s="107"/>
      <c r="B48" s="53" t="s">
        <v>81</v>
      </c>
      <c r="C48" s="53"/>
      <c r="D48" s="53"/>
      <c r="E48" s="53"/>
      <c r="F48" s="54">
        <v>0</v>
      </c>
      <c r="G48" s="54">
        <v>0</v>
      </c>
      <c r="H48" s="54"/>
      <c r="I48" s="54"/>
      <c r="J48" s="54"/>
      <c r="K48" s="54"/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5" ht="15.9" customHeight="1">
      <c r="A49" s="8" t="s">
        <v>166</v>
      </c>
      <c r="O49" s="6"/>
    </row>
    <row r="50" spans="1:15" ht="15.9" customHeight="1">
      <c r="A50" s="8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Normal="100" zoomScaleSheetLayoutView="100" workbookViewId="0">
      <selection activeCell="E42" sqref="E42"/>
    </sheetView>
  </sheetViews>
  <sheetFormatPr defaultColWidth="9" defaultRowHeight="13.2"/>
  <cols>
    <col min="1" max="2" width="3.6640625" style="2" customWidth="1"/>
    <col min="3" max="3" width="21.33203125" style="2" customWidth="1"/>
    <col min="4" max="4" width="20" style="2" customWidth="1"/>
    <col min="5" max="14" width="12.6640625" style="2" customWidth="1"/>
    <col min="15" max="16384" width="9" style="2"/>
  </cols>
  <sheetData>
    <row r="1" spans="1:14" ht="33.9" customHeight="1">
      <c r="A1" s="33" t="s">
        <v>0</v>
      </c>
      <c r="B1" s="33"/>
      <c r="C1" s="41"/>
      <c r="D1" s="42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250</v>
      </c>
      <c r="C5" s="43"/>
      <c r="D5" s="43"/>
      <c r="H5" s="15"/>
      <c r="L5" s="15"/>
      <c r="N5" s="15" t="s">
        <v>168</v>
      </c>
    </row>
    <row r="6" spans="1:14" ht="15" customHeight="1">
      <c r="A6" s="44"/>
      <c r="B6" s="45"/>
      <c r="C6" s="45"/>
      <c r="D6" s="84"/>
      <c r="E6" s="122" t="s">
        <v>258</v>
      </c>
      <c r="F6" s="122"/>
      <c r="G6" s="123"/>
      <c r="H6" s="123"/>
      <c r="I6" s="124"/>
      <c r="J6" s="125"/>
      <c r="K6" s="123"/>
      <c r="L6" s="123"/>
      <c r="M6" s="123"/>
      <c r="N6" s="123"/>
    </row>
    <row r="7" spans="1:14" ht="15" customHeight="1">
      <c r="A7" s="18"/>
      <c r="B7" s="19"/>
      <c r="C7" s="19"/>
      <c r="D7" s="59"/>
      <c r="E7" s="36" t="s">
        <v>238</v>
      </c>
      <c r="F7" s="36" t="s">
        <v>237</v>
      </c>
      <c r="G7" s="36" t="s">
        <v>238</v>
      </c>
      <c r="H7" s="36" t="s">
        <v>237</v>
      </c>
      <c r="I7" s="36" t="s">
        <v>238</v>
      </c>
      <c r="J7" s="36" t="s">
        <v>237</v>
      </c>
      <c r="K7" s="36" t="s">
        <v>238</v>
      </c>
      <c r="L7" s="36" t="s">
        <v>237</v>
      </c>
      <c r="M7" s="36" t="s">
        <v>238</v>
      </c>
      <c r="N7" s="36" t="s">
        <v>237</v>
      </c>
    </row>
    <row r="8" spans="1:14" ht="18" customHeight="1">
      <c r="A8" s="100" t="s">
        <v>169</v>
      </c>
      <c r="B8" s="79" t="s">
        <v>170</v>
      </c>
      <c r="C8" s="80"/>
      <c r="D8" s="80"/>
      <c r="E8" s="81">
        <v>3</v>
      </c>
      <c r="F8" s="81">
        <v>3</v>
      </c>
      <c r="G8" s="81"/>
      <c r="H8" s="81"/>
      <c r="I8" s="81"/>
      <c r="J8" s="81"/>
      <c r="K8" s="81"/>
      <c r="L8" s="81"/>
      <c r="M8" s="81"/>
      <c r="N8" s="81"/>
    </row>
    <row r="9" spans="1:14" ht="18" customHeight="1">
      <c r="A9" s="100"/>
      <c r="B9" s="100" t="s">
        <v>171</v>
      </c>
      <c r="C9" s="53" t="s">
        <v>172</v>
      </c>
      <c r="D9" s="53"/>
      <c r="E9" s="81">
        <v>2006</v>
      </c>
      <c r="F9" s="81">
        <v>2006</v>
      </c>
      <c r="G9" s="81"/>
      <c r="H9" s="81"/>
      <c r="I9" s="81"/>
      <c r="J9" s="81"/>
      <c r="K9" s="81"/>
      <c r="L9" s="81"/>
      <c r="M9" s="81"/>
      <c r="N9" s="81"/>
    </row>
    <row r="10" spans="1:14" ht="18" customHeight="1">
      <c r="A10" s="100"/>
      <c r="B10" s="100"/>
      <c r="C10" s="53" t="s">
        <v>173</v>
      </c>
      <c r="D10" s="53"/>
      <c r="E10" s="81">
        <v>1400</v>
      </c>
      <c r="F10" s="81">
        <v>1400</v>
      </c>
      <c r="G10" s="81"/>
      <c r="H10" s="81"/>
      <c r="I10" s="81"/>
      <c r="J10" s="81"/>
      <c r="K10" s="81"/>
      <c r="L10" s="81"/>
      <c r="M10" s="81"/>
      <c r="N10" s="81"/>
    </row>
    <row r="11" spans="1:14" ht="18" customHeight="1">
      <c r="A11" s="100"/>
      <c r="B11" s="100"/>
      <c r="C11" s="53" t="s">
        <v>174</v>
      </c>
      <c r="D11" s="53"/>
      <c r="E11" s="81">
        <v>300</v>
      </c>
      <c r="F11" s="81">
        <v>300</v>
      </c>
      <c r="G11" s="81"/>
      <c r="H11" s="81"/>
      <c r="I11" s="81"/>
      <c r="J11" s="81"/>
      <c r="K11" s="81"/>
      <c r="L11" s="81"/>
      <c r="M11" s="81"/>
      <c r="N11" s="81"/>
    </row>
    <row r="12" spans="1:14" ht="18" customHeight="1">
      <c r="A12" s="100"/>
      <c r="B12" s="100"/>
      <c r="C12" s="53" t="s">
        <v>175</v>
      </c>
      <c r="D12" s="53"/>
      <c r="E12" s="81">
        <v>306</v>
      </c>
      <c r="F12" s="81">
        <v>306</v>
      </c>
      <c r="G12" s="81"/>
      <c r="H12" s="81"/>
      <c r="I12" s="81"/>
      <c r="J12" s="81"/>
      <c r="K12" s="81"/>
      <c r="L12" s="81"/>
      <c r="M12" s="81"/>
      <c r="N12" s="81"/>
    </row>
    <row r="13" spans="1:14" ht="18" customHeight="1">
      <c r="A13" s="100"/>
      <c r="B13" s="100"/>
      <c r="C13" s="53" t="s">
        <v>176</v>
      </c>
      <c r="D13" s="53"/>
      <c r="E13" s="93">
        <v>0</v>
      </c>
      <c r="F13" s="93">
        <v>0</v>
      </c>
      <c r="G13" s="81"/>
      <c r="H13" s="81"/>
      <c r="I13" s="81"/>
      <c r="J13" s="81"/>
      <c r="K13" s="81"/>
      <c r="L13" s="81"/>
      <c r="M13" s="81"/>
      <c r="N13" s="81"/>
    </row>
    <row r="14" spans="1:14" ht="18" customHeight="1">
      <c r="A14" s="100"/>
      <c r="B14" s="100"/>
      <c r="C14" s="53" t="s">
        <v>177</v>
      </c>
      <c r="D14" s="53"/>
      <c r="E14" s="81">
        <v>0</v>
      </c>
      <c r="F14" s="81">
        <v>0</v>
      </c>
      <c r="G14" s="81"/>
      <c r="H14" s="81"/>
      <c r="I14" s="81"/>
      <c r="J14" s="81"/>
      <c r="K14" s="81"/>
      <c r="L14" s="81"/>
      <c r="M14" s="81"/>
      <c r="N14" s="81"/>
    </row>
    <row r="15" spans="1:14" ht="18" customHeight="1">
      <c r="A15" s="100" t="s">
        <v>178</v>
      </c>
      <c r="B15" s="100" t="s">
        <v>179</v>
      </c>
      <c r="C15" s="53" t="s">
        <v>180</v>
      </c>
      <c r="D15" s="53"/>
      <c r="E15" s="90">
        <v>2995</v>
      </c>
      <c r="F15" s="90">
        <v>3193</v>
      </c>
      <c r="G15" s="54"/>
      <c r="H15" s="54"/>
      <c r="I15" s="54"/>
      <c r="J15" s="54"/>
      <c r="K15" s="54"/>
      <c r="L15" s="54"/>
      <c r="M15" s="54"/>
      <c r="N15" s="54"/>
    </row>
    <row r="16" spans="1:14" ht="18" customHeight="1">
      <c r="A16" s="100"/>
      <c r="B16" s="100"/>
      <c r="C16" s="53" t="s">
        <v>181</v>
      </c>
      <c r="D16" s="53"/>
      <c r="E16" s="90">
        <v>730</v>
      </c>
      <c r="F16" s="90">
        <v>625</v>
      </c>
      <c r="G16" s="54"/>
      <c r="H16" s="54"/>
      <c r="I16" s="54"/>
      <c r="J16" s="54"/>
      <c r="K16" s="54"/>
      <c r="L16" s="54"/>
      <c r="M16" s="54"/>
      <c r="N16" s="54"/>
    </row>
    <row r="17" spans="1:15" ht="18" customHeight="1">
      <c r="A17" s="100"/>
      <c r="B17" s="100"/>
      <c r="C17" s="53" t="s">
        <v>182</v>
      </c>
      <c r="D17" s="53"/>
      <c r="E17" s="90">
        <v>0</v>
      </c>
      <c r="F17" s="90">
        <v>0</v>
      </c>
      <c r="G17" s="54"/>
      <c r="H17" s="54"/>
      <c r="I17" s="54"/>
      <c r="J17" s="54"/>
      <c r="K17" s="54"/>
      <c r="L17" s="54"/>
      <c r="M17" s="54"/>
      <c r="N17" s="54"/>
    </row>
    <row r="18" spans="1:15" ht="18" customHeight="1">
      <c r="A18" s="100"/>
      <c r="B18" s="100"/>
      <c r="C18" s="53" t="s">
        <v>183</v>
      </c>
      <c r="D18" s="53"/>
      <c r="E18" s="90">
        <v>3725</v>
      </c>
      <c r="F18" s="90">
        <v>3818</v>
      </c>
      <c r="G18" s="54"/>
      <c r="H18" s="54"/>
      <c r="I18" s="54"/>
      <c r="J18" s="54"/>
      <c r="K18" s="54"/>
      <c r="L18" s="54"/>
      <c r="M18" s="54"/>
      <c r="N18" s="54"/>
    </row>
    <row r="19" spans="1:15" ht="18" customHeight="1">
      <c r="A19" s="100"/>
      <c r="B19" s="100" t="s">
        <v>184</v>
      </c>
      <c r="C19" s="53" t="s">
        <v>185</v>
      </c>
      <c r="D19" s="53"/>
      <c r="E19" s="90">
        <v>731</v>
      </c>
      <c r="F19" s="90">
        <v>914</v>
      </c>
      <c r="G19" s="54"/>
      <c r="H19" s="54"/>
      <c r="I19" s="54"/>
      <c r="J19" s="54"/>
      <c r="K19" s="54"/>
      <c r="L19" s="54"/>
      <c r="M19" s="54"/>
      <c r="N19" s="54"/>
    </row>
    <row r="20" spans="1:15" ht="18" customHeight="1">
      <c r="A20" s="100"/>
      <c r="B20" s="100"/>
      <c r="C20" s="53" t="s">
        <v>186</v>
      </c>
      <c r="D20" s="53"/>
      <c r="E20" s="90">
        <v>178</v>
      </c>
      <c r="F20" s="90">
        <v>176</v>
      </c>
      <c r="G20" s="54"/>
      <c r="H20" s="54"/>
      <c r="I20" s="54"/>
      <c r="J20" s="54"/>
      <c r="K20" s="54"/>
      <c r="L20" s="54"/>
      <c r="M20" s="54"/>
      <c r="N20" s="54"/>
    </row>
    <row r="21" spans="1:15" ht="18" customHeight="1">
      <c r="A21" s="100"/>
      <c r="B21" s="100"/>
      <c r="C21" s="53" t="s">
        <v>187</v>
      </c>
      <c r="D21" s="53"/>
      <c r="E21" s="89">
        <v>0</v>
      </c>
      <c r="F21" s="89">
        <v>0</v>
      </c>
      <c r="G21" s="82"/>
      <c r="H21" s="82"/>
      <c r="I21" s="82"/>
      <c r="J21" s="82"/>
      <c r="K21" s="82"/>
      <c r="L21" s="82"/>
      <c r="M21" s="82"/>
      <c r="N21" s="82"/>
    </row>
    <row r="22" spans="1:15" ht="18" customHeight="1">
      <c r="A22" s="100"/>
      <c r="B22" s="100"/>
      <c r="C22" s="47" t="s">
        <v>188</v>
      </c>
      <c r="D22" s="47"/>
      <c r="E22" s="90">
        <v>909</v>
      </c>
      <c r="F22" s="90">
        <v>1089</v>
      </c>
      <c r="G22" s="54"/>
      <c r="H22" s="54"/>
      <c r="I22" s="54"/>
      <c r="J22" s="54"/>
      <c r="K22" s="54"/>
      <c r="L22" s="54"/>
      <c r="M22" s="54"/>
      <c r="N22" s="54"/>
    </row>
    <row r="23" spans="1:15" ht="18" customHeight="1">
      <c r="A23" s="100"/>
      <c r="B23" s="100" t="s">
        <v>189</v>
      </c>
      <c r="C23" s="53" t="s">
        <v>190</v>
      </c>
      <c r="D23" s="53"/>
      <c r="E23" s="90">
        <v>2006</v>
      </c>
      <c r="F23" s="90">
        <v>2006</v>
      </c>
      <c r="G23" s="54"/>
      <c r="H23" s="54"/>
      <c r="I23" s="54"/>
      <c r="J23" s="54"/>
      <c r="K23" s="54"/>
      <c r="L23" s="54"/>
      <c r="M23" s="54"/>
      <c r="N23" s="54"/>
    </row>
    <row r="24" spans="1:15" ht="18" customHeight="1">
      <c r="A24" s="100"/>
      <c r="B24" s="100"/>
      <c r="C24" s="53" t="s">
        <v>191</v>
      </c>
      <c r="D24" s="53"/>
      <c r="E24" s="90">
        <v>810</v>
      </c>
      <c r="F24" s="90">
        <v>723</v>
      </c>
      <c r="G24" s="54"/>
      <c r="H24" s="54"/>
      <c r="I24" s="54"/>
      <c r="J24" s="54"/>
      <c r="K24" s="54"/>
      <c r="L24" s="54"/>
      <c r="M24" s="54"/>
      <c r="N24" s="54"/>
    </row>
    <row r="25" spans="1:15" ht="18" customHeight="1">
      <c r="A25" s="100"/>
      <c r="B25" s="100"/>
      <c r="C25" s="53" t="s">
        <v>192</v>
      </c>
      <c r="D25" s="53"/>
      <c r="E25" s="90">
        <v>0</v>
      </c>
      <c r="F25" s="90">
        <v>0</v>
      </c>
      <c r="G25" s="54"/>
      <c r="H25" s="54"/>
      <c r="I25" s="54"/>
      <c r="J25" s="54"/>
      <c r="K25" s="54"/>
      <c r="L25" s="54"/>
      <c r="M25" s="54"/>
      <c r="N25" s="54"/>
    </row>
    <row r="26" spans="1:15" ht="18" customHeight="1">
      <c r="A26" s="100"/>
      <c r="B26" s="100"/>
      <c r="C26" s="53" t="s">
        <v>193</v>
      </c>
      <c r="D26" s="53"/>
      <c r="E26" s="90">
        <v>2816</v>
      </c>
      <c r="F26" s="90">
        <v>2729</v>
      </c>
      <c r="G26" s="54"/>
      <c r="H26" s="54"/>
      <c r="I26" s="54"/>
      <c r="J26" s="54"/>
      <c r="K26" s="54"/>
      <c r="L26" s="54"/>
      <c r="M26" s="54"/>
      <c r="N26" s="54"/>
    </row>
    <row r="27" spans="1:15" ht="18" customHeight="1">
      <c r="A27" s="100"/>
      <c r="B27" s="53" t="s">
        <v>194</v>
      </c>
      <c r="C27" s="53"/>
      <c r="D27" s="53"/>
      <c r="E27" s="90">
        <v>3725</v>
      </c>
      <c r="F27" s="90">
        <v>3818</v>
      </c>
      <c r="G27" s="54"/>
      <c r="H27" s="54"/>
      <c r="I27" s="54"/>
      <c r="J27" s="54"/>
      <c r="K27" s="54"/>
      <c r="L27" s="54"/>
      <c r="M27" s="54"/>
      <c r="N27" s="54"/>
    </row>
    <row r="28" spans="1:15" ht="18" customHeight="1">
      <c r="A28" s="100" t="s">
        <v>195</v>
      </c>
      <c r="B28" s="100" t="s">
        <v>196</v>
      </c>
      <c r="C28" s="53" t="s">
        <v>197</v>
      </c>
      <c r="D28" s="83" t="s">
        <v>40</v>
      </c>
      <c r="E28" s="90">
        <v>2186</v>
      </c>
      <c r="F28" s="90">
        <v>2057</v>
      </c>
      <c r="G28" s="54"/>
      <c r="H28" s="54"/>
      <c r="I28" s="54"/>
      <c r="J28" s="54"/>
      <c r="K28" s="54"/>
      <c r="L28" s="54"/>
      <c r="M28" s="54"/>
      <c r="N28" s="54"/>
    </row>
    <row r="29" spans="1:15" ht="18" customHeight="1">
      <c r="A29" s="100"/>
      <c r="B29" s="100"/>
      <c r="C29" s="53" t="s">
        <v>198</v>
      </c>
      <c r="D29" s="83" t="s">
        <v>41</v>
      </c>
      <c r="E29" s="90">
        <v>1848</v>
      </c>
      <c r="F29" s="90">
        <v>1833</v>
      </c>
      <c r="G29" s="54"/>
      <c r="H29" s="54"/>
      <c r="I29" s="54"/>
      <c r="J29" s="54"/>
      <c r="K29" s="54"/>
      <c r="L29" s="54"/>
      <c r="M29" s="54"/>
      <c r="N29" s="54"/>
    </row>
    <row r="30" spans="1:15" ht="18" customHeight="1">
      <c r="A30" s="100"/>
      <c r="B30" s="100"/>
      <c r="C30" s="53" t="s">
        <v>199</v>
      </c>
      <c r="D30" s="83" t="s">
        <v>200</v>
      </c>
      <c r="E30" s="90">
        <v>265</v>
      </c>
      <c r="F30" s="90">
        <v>262</v>
      </c>
      <c r="G30" s="54"/>
      <c r="H30" s="54"/>
      <c r="I30" s="54"/>
      <c r="J30" s="54"/>
      <c r="K30" s="54"/>
      <c r="L30" s="54"/>
      <c r="M30" s="54"/>
      <c r="N30" s="54"/>
    </row>
    <row r="31" spans="1:15" ht="18" customHeight="1">
      <c r="A31" s="100"/>
      <c r="B31" s="100"/>
      <c r="C31" s="47" t="s">
        <v>201</v>
      </c>
      <c r="D31" s="83" t="s">
        <v>202</v>
      </c>
      <c r="E31" s="90">
        <f t="shared" ref="E31:F31" si="0">E28-E29-E30</f>
        <v>73</v>
      </c>
      <c r="F31" s="90">
        <f t="shared" si="0"/>
        <v>-38</v>
      </c>
      <c r="G31" s="54">
        <f t="shared" ref="G31:N31" si="1">G28-G29-G30</f>
        <v>0</v>
      </c>
      <c r="H31" s="54">
        <f t="shared" si="1"/>
        <v>0</v>
      </c>
      <c r="I31" s="54">
        <f t="shared" si="1"/>
        <v>0</v>
      </c>
      <c r="J31" s="54">
        <f t="shared" si="1"/>
        <v>0</v>
      </c>
      <c r="K31" s="54">
        <f t="shared" si="1"/>
        <v>0</v>
      </c>
      <c r="L31" s="54">
        <f t="shared" si="1"/>
        <v>0</v>
      </c>
      <c r="M31" s="54">
        <f t="shared" si="1"/>
        <v>0</v>
      </c>
      <c r="N31" s="54">
        <f t="shared" si="1"/>
        <v>0</v>
      </c>
      <c r="O31" s="7"/>
    </row>
    <row r="32" spans="1:15" ht="18" customHeight="1">
      <c r="A32" s="100"/>
      <c r="B32" s="100"/>
      <c r="C32" s="53" t="s">
        <v>203</v>
      </c>
      <c r="D32" s="83" t="s">
        <v>204</v>
      </c>
      <c r="E32" s="90">
        <v>141</v>
      </c>
      <c r="F32" s="90">
        <v>319</v>
      </c>
      <c r="G32" s="54"/>
      <c r="H32" s="54"/>
      <c r="I32" s="54"/>
      <c r="J32" s="54"/>
      <c r="K32" s="54"/>
      <c r="L32" s="54"/>
      <c r="M32" s="54"/>
      <c r="N32" s="54"/>
    </row>
    <row r="33" spans="1:14" ht="18" customHeight="1">
      <c r="A33" s="100"/>
      <c r="B33" s="100"/>
      <c r="C33" s="53" t="s">
        <v>205</v>
      </c>
      <c r="D33" s="83" t="s">
        <v>206</v>
      </c>
      <c r="E33" s="90">
        <v>118</v>
      </c>
      <c r="F33" s="90">
        <v>283</v>
      </c>
      <c r="G33" s="54"/>
      <c r="H33" s="54"/>
      <c r="I33" s="54"/>
      <c r="J33" s="54"/>
      <c r="K33" s="54"/>
      <c r="L33" s="54"/>
      <c r="M33" s="54"/>
      <c r="N33" s="54"/>
    </row>
    <row r="34" spans="1:14" ht="18" customHeight="1">
      <c r="A34" s="100"/>
      <c r="B34" s="100"/>
      <c r="C34" s="47" t="s">
        <v>207</v>
      </c>
      <c r="D34" s="83" t="s">
        <v>208</v>
      </c>
      <c r="E34" s="90">
        <f t="shared" ref="E34:F34" si="2">E31+E32-E33</f>
        <v>96</v>
      </c>
      <c r="F34" s="90">
        <f t="shared" si="2"/>
        <v>-2</v>
      </c>
      <c r="G34" s="54">
        <f t="shared" ref="G34:N34" si="3">G31+G32-G33</f>
        <v>0</v>
      </c>
      <c r="H34" s="54">
        <f t="shared" si="3"/>
        <v>0</v>
      </c>
      <c r="I34" s="54">
        <f t="shared" si="3"/>
        <v>0</v>
      </c>
      <c r="J34" s="54">
        <f t="shared" si="3"/>
        <v>0</v>
      </c>
      <c r="K34" s="54">
        <f t="shared" si="3"/>
        <v>0</v>
      </c>
      <c r="L34" s="54">
        <f t="shared" si="3"/>
        <v>0</v>
      </c>
      <c r="M34" s="54">
        <f t="shared" si="3"/>
        <v>0</v>
      </c>
      <c r="N34" s="54">
        <f t="shared" si="3"/>
        <v>0</v>
      </c>
    </row>
    <row r="35" spans="1:14" ht="18" customHeight="1">
      <c r="A35" s="100"/>
      <c r="B35" s="100" t="s">
        <v>209</v>
      </c>
      <c r="C35" s="53" t="s">
        <v>210</v>
      </c>
      <c r="D35" s="83" t="s">
        <v>211</v>
      </c>
      <c r="E35" s="90">
        <v>67</v>
      </c>
      <c r="F35" s="90">
        <v>225</v>
      </c>
      <c r="G35" s="54"/>
      <c r="H35" s="54"/>
      <c r="I35" s="54"/>
      <c r="J35" s="54"/>
      <c r="K35" s="54"/>
      <c r="L35" s="54"/>
      <c r="M35" s="54"/>
      <c r="N35" s="54"/>
    </row>
    <row r="36" spans="1:14" ht="18" customHeight="1">
      <c r="A36" s="100"/>
      <c r="B36" s="100"/>
      <c r="C36" s="53" t="s">
        <v>212</v>
      </c>
      <c r="D36" s="83" t="s">
        <v>213</v>
      </c>
      <c r="E36" s="90">
        <v>50</v>
      </c>
      <c r="F36" s="90">
        <v>161</v>
      </c>
      <c r="G36" s="54"/>
      <c r="H36" s="54"/>
      <c r="I36" s="54"/>
      <c r="J36" s="54"/>
      <c r="K36" s="54"/>
      <c r="L36" s="54"/>
      <c r="M36" s="54"/>
      <c r="N36" s="54"/>
    </row>
    <row r="37" spans="1:14" ht="18" customHeight="1">
      <c r="A37" s="100"/>
      <c r="B37" s="100"/>
      <c r="C37" s="53" t="s">
        <v>214</v>
      </c>
      <c r="D37" s="83" t="s">
        <v>215</v>
      </c>
      <c r="E37" s="90">
        <f t="shared" ref="E37:F37" si="4">E34+E35-E36</f>
        <v>113</v>
      </c>
      <c r="F37" s="90">
        <f t="shared" si="4"/>
        <v>62</v>
      </c>
      <c r="G37" s="54">
        <f t="shared" ref="G37:N37" si="5">G34+G35-G36</f>
        <v>0</v>
      </c>
      <c r="H37" s="54">
        <f t="shared" si="5"/>
        <v>0</v>
      </c>
      <c r="I37" s="54">
        <f t="shared" si="5"/>
        <v>0</v>
      </c>
      <c r="J37" s="54">
        <f t="shared" si="5"/>
        <v>0</v>
      </c>
      <c r="K37" s="54">
        <f t="shared" si="5"/>
        <v>0</v>
      </c>
      <c r="L37" s="54">
        <f t="shared" si="5"/>
        <v>0</v>
      </c>
      <c r="M37" s="54">
        <f t="shared" si="5"/>
        <v>0</v>
      </c>
      <c r="N37" s="54">
        <f t="shared" si="5"/>
        <v>0</v>
      </c>
    </row>
    <row r="38" spans="1:14" ht="18" customHeight="1">
      <c r="A38" s="100"/>
      <c r="B38" s="100"/>
      <c r="C38" s="53" t="s">
        <v>216</v>
      </c>
      <c r="D38" s="83" t="s">
        <v>217</v>
      </c>
      <c r="E38" s="90">
        <v>0</v>
      </c>
      <c r="F38" s="90">
        <v>0</v>
      </c>
      <c r="G38" s="54"/>
      <c r="H38" s="54"/>
      <c r="I38" s="54"/>
      <c r="J38" s="54"/>
      <c r="K38" s="54"/>
      <c r="L38" s="54"/>
      <c r="M38" s="54"/>
      <c r="N38" s="54"/>
    </row>
    <row r="39" spans="1:14" ht="18" customHeight="1">
      <c r="A39" s="100"/>
      <c r="B39" s="100"/>
      <c r="C39" s="53" t="s">
        <v>218</v>
      </c>
      <c r="D39" s="83" t="s">
        <v>219</v>
      </c>
      <c r="E39" s="90">
        <v>0</v>
      </c>
      <c r="F39" s="90">
        <v>0</v>
      </c>
      <c r="G39" s="54"/>
      <c r="H39" s="54"/>
      <c r="I39" s="54"/>
      <c r="J39" s="54"/>
      <c r="K39" s="54"/>
      <c r="L39" s="54"/>
      <c r="M39" s="54"/>
      <c r="N39" s="54"/>
    </row>
    <row r="40" spans="1:14" ht="18" customHeight="1">
      <c r="A40" s="100"/>
      <c r="B40" s="100"/>
      <c r="C40" s="53" t="s">
        <v>220</v>
      </c>
      <c r="D40" s="83" t="s">
        <v>221</v>
      </c>
      <c r="E40" s="90">
        <v>26</v>
      </c>
      <c r="F40" s="90">
        <v>18</v>
      </c>
      <c r="G40" s="54"/>
      <c r="H40" s="54"/>
      <c r="I40" s="54"/>
      <c r="J40" s="54"/>
      <c r="K40" s="54"/>
      <c r="L40" s="54"/>
      <c r="M40" s="54"/>
      <c r="N40" s="54"/>
    </row>
    <row r="41" spans="1:14" ht="18" customHeight="1">
      <c r="A41" s="100"/>
      <c r="B41" s="100"/>
      <c r="C41" s="47" t="s">
        <v>222</v>
      </c>
      <c r="D41" s="83" t="s">
        <v>223</v>
      </c>
      <c r="E41" s="90">
        <f t="shared" ref="E41:F41" si="6">E34+E35-E36-E40</f>
        <v>87</v>
      </c>
      <c r="F41" s="90">
        <f t="shared" si="6"/>
        <v>44</v>
      </c>
      <c r="G41" s="54">
        <f t="shared" ref="G41:N41" si="7">G34+G35-G36-G40</f>
        <v>0</v>
      </c>
      <c r="H41" s="54">
        <f t="shared" si="7"/>
        <v>0</v>
      </c>
      <c r="I41" s="54">
        <f t="shared" si="7"/>
        <v>0</v>
      </c>
      <c r="J41" s="54">
        <f t="shared" si="7"/>
        <v>0</v>
      </c>
      <c r="K41" s="54">
        <f t="shared" si="7"/>
        <v>0</v>
      </c>
      <c r="L41" s="54">
        <f t="shared" si="7"/>
        <v>0</v>
      </c>
      <c r="M41" s="54">
        <f t="shared" si="7"/>
        <v>0</v>
      </c>
      <c r="N41" s="54">
        <f t="shared" si="7"/>
        <v>0</v>
      </c>
    </row>
    <row r="42" spans="1:14" ht="18" customHeight="1">
      <c r="A42" s="100"/>
      <c r="B42" s="100"/>
      <c r="C42" s="126" t="s">
        <v>224</v>
      </c>
      <c r="D42" s="126"/>
      <c r="E42" s="90">
        <f t="shared" ref="E42:F42" si="8">E37+E38-E39-E40</f>
        <v>87</v>
      </c>
      <c r="F42" s="90">
        <f t="shared" si="8"/>
        <v>44</v>
      </c>
      <c r="G42" s="54">
        <f t="shared" ref="G42:N42" si="9">G37+G38-G39-G40</f>
        <v>0</v>
      </c>
      <c r="H42" s="54">
        <f t="shared" si="9"/>
        <v>0</v>
      </c>
      <c r="I42" s="54">
        <f t="shared" si="9"/>
        <v>0</v>
      </c>
      <c r="J42" s="54">
        <f t="shared" si="9"/>
        <v>0</v>
      </c>
      <c r="K42" s="54">
        <f t="shared" si="9"/>
        <v>0</v>
      </c>
      <c r="L42" s="54">
        <f t="shared" si="9"/>
        <v>0</v>
      </c>
      <c r="M42" s="54">
        <f t="shared" si="9"/>
        <v>0</v>
      </c>
      <c r="N42" s="54">
        <f t="shared" si="9"/>
        <v>0</v>
      </c>
    </row>
    <row r="43" spans="1:14" ht="18" customHeight="1">
      <c r="A43" s="100"/>
      <c r="B43" s="100"/>
      <c r="C43" s="53" t="s">
        <v>225</v>
      </c>
      <c r="D43" s="83" t="s">
        <v>226</v>
      </c>
      <c r="E43" s="90">
        <v>723</v>
      </c>
      <c r="F43" s="90">
        <v>679</v>
      </c>
      <c r="G43" s="54"/>
      <c r="H43" s="54"/>
      <c r="I43" s="54"/>
      <c r="J43" s="54"/>
      <c r="K43" s="54"/>
      <c r="L43" s="54"/>
      <c r="M43" s="54"/>
      <c r="N43" s="54"/>
    </row>
    <row r="44" spans="1:14" ht="18" customHeight="1">
      <c r="A44" s="100"/>
      <c r="B44" s="100"/>
      <c r="C44" s="47" t="s">
        <v>227</v>
      </c>
      <c r="D44" s="64" t="s">
        <v>228</v>
      </c>
      <c r="E44" s="90">
        <f t="shared" ref="E44:F44" si="10">E41+E43</f>
        <v>810</v>
      </c>
      <c r="F44" s="90">
        <f t="shared" si="10"/>
        <v>723</v>
      </c>
      <c r="G44" s="54">
        <f t="shared" ref="G44:N44" si="11">G41+G43</f>
        <v>0</v>
      </c>
      <c r="H44" s="54">
        <f t="shared" si="11"/>
        <v>0</v>
      </c>
      <c r="I44" s="54">
        <f t="shared" si="11"/>
        <v>0</v>
      </c>
      <c r="J44" s="54">
        <f t="shared" si="11"/>
        <v>0</v>
      </c>
      <c r="K44" s="54">
        <f t="shared" si="11"/>
        <v>0</v>
      </c>
      <c r="L44" s="54">
        <f t="shared" si="11"/>
        <v>0</v>
      </c>
      <c r="M44" s="54">
        <f t="shared" si="11"/>
        <v>0</v>
      </c>
      <c r="N44" s="54">
        <f t="shared" si="11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6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4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 </cp:lastModifiedBy>
  <cp:lastPrinted>2024-09-05T04:42:38Z</cp:lastPrinted>
  <dcterms:created xsi:type="dcterms:W3CDTF">1999-07-06T05:17:05Z</dcterms:created>
  <dcterms:modified xsi:type="dcterms:W3CDTF">2024-09-05T05:34:31Z</dcterms:modified>
</cp:coreProperties>
</file>