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233595\Downloads\"/>
    </mc:Choice>
  </mc:AlternateContent>
  <xr:revisionPtr revIDLastSave="0" documentId="13_ncr:1_{C0AFDD5A-CEBF-4C0C-A55E-07E6E3BB9AD5}" xr6:coauthVersionLast="47" xr6:coauthVersionMax="47" xr10:uidLastSave="{00000000-0000-0000-0000-000000000000}"/>
  <bookViews>
    <workbookView xWindow="20370" yWindow="-9015" windowWidth="29040" windowHeight="15840" tabRatio="663" firstSheet="1" activeTab="5" xr2:uid="{00000000-000D-0000-FFFF-FFFF00000000}"/>
  </bookViews>
  <sheets>
    <sheet name="1.普通会計予算(R5-6年度)" sheetId="2" r:id="rId1"/>
    <sheet name="2.公営企業会計予算(R5-6年度)" sheetId="4" r:id="rId2"/>
    <sheet name="3.(1)普通会計決算（R3-4年度)" sheetId="5" r:id="rId3"/>
    <sheet name="3.(2)財政指標等（H30‐R4年度）" sheetId="6" r:id="rId4"/>
    <sheet name="4.公営企業会計決算（R3-4年度）" sheetId="7" r:id="rId5"/>
    <sheet name="5.三セク決算（R3-4年度）" sheetId="8" r:id="rId6"/>
  </sheets>
  <definedNames>
    <definedName name="_xlnm.Print_Area" localSheetId="0">'1.普通会計予算(R5-6年度)'!$A$1:$I$47</definedName>
    <definedName name="_xlnm.Print_Area" localSheetId="1">'2.公営企業会計予算(R5-6年度)'!$A$1:$Q$49</definedName>
    <definedName name="_xlnm.Print_Area" localSheetId="2">'3.(1)普通会計決算（R3-4年度)'!$A$1:$I$47</definedName>
    <definedName name="_xlnm.Print_Area" localSheetId="3">'3.(2)財政指標等（H30‐R4年度）'!$A$1:$I$35</definedName>
    <definedName name="_xlnm.Print_Area" localSheetId="4">'4.公営企業会計決算（R3-4年度）'!$A$1:$Q$49</definedName>
    <definedName name="_xlnm.Print_Area" localSheetId="5">'5.三セク決算（R3-4年度）'!$A$1:$L$46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6" l="1"/>
  <c r="E22" i="6"/>
  <c r="I19" i="2"/>
  <c r="I44" i="2"/>
  <c r="I9" i="2"/>
  <c r="F24" i="6" l="1"/>
  <c r="I24" i="6" l="1"/>
  <c r="I44" i="4"/>
  <c r="K44" i="7"/>
  <c r="K39" i="7"/>
  <c r="K45" i="7" s="1"/>
  <c r="H44" i="7"/>
  <c r="H39" i="7"/>
  <c r="G44" i="7"/>
  <c r="G39" i="7"/>
  <c r="G45" i="7" s="1"/>
  <c r="Q27" i="7"/>
  <c r="Q24" i="7"/>
  <c r="Q16" i="7"/>
  <c r="Q15" i="7"/>
  <c r="Q14" i="7"/>
  <c r="O24" i="7"/>
  <c r="O27" i="7" s="1"/>
  <c r="O16" i="7"/>
  <c r="O15" i="7"/>
  <c r="O14" i="7"/>
  <c r="M24" i="7"/>
  <c r="M27" i="7" s="1"/>
  <c r="M16" i="7"/>
  <c r="M15" i="7"/>
  <c r="M14" i="7"/>
  <c r="K24" i="7"/>
  <c r="K27" i="7" s="1"/>
  <c r="K16" i="7"/>
  <c r="K15" i="7"/>
  <c r="K14" i="7"/>
  <c r="I24" i="7"/>
  <c r="I27" i="7" s="1"/>
  <c r="I16" i="7"/>
  <c r="I15" i="7"/>
  <c r="I14" i="7"/>
  <c r="G24" i="7"/>
  <c r="G27" i="7" s="1"/>
  <c r="G16" i="7"/>
  <c r="G15" i="7"/>
  <c r="G14" i="7"/>
  <c r="H45" i="7" l="1"/>
  <c r="P24" i="4"/>
  <c r="F24" i="4"/>
  <c r="F32" i="5" l="1"/>
  <c r="F45" i="2"/>
  <c r="F32" i="2"/>
  <c r="H32" i="2"/>
  <c r="F39" i="2"/>
  <c r="H39" i="2"/>
  <c r="F28" i="2"/>
  <c r="H45" i="5"/>
  <c r="I44" i="5"/>
  <c r="I43" i="5"/>
  <c r="I42" i="5"/>
  <c r="I41" i="5"/>
  <c r="I40" i="5"/>
  <c r="F39" i="5"/>
  <c r="I39" i="5" s="1"/>
  <c r="I38" i="5"/>
  <c r="I37" i="5"/>
  <c r="I36" i="5"/>
  <c r="I35" i="5"/>
  <c r="I34" i="5"/>
  <c r="I33" i="5"/>
  <c r="I32" i="5"/>
  <c r="I31" i="5"/>
  <c r="I30" i="5"/>
  <c r="I29" i="5"/>
  <c r="F28" i="5"/>
  <c r="F27" i="5"/>
  <c r="I27" i="5" s="1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F31" i="8"/>
  <c r="F34" i="8" s="1"/>
  <c r="E31" i="8"/>
  <c r="E34" i="8" s="1"/>
  <c r="E41" i="8" s="1"/>
  <c r="E44" i="8" s="1"/>
  <c r="I44" i="7"/>
  <c r="F44" i="7"/>
  <c r="I39" i="7"/>
  <c r="I45" i="7" s="1"/>
  <c r="F39" i="7"/>
  <c r="P24" i="7"/>
  <c r="P27" i="7" s="1"/>
  <c r="N24" i="7"/>
  <c r="N27" i="7" s="1"/>
  <c r="L24" i="7"/>
  <c r="L27" i="7" s="1"/>
  <c r="J24" i="7"/>
  <c r="J27" i="7" s="1"/>
  <c r="H24" i="7"/>
  <c r="H27" i="7" s="1"/>
  <c r="F24" i="7"/>
  <c r="F27" i="7" s="1"/>
  <c r="P16" i="7"/>
  <c r="N16" i="7"/>
  <c r="L16" i="7"/>
  <c r="J16" i="7"/>
  <c r="H16" i="7"/>
  <c r="F16" i="7"/>
  <c r="P15" i="7"/>
  <c r="N15" i="7"/>
  <c r="L15" i="7"/>
  <c r="J15" i="7"/>
  <c r="H15" i="7"/>
  <c r="F15" i="7"/>
  <c r="P14" i="7"/>
  <c r="N14" i="7"/>
  <c r="L14" i="7"/>
  <c r="J14" i="7"/>
  <c r="H14" i="7"/>
  <c r="F14" i="7"/>
  <c r="F45" i="7" l="1"/>
  <c r="G9" i="5"/>
  <c r="G17" i="5"/>
  <c r="G15" i="5"/>
  <c r="G13" i="5"/>
  <c r="G25" i="5"/>
  <c r="G11" i="5"/>
  <c r="G19" i="5"/>
  <c r="F45" i="5"/>
  <c r="I45" i="5" s="1"/>
  <c r="I28" i="5"/>
  <c r="G23" i="5"/>
  <c r="G21" i="5"/>
  <c r="G27" i="5"/>
  <c r="G10" i="5"/>
  <c r="G12" i="5"/>
  <c r="G14" i="5"/>
  <c r="G16" i="5"/>
  <c r="G18" i="5"/>
  <c r="G20" i="5"/>
  <c r="G22" i="5"/>
  <c r="G24" i="5"/>
  <c r="G26" i="5"/>
  <c r="F41" i="8"/>
  <c r="F44" i="8" s="1"/>
  <c r="F37" i="8"/>
  <c r="F42" i="8" s="1"/>
  <c r="E37" i="8"/>
  <c r="E42" i="8" s="1"/>
  <c r="G45" i="5" l="1"/>
  <c r="G41" i="5"/>
  <c r="G36" i="5"/>
  <c r="G34" i="5"/>
  <c r="G33" i="5"/>
  <c r="G31" i="5"/>
  <c r="G44" i="5"/>
  <c r="G29" i="5"/>
  <c r="G28" i="5"/>
  <c r="G39" i="5"/>
  <c r="G40" i="5"/>
  <c r="G38" i="5"/>
  <c r="G37" i="5"/>
  <c r="G42" i="5"/>
  <c r="G35" i="5"/>
  <c r="G30" i="5"/>
  <c r="G32" i="5"/>
  <c r="G43" i="5"/>
  <c r="M44" i="4"/>
  <c r="M39" i="4"/>
  <c r="M45" i="4" s="1"/>
  <c r="K44" i="4"/>
  <c r="K39" i="4"/>
  <c r="K45" i="4" s="1"/>
  <c r="I39" i="4"/>
  <c r="I45" i="4" s="1"/>
  <c r="G44" i="4"/>
  <c r="G39" i="4"/>
  <c r="G45" i="4" s="1"/>
  <c r="Q21" i="4"/>
  <c r="Q24" i="4" s="1"/>
  <c r="Q27" i="4" s="1"/>
  <c r="Q16" i="4"/>
  <c r="Q15" i="4"/>
  <c r="Q14" i="4"/>
  <c r="O21" i="4"/>
  <c r="O24" i="4" s="1"/>
  <c r="O27" i="4" s="1"/>
  <c r="O16" i="4"/>
  <c r="O15" i="4"/>
  <c r="O14" i="4"/>
  <c r="M24" i="4"/>
  <c r="M27" i="4" s="1"/>
  <c r="M16" i="4"/>
  <c r="M15" i="4"/>
  <c r="M14" i="4"/>
  <c r="K21" i="4"/>
  <c r="K24" i="4" s="1"/>
  <c r="K27" i="4" s="1"/>
  <c r="K16" i="4"/>
  <c r="K15" i="4"/>
  <c r="K14" i="4"/>
  <c r="I21" i="4"/>
  <c r="I24" i="4" s="1"/>
  <c r="I27" i="4" s="1"/>
  <c r="I16" i="4"/>
  <c r="I15" i="4"/>
  <c r="I14" i="4"/>
  <c r="G21" i="4"/>
  <c r="G24" i="4" s="1"/>
  <c r="G27" i="4" s="1"/>
  <c r="G16" i="4"/>
  <c r="G15" i="4"/>
  <c r="G14" i="4"/>
  <c r="P27" i="4"/>
  <c r="P16" i="4"/>
  <c r="P15" i="4"/>
  <c r="P14" i="4"/>
  <c r="H22" i="6" l="1"/>
  <c r="G22" i="6"/>
  <c r="H20" i="6"/>
  <c r="G20" i="6"/>
  <c r="F20" i="6"/>
  <c r="E20" i="6"/>
  <c r="H19" i="6"/>
  <c r="H23" i="6" s="1"/>
  <c r="G19" i="6"/>
  <c r="G23" i="6" s="1"/>
  <c r="F19" i="6"/>
  <c r="E19" i="6"/>
  <c r="E23" i="6" s="1"/>
  <c r="H10" i="6"/>
  <c r="G10" i="6"/>
  <c r="I19" i="6"/>
  <c r="I23" i="6" s="1"/>
  <c r="I20" i="6"/>
  <c r="I22" i="6"/>
  <c r="H45" i="2"/>
  <c r="H40" i="2"/>
  <c r="H28" i="2"/>
  <c r="H27" i="2"/>
  <c r="I21" i="6" l="1"/>
  <c r="H21" i="6"/>
  <c r="F21" i="6"/>
  <c r="F22" i="6"/>
  <c r="E21" i="6"/>
  <c r="G21" i="6"/>
  <c r="F23" i="6" l="1"/>
  <c r="G45" i="2" l="1"/>
  <c r="F27" i="2"/>
  <c r="G27" i="2" s="1"/>
  <c r="F44" i="4"/>
  <c r="F39" i="4"/>
  <c r="L31" i="8"/>
  <c r="L34" i="8" s="1"/>
  <c r="K31" i="8"/>
  <c r="K34" i="8" s="1"/>
  <c r="J31" i="8"/>
  <c r="J34" i="8"/>
  <c r="J37" i="8" s="1"/>
  <c r="J42" i="8" s="1"/>
  <c r="I31" i="8"/>
  <c r="I34" i="8" s="1"/>
  <c r="H31" i="8"/>
  <c r="H34" i="8" s="1"/>
  <c r="H41" i="8" s="1"/>
  <c r="H44" i="8" s="1"/>
  <c r="G31" i="8"/>
  <c r="G34" i="8" s="1"/>
  <c r="G37" i="8" s="1"/>
  <c r="G42" i="8" s="1"/>
  <c r="O44" i="7"/>
  <c r="N44" i="7"/>
  <c r="M44" i="7"/>
  <c r="L44" i="7"/>
  <c r="J44" i="7"/>
  <c r="O39" i="7"/>
  <c r="N39" i="7"/>
  <c r="M39" i="7"/>
  <c r="L39" i="7"/>
  <c r="J39" i="7"/>
  <c r="I40" i="2"/>
  <c r="I39" i="2"/>
  <c r="I37" i="2"/>
  <c r="I33" i="2"/>
  <c r="I32" i="2"/>
  <c r="I31" i="2"/>
  <c r="I29" i="2"/>
  <c r="I28" i="2"/>
  <c r="I34" i="2"/>
  <c r="I22" i="2"/>
  <c r="I18" i="2"/>
  <c r="I17" i="2"/>
  <c r="I35" i="2"/>
  <c r="I10" i="2"/>
  <c r="I11" i="2"/>
  <c r="I12" i="2"/>
  <c r="I13" i="2"/>
  <c r="I14" i="2"/>
  <c r="I15" i="2"/>
  <c r="I16" i="2"/>
  <c r="I26" i="2"/>
  <c r="I25" i="2"/>
  <c r="I23" i="2"/>
  <c r="I21" i="2"/>
  <c r="I20" i="2"/>
  <c r="I43" i="2"/>
  <c r="I42" i="2"/>
  <c r="I41" i="2"/>
  <c r="I38" i="2"/>
  <c r="I36" i="2"/>
  <c r="I30" i="2"/>
  <c r="I24" i="2"/>
  <c r="O39" i="4"/>
  <c r="O44" i="4"/>
  <c r="N39" i="4"/>
  <c r="N44" i="4"/>
  <c r="L39" i="4"/>
  <c r="L44" i="4"/>
  <c r="L45" i="4" s="1"/>
  <c r="J39" i="4"/>
  <c r="J44" i="4"/>
  <c r="H39" i="4"/>
  <c r="H44" i="4"/>
  <c r="N24" i="4"/>
  <c r="N27" i="4" s="1"/>
  <c r="L24" i="4"/>
  <c r="L27" i="4" s="1"/>
  <c r="J24" i="4"/>
  <c r="J27" i="4" s="1"/>
  <c r="H24" i="4"/>
  <c r="H27" i="4" s="1"/>
  <c r="L16" i="4"/>
  <c r="L15" i="4"/>
  <c r="L14" i="4"/>
  <c r="N16" i="4"/>
  <c r="N15" i="4"/>
  <c r="N14" i="4"/>
  <c r="J16" i="4"/>
  <c r="J15" i="4"/>
  <c r="J14" i="4"/>
  <c r="H16" i="4"/>
  <c r="H15" i="4"/>
  <c r="H14" i="4"/>
  <c r="F27" i="4"/>
  <c r="F16" i="4"/>
  <c r="F15" i="4"/>
  <c r="F14" i="4"/>
  <c r="G41" i="2"/>
  <c r="G29" i="2"/>
  <c r="F45" i="4" l="1"/>
  <c r="G14" i="2"/>
  <c r="O45" i="7"/>
  <c r="M45" i="7"/>
  <c r="N45" i="4"/>
  <c r="G28" i="2"/>
  <c r="H37" i="8"/>
  <c r="H42" i="8" s="1"/>
  <c r="H45" i="4"/>
  <c r="G21" i="2"/>
  <c r="G16" i="2"/>
  <c r="G18" i="2"/>
  <c r="J45" i="7"/>
  <c r="G9" i="2"/>
  <c r="J45" i="4"/>
  <c r="O45" i="4"/>
  <c r="G19" i="2"/>
  <c r="G25" i="2"/>
  <c r="G24" i="2"/>
  <c r="G36" i="2"/>
  <c r="L45" i="7"/>
  <c r="G12" i="2"/>
  <c r="G39" i="2"/>
  <c r="G11" i="2"/>
  <c r="G38" i="2"/>
  <c r="I27" i="2"/>
  <c r="G22" i="2"/>
  <c r="G15" i="2"/>
  <c r="G43" i="2"/>
  <c r="G23" i="2"/>
  <c r="G30" i="2"/>
  <c r="G26" i="2"/>
  <c r="G32" i="2"/>
  <c r="G13" i="2"/>
  <c r="G40" i="2"/>
  <c r="G20" i="2"/>
  <c r="G17" i="2"/>
  <c r="G10" i="2"/>
  <c r="G31" i="2"/>
  <c r="N45" i="7"/>
  <c r="I37" i="8"/>
  <c r="I42" i="8" s="1"/>
  <c r="I41" i="8"/>
  <c r="I44" i="8" s="1"/>
  <c r="K41" i="8"/>
  <c r="K44" i="8" s="1"/>
  <c r="K37" i="8"/>
  <c r="K42" i="8" s="1"/>
  <c r="L37" i="8"/>
  <c r="L42" i="8" s="1"/>
  <c r="L41" i="8"/>
  <c r="L44" i="8" s="1"/>
  <c r="G33" i="2"/>
  <c r="G34" i="2"/>
  <c r="J41" i="8"/>
  <c r="J44" i="8" s="1"/>
  <c r="G37" i="2"/>
  <c r="G44" i="2"/>
  <c r="G41" i="8"/>
  <c r="G44" i="8" s="1"/>
  <c r="G42" i="2"/>
  <c r="I45" i="2"/>
  <c r="G35" i="2"/>
</calcChain>
</file>

<file path=xl/sharedStrings.xml><?xml version="1.0" encoding="utf-8"?>
<sst xmlns="http://schemas.openxmlformats.org/spreadsheetml/2006/main" count="447" uniqueCount="270">
  <si>
    <t>団体名</t>
  </si>
  <si>
    <t>（単位：百万円、％）</t>
  </si>
  <si>
    <t>構成比</t>
  </si>
  <si>
    <t>地方税</t>
  </si>
  <si>
    <t>地方譲与税</t>
  </si>
  <si>
    <t>地方交付税</t>
  </si>
  <si>
    <t>国庫支出金</t>
  </si>
  <si>
    <t>地方債</t>
  </si>
  <si>
    <t>その他の収入</t>
  </si>
  <si>
    <t>歳　入　合　計</t>
  </si>
  <si>
    <t>義務的経費</t>
  </si>
  <si>
    <t>うち人件費</t>
  </si>
  <si>
    <t>　　公債費</t>
  </si>
  <si>
    <t>その他の経費</t>
  </si>
  <si>
    <t>うち物件費</t>
  </si>
  <si>
    <t>　　積立金</t>
  </si>
  <si>
    <t>投資的経費</t>
  </si>
  <si>
    <t>うち普通建設事業費</t>
  </si>
  <si>
    <t>歳　出　合  計</t>
  </si>
  <si>
    <t>（注１）原則として表示単位未満を四捨五入して端数調整していないため、合計等と一致しない場合がある。</t>
  </si>
  <si>
    <t>（注２）構成比は表内計数により計算している。</t>
  </si>
  <si>
    <t>対前年度
伸び率</t>
  </si>
  <si>
    <t>うち都道府県民税</t>
  </si>
  <si>
    <t>うち所得割</t>
  </si>
  <si>
    <t>　　法人税割</t>
  </si>
  <si>
    <t>　　利子割</t>
  </si>
  <si>
    <t>うち事業税</t>
  </si>
  <si>
    <t>うち個人分</t>
  </si>
  <si>
    <t>　　法人分</t>
  </si>
  <si>
    <t>うち地方消費税</t>
  </si>
  <si>
    <t>使用料・手数料</t>
  </si>
  <si>
    <t>財産収入</t>
  </si>
  <si>
    <t>　　扶助費</t>
  </si>
  <si>
    <t>　　維持補修費</t>
  </si>
  <si>
    <t>　　補助費等</t>
  </si>
  <si>
    <t>　　繰出金</t>
  </si>
  <si>
    <t>　　投資・出資・貸付金</t>
  </si>
  <si>
    <t>　　単独事業</t>
  </si>
  <si>
    <t>うち災害復旧事業費</t>
  </si>
  <si>
    <t>　　失業対策事業費</t>
  </si>
  <si>
    <t>(a)</t>
  </si>
  <si>
    <t>(b)</t>
  </si>
  <si>
    <t>(c)</t>
  </si>
  <si>
    <t>(d)</t>
  </si>
  <si>
    <t>(e)</t>
  </si>
  <si>
    <t>(f)</t>
  </si>
  <si>
    <t>2.公営企業会計の状況</t>
  </si>
  <si>
    <t>　　　　　　（単位：百万円）</t>
  </si>
  <si>
    <t>法適用企業</t>
  </si>
  <si>
    <t>総収益</t>
  </si>
  <si>
    <t>うち経常収益</t>
  </si>
  <si>
    <t xml:space="preserve">    特別利益</t>
  </si>
  <si>
    <t>総費用</t>
  </si>
  <si>
    <t>うち経常費用</t>
  </si>
  <si>
    <t xml:space="preserve">    特別損失</t>
  </si>
  <si>
    <t xml:space="preserve">経常損益 </t>
  </si>
  <si>
    <t xml:space="preserve">特別損益 </t>
  </si>
  <si>
    <t xml:space="preserve">純損益   </t>
  </si>
  <si>
    <t>累積欠損金</t>
  </si>
  <si>
    <t>不良債務</t>
  </si>
  <si>
    <t>資本的収入</t>
  </si>
  <si>
    <t>うち企業債</t>
  </si>
  <si>
    <t>資本的収入（純計） 　</t>
  </si>
  <si>
    <t>資本的支出</t>
  </si>
  <si>
    <t>　</t>
  </si>
  <si>
    <t>うち企業債償還金</t>
  </si>
  <si>
    <t>資本的収入が資本的支出に</t>
  </si>
  <si>
    <t xml:space="preserve">不足する額の補てん財源　 </t>
  </si>
  <si>
    <t>法非適用企業</t>
  </si>
  <si>
    <t>うち営業収益</t>
  </si>
  <si>
    <t>うち料金収入</t>
  </si>
  <si>
    <t>うち営業外収益</t>
  </si>
  <si>
    <t>うち営業費用</t>
  </si>
  <si>
    <t>　　営業外費用</t>
  </si>
  <si>
    <t>収支差引</t>
  </si>
  <si>
    <t>資本的収入　</t>
  </si>
  <si>
    <t>うち地方債</t>
  </si>
  <si>
    <t>うち地方債償還金</t>
  </si>
  <si>
    <t>収支再差引</t>
  </si>
  <si>
    <t>積立金</t>
  </si>
  <si>
    <t>形式収支</t>
  </si>
  <si>
    <t>実質収支</t>
  </si>
  <si>
    <t>損益収支</t>
    <rPh sb="0" eb="2">
      <t>ソンエキ</t>
    </rPh>
    <rPh sb="2" eb="4">
      <t>シュウシ</t>
    </rPh>
    <phoneticPr fontId="9"/>
  </si>
  <si>
    <t>資本収支</t>
    <rPh sb="0" eb="2">
      <t>シホン</t>
    </rPh>
    <rPh sb="2" eb="4">
      <t>シュウシ</t>
    </rPh>
    <phoneticPr fontId="9"/>
  </si>
  <si>
    <t>収益的収支</t>
    <rPh sb="0" eb="3">
      <t>シュウエキテキ</t>
    </rPh>
    <rPh sb="3" eb="5">
      <t>シュウシ</t>
    </rPh>
    <phoneticPr fontId="9"/>
  </si>
  <si>
    <t>資本的収支</t>
    <rPh sb="0" eb="2">
      <t>シホン</t>
    </rPh>
    <rPh sb="2" eb="3">
      <t>テキ</t>
    </rPh>
    <rPh sb="3" eb="5">
      <t>シュウシ</t>
    </rPh>
    <phoneticPr fontId="9"/>
  </si>
  <si>
    <t>その他</t>
    <rPh sb="2" eb="3">
      <t>タ</t>
    </rPh>
    <phoneticPr fontId="9"/>
  </si>
  <si>
    <t>普　　　通　　　会　　　計</t>
    <rPh sb="0" eb="1">
      <t>アマネ</t>
    </rPh>
    <rPh sb="4" eb="5">
      <t>ツウ</t>
    </rPh>
    <rPh sb="8" eb="9">
      <t>カイ</t>
    </rPh>
    <rPh sb="12" eb="13">
      <t>ケイ</t>
    </rPh>
    <phoneticPr fontId="9"/>
  </si>
  <si>
    <t>歳　　　出</t>
    <rPh sb="0" eb="1">
      <t>トシ</t>
    </rPh>
    <rPh sb="4" eb="5">
      <t>デ</t>
    </rPh>
    <phoneticPr fontId="9"/>
  </si>
  <si>
    <t>歳　　　入</t>
    <rPh sb="0" eb="1">
      <t>トシ</t>
    </rPh>
    <rPh sb="4" eb="5">
      <t>イ</t>
    </rPh>
    <phoneticPr fontId="9"/>
  </si>
  <si>
    <t>予算額</t>
    <rPh sb="0" eb="2">
      <t>ヨサン</t>
    </rPh>
    <rPh sb="2" eb="3">
      <t>ガク</t>
    </rPh>
    <phoneticPr fontId="9"/>
  </si>
  <si>
    <t>うち補助事業(国直轄事業負担金を含む)</t>
    <rPh sb="7" eb="8">
      <t>クニ</t>
    </rPh>
    <rPh sb="8" eb="10">
      <t>チョッカツ</t>
    </rPh>
    <rPh sb="10" eb="12">
      <t>ジギョウ</t>
    </rPh>
    <rPh sb="12" eb="15">
      <t>フタンキン</t>
    </rPh>
    <rPh sb="16" eb="17">
      <t>フク</t>
    </rPh>
    <phoneticPr fontId="9"/>
  </si>
  <si>
    <t>1.普通会計の状況</t>
    <rPh sb="2" eb="4">
      <t>フツウ</t>
    </rPh>
    <rPh sb="4" eb="6">
      <t>カイケイ</t>
    </rPh>
    <phoneticPr fontId="9"/>
  </si>
  <si>
    <t>うち不動産取得税</t>
    <phoneticPr fontId="9"/>
  </si>
  <si>
    <t>うち固定資産税</t>
    <phoneticPr fontId="9"/>
  </si>
  <si>
    <t xml:space="preserve"> </t>
    <phoneticPr fontId="9"/>
  </si>
  <si>
    <t>(b-e)</t>
    <phoneticPr fontId="11"/>
  </si>
  <si>
    <t>(c-f)</t>
    <phoneticPr fontId="11"/>
  </si>
  <si>
    <t>(a-d)</t>
    <phoneticPr fontId="11"/>
  </si>
  <si>
    <t>(g)</t>
    <phoneticPr fontId="11"/>
  </si>
  <si>
    <t>(h)</t>
    <phoneticPr fontId="11"/>
  </si>
  <si>
    <t>差引不足額 (▲)</t>
    <phoneticPr fontId="14"/>
  </si>
  <si>
    <t>(i=g-h)</t>
    <phoneticPr fontId="11"/>
  </si>
  <si>
    <t>(j)</t>
    <phoneticPr fontId="11"/>
  </si>
  <si>
    <t>補てん財源不足額(▲)</t>
    <phoneticPr fontId="14"/>
  </si>
  <si>
    <t>(i+j)</t>
    <phoneticPr fontId="11"/>
  </si>
  <si>
    <t>　　　　　　（単位：百万円）</t>
    <phoneticPr fontId="14"/>
  </si>
  <si>
    <t>(c=a-b)</t>
    <phoneticPr fontId="9"/>
  </si>
  <si>
    <t>(f=d-e)</t>
    <phoneticPr fontId="9"/>
  </si>
  <si>
    <t>(g=c+f)</t>
    <phoneticPr fontId="9"/>
  </si>
  <si>
    <t>（注）原則として表示単位未満を四捨五入して端数調整していないため、合計等と一致しない場合がある。</t>
    <phoneticPr fontId="14"/>
  </si>
  <si>
    <t>３.普通会計の状況</t>
    <phoneticPr fontId="9"/>
  </si>
  <si>
    <t>（2）最近の普通会計決算及び財政指標等の状況</t>
  </si>
  <si>
    <t>(単位:百万円、％)</t>
  </si>
  <si>
    <t>区分</t>
  </si>
  <si>
    <t>決　算　規　模　・　財　政　指　標　等</t>
    <rPh sb="0" eb="1">
      <t>ケツ</t>
    </rPh>
    <rPh sb="2" eb="3">
      <t>サン</t>
    </rPh>
    <rPh sb="4" eb="5">
      <t>キ</t>
    </rPh>
    <rPh sb="6" eb="7">
      <t>ノット</t>
    </rPh>
    <rPh sb="10" eb="11">
      <t>ザイ</t>
    </rPh>
    <rPh sb="12" eb="13">
      <t>セイ</t>
    </rPh>
    <rPh sb="14" eb="15">
      <t>ユビ</t>
    </rPh>
    <rPh sb="16" eb="17">
      <t>シルベ</t>
    </rPh>
    <rPh sb="18" eb="19">
      <t>トウ</t>
    </rPh>
    <phoneticPr fontId="9"/>
  </si>
  <si>
    <t xml:space="preserve">歳入総額    </t>
  </si>
  <si>
    <t>(a)</t>
    <phoneticPr fontId="9"/>
  </si>
  <si>
    <t>うち一般財源総額</t>
  </si>
  <si>
    <t>歳出総額</t>
  </si>
  <si>
    <t>歳入歳出差引</t>
  </si>
  <si>
    <t>翌年度への繰越財源</t>
  </si>
  <si>
    <t>実質収支</t>
    <phoneticPr fontId="14"/>
  </si>
  <si>
    <t>単年度収支</t>
    <rPh sb="0" eb="3">
      <t>タンネンド</t>
    </rPh>
    <rPh sb="3" eb="5">
      <t>シュウシ</t>
    </rPh>
    <phoneticPr fontId="14"/>
  </si>
  <si>
    <t>繰上償還金</t>
    <rPh sb="0" eb="2">
      <t>クリア</t>
    </rPh>
    <rPh sb="2" eb="5">
      <t>ショウカンキン</t>
    </rPh>
    <phoneticPr fontId="14"/>
  </si>
  <si>
    <t>実質単年度収支</t>
    <rPh sb="0" eb="2">
      <t>ジッシツ</t>
    </rPh>
    <phoneticPr fontId="14"/>
  </si>
  <si>
    <t>積立金現在高</t>
  </si>
  <si>
    <t>債務負担行為（翌年度以降支出予定額）</t>
  </si>
  <si>
    <t>地方債現在高</t>
  </si>
  <si>
    <t>後年度財政負担</t>
  </si>
  <si>
    <t>(f=d+e-c)</t>
    <phoneticPr fontId="9"/>
  </si>
  <si>
    <t>地方債現在高の一般財源総額比</t>
  </si>
  <si>
    <t>(e/b)</t>
    <phoneticPr fontId="9"/>
  </si>
  <si>
    <t>後年度財政負担の一般財源総額比</t>
  </si>
  <si>
    <t>(f/b)</t>
    <phoneticPr fontId="9"/>
  </si>
  <si>
    <t>一人あたり地方債現在高</t>
  </si>
  <si>
    <t>(e/g、円)</t>
    <rPh sb="5" eb="6">
      <t>エン</t>
    </rPh>
    <phoneticPr fontId="14"/>
  </si>
  <si>
    <t>一人あたり後年度財政負担</t>
  </si>
  <si>
    <t>(f/g、円)</t>
    <rPh sb="5" eb="6">
      <t>エン</t>
    </rPh>
    <phoneticPr fontId="14"/>
  </si>
  <si>
    <t>人口　（注 1）</t>
    <rPh sb="4" eb="5">
      <t>チュウ</t>
    </rPh>
    <phoneticPr fontId="9"/>
  </si>
  <si>
    <t>(g、人)</t>
    <rPh sb="3" eb="4">
      <t>ニン</t>
    </rPh>
    <phoneticPr fontId="14"/>
  </si>
  <si>
    <t xml:space="preserve">標準財政規模  </t>
  </si>
  <si>
    <t>財政力指数</t>
  </si>
  <si>
    <t>実質収支比率</t>
  </si>
  <si>
    <t>経常収支比率</t>
  </si>
  <si>
    <t>自主財源比率</t>
  </si>
  <si>
    <t>健全化判断比率</t>
    <rPh sb="0" eb="3">
      <t>ケンゼンカ</t>
    </rPh>
    <rPh sb="3" eb="5">
      <t>ハンダン</t>
    </rPh>
    <rPh sb="5" eb="7">
      <t>ヒリツ</t>
    </rPh>
    <phoneticPr fontId="9"/>
  </si>
  <si>
    <t>実質赤字比率</t>
    <rPh sb="0" eb="2">
      <t>ジッシツ</t>
    </rPh>
    <rPh sb="2" eb="4">
      <t>アカジ</t>
    </rPh>
    <rPh sb="4" eb="6">
      <t>ヒリツ</t>
    </rPh>
    <phoneticPr fontId="14"/>
  </si>
  <si>
    <t>連結実質赤字比率</t>
    <rPh sb="0" eb="2">
      <t>レンケツ</t>
    </rPh>
    <rPh sb="2" eb="4">
      <t>ジッシツ</t>
    </rPh>
    <rPh sb="4" eb="6">
      <t>アカジ</t>
    </rPh>
    <rPh sb="6" eb="8">
      <t>ヒリツ</t>
    </rPh>
    <phoneticPr fontId="14"/>
  </si>
  <si>
    <t>実質公債費比率</t>
    <rPh sb="0" eb="2">
      <t>ジッシツ</t>
    </rPh>
    <rPh sb="2" eb="4">
      <t>コウサイ</t>
    </rPh>
    <rPh sb="4" eb="5">
      <t>ヒ</t>
    </rPh>
    <rPh sb="5" eb="7">
      <t>ヒリツ</t>
    </rPh>
    <phoneticPr fontId="14"/>
  </si>
  <si>
    <t>将来負担比率</t>
    <rPh sb="0" eb="2">
      <t>ショウライ</t>
    </rPh>
    <rPh sb="2" eb="4">
      <t>フタン</t>
    </rPh>
    <rPh sb="4" eb="6">
      <t>ヒリツ</t>
    </rPh>
    <phoneticPr fontId="14"/>
  </si>
  <si>
    <t>４.公営企業会計の状況</t>
    <phoneticPr fontId="14"/>
  </si>
  <si>
    <t>(b-e)</t>
    <phoneticPr fontId="11"/>
  </si>
  <si>
    <t>(c-f)</t>
    <phoneticPr fontId="11"/>
  </si>
  <si>
    <t>(a-d)</t>
    <phoneticPr fontId="11"/>
  </si>
  <si>
    <t>(g)</t>
    <phoneticPr fontId="11"/>
  </si>
  <si>
    <t>(h)</t>
    <phoneticPr fontId="11"/>
  </si>
  <si>
    <t>差引不足額 (▲)</t>
    <phoneticPr fontId="14"/>
  </si>
  <si>
    <t>(i=g-h)</t>
    <phoneticPr fontId="11"/>
  </si>
  <si>
    <t>(j)</t>
    <phoneticPr fontId="11"/>
  </si>
  <si>
    <t>補てん財源不足額(▲)</t>
    <phoneticPr fontId="14"/>
  </si>
  <si>
    <t>(i+j)</t>
    <phoneticPr fontId="11"/>
  </si>
  <si>
    <t>　　　　　　（単位：百万円）</t>
    <phoneticPr fontId="14"/>
  </si>
  <si>
    <t>(c=a-b)</t>
    <phoneticPr fontId="9"/>
  </si>
  <si>
    <t>(f=d-e)</t>
    <phoneticPr fontId="9"/>
  </si>
  <si>
    <t>(g=c+f)</t>
    <phoneticPr fontId="9"/>
  </si>
  <si>
    <t>（注）原則として表示単位未満を四捨五入して端数調整していないため、合計等と一致しない場合がある。</t>
    <phoneticPr fontId="14"/>
  </si>
  <si>
    <t>５.第三セクター(公社・株式会社形態の三セク)の状況</t>
    <phoneticPr fontId="14"/>
  </si>
  <si>
    <t>　（単位：百万円）</t>
  </si>
  <si>
    <t>出資状況</t>
    <rPh sb="0" eb="2">
      <t>シュッシ</t>
    </rPh>
    <rPh sb="2" eb="4">
      <t>ジョウキョウ</t>
    </rPh>
    <phoneticPr fontId="14"/>
  </si>
  <si>
    <t>出資団体数</t>
  </si>
  <si>
    <t>出資金額</t>
    <rPh sb="0" eb="2">
      <t>シュッシ</t>
    </rPh>
    <rPh sb="2" eb="4">
      <t>キンガク</t>
    </rPh>
    <phoneticPr fontId="9"/>
  </si>
  <si>
    <t>総額</t>
  </si>
  <si>
    <t>当該団体</t>
  </si>
  <si>
    <t>その他団体</t>
  </si>
  <si>
    <t>民間</t>
  </si>
  <si>
    <t>国</t>
  </si>
  <si>
    <t>その他</t>
  </si>
  <si>
    <t>貸借対照表</t>
  </si>
  <si>
    <t>資産</t>
    <rPh sb="0" eb="2">
      <t>シサン</t>
    </rPh>
    <phoneticPr fontId="9"/>
  </si>
  <si>
    <t>流動資産</t>
  </si>
  <si>
    <t>固定資産</t>
  </si>
  <si>
    <t>繰延資産</t>
  </si>
  <si>
    <t>資産合計</t>
  </si>
  <si>
    <t>負債</t>
    <rPh sb="0" eb="2">
      <t>フサイ</t>
    </rPh>
    <phoneticPr fontId="9"/>
  </si>
  <si>
    <t>流動負債</t>
  </si>
  <si>
    <t>固定負債</t>
  </si>
  <si>
    <t>特別法上の引当金等</t>
  </si>
  <si>
    <t>負債合計</t>
  </si>
  <si>
    <t>資本</t>
    <rPh sb="0" eb="2">
      <t>シホン</t>
    </rPh>
    <phoneticPr fontId="9"/>
  </si>
  <si>
    <t>資本金</t>
  </si>
  <si>
    <t>剰余金</t>
  </si>
  <si>
    <t>法定準備金</t>
  </si>
  <si>
    <t>資本合計</t>
  </si>
  <si>
    <t>負債・資本合計</t>
  </si>
  <si>
    <t>損益計算書</t>
    <rPh sb="0" eb="2">
      <t>ソンエキ</t>
    </rPh>
    <rPh sb="2" eb="5">
      <t>ケイサンショ</t>
    </rPh>
    <phoneticPr fontId="14"/>
  </si>
  <si>
    <t>事業・経常損益</t>
    <rPh sb="0" eb="2">
      <t>ジギョウ</t>
    </rPh>
    <rPh sb="3" eb="5">
      <t>ケイジョウ</t>
    </rPh>
    <rPh sb="5" eb="7">
      <t>ソンエキ</t>
    </rPh>
    <phoneticPr fontId="9"/>
  </si>
  <si>
    <t>営業収益</t>
  </si>
  <si>
    <t>営業費用</t>
  </si>
  <si>
    <t>一般管理費</t>
    <rPh sb="0" eb="2">
      <t>イッパン</t>
    </rPh>
    <rPh sb="2" eb="5">
      <t>カンリヒ</t>
    </rPh>
    <phoneticPr fontId="14"/>
  </si>
  <si>
    <t>(c)</t>
    <phoneticPr fontId="14"/>
  </si>
  <si>
    <t xml:space="preserve">営業利益          </t>
  </si>
  <si>
    <t>(d=a-b-c)</t>
    <phoneticPr fontId="14"/>
  </si>
  <si>
    <t>営業外収益</t>
  </si>
  <si>
    <t>(e)</t>
    <phoneticPr fontId="14"/>
  </si>
  <si>
    <t>営業外費用</t>
  </si>
  <si>
    <t>(f)</t>
    <phoneticPr fontId="14"/>
  </si>
  <si>
    <t xml:space="preserve">経常利益      </t>
  </si>
  <si>
    <t>(g=d+e-f)</t>
    <phoneticPr fontId="14"/>
  </si>
  <si>
    <t>特別損失</t>
    <rPh sb="0" eb="2">
      <t>トクベツ</t>
    </rPh>
    <rPh sb="2" eb="4">
      <t>ソンシツ</t>
    </rPh>
    <phoneticPr fontId="9"/>
  </si>
  <si>
    <t>特別利益</t>
  </si>
  <si>
    <t>(h)</t>
    <phoneticPr fontId="14"/>
  </si>
  <si>
    <t>特別損失</t>
  </si>
  <si>
    <t>(i)</t>
    <phoneticPr fontId="14"/>
  </si>
  <si>
    <t>特定準備金計上前利益</t>
    <rPh sb="0" eb="2">
      <t>トクテイ</t>
    </rPh>
    <rPh sb="2" eb="5">
      <t>ジュンビキン</t>
    </rPh>
    <rPh sb="5" eb="7">
      <t>ケイジョウ</t>
    </rPh>
    <rPh sb="7" eb="8">
      <t>マエ</t>
    </rPh>
    <rPh sb="8" eb="10">
      <t>リエキ</t>
    </rPh>
    <phoneticPr fontId="14"/>
  </si>
  <si>
    <t>(j=g+h-i)</t>
    <phoneticPr fontId="14"/>
  </si>
  <si>
    <t>特定準備金取崩</t>
    <rPh sb="0" eb="2">
      <t>トクテイ</t>
    </rPh>
    <rPh sb="2" eb="5">
      <t>ジュンビキン</t>
    </rPh>
    <rPh sb="5" eb="7">
      <t>トリクズシ</t>
    </rPh>
    <phoneticPr fontId="14"/>
  </si>
  <si>
    <t>(k)</t>
    <phoneticPr fontId="14"/>
  </si>
  <si>
    <t>特定準備金繰入</t>
    <rPh sb="0" eb="2">
      <t>トクテイ</t>
    </rPh>
    <rPh sb="2" eb="5">
      <t>ジュンビキン</t>
    </rPh>
    <rPh sb="5" eb="7">
      <t>クリイレ</t>
    </rPh>
    <phoneticPr fontId="14"/>
  </si>
  <si>
    <t>(l)</t>
    <phoneticPr fontId="14"/>
  </si>
  <si>
    <t>法人税等</t>
  </si>
  <si>
    <t>(m)</t>
    <phoneticPr fontId="14"/>
  </si>
  <si>
    <t xml:space="preserve">当期利益  </t>
  </si>
  <si>
    <t>(ｎ=g+h-i-m)</t>
    <phoneticPr fontId="14"/>
  </si>
  <si>
    <t>（注１）住宅供給公社については（n=j+k-l-m）</t>
    <rPh sb="1" eb="2">
      <t>チュウ</t>
    </rPh>
    <rPh sb="4" eb="6">
      <t>ジュウタク</t>
    </rPh>
    <rPh sb="6" eb="8">
      <t>キョウキュウ</t>
    </rPh>
    <rPh sb="8" eb="10">
      <t>コウシャ</t>
    </rPh>
    <phoneticPr fontId="14"/>
  </si>
  <si>
    <t>前期繰越利益</t>
  </si>
  <si>
    <t>(o)</t>
    <phoneticPr fontId="14"/>
  </si>
  <si>
    <t xml:space="preserve">当期未処分利益    </t>
  </si>
  <si>
    <t>(p=n+o)</t>
    <phoneticPr fontId="14"/>
  </si>
  <si>
    <t>（注１）住宅供給公社については14年度から新公社会計基準を適用しているため、一般管理費、特定準備金計上前利益、特定準備金取崩・繰入額を計上している。</t>
    <rPh sb="4" eb="6">
      <t>ジュウタク</t>
    </rPh>
    <rPh sb="6" eb="8">
      <t>キョウキュウ</t>
    </rPh>
    <rPh sb="8" eb="10">
      <t>コウシャ</t>
    </rPh>
    <rPh sb="17" eb="19">
      <t>ネンド</t>
    </rPh>
    <rPh sb="21" eb="22">
      <t>シン</t>
    </rPh>
    <rPh sb="22" eb="24">
      <t>コウシャ</t>
    </rPh>
    <rPh sb="24" eb="26">
      <t>カイケイ</t>
    </rPh>
    <rPh sb="26" eb="28">
      <t>キジュン</t>
    </rPh>
    <rPh sb="29" eb="31">
      <t>テキヨウ</t>
    </rPh>
    <rPh sb="38" eb="40">
      <t>イッパン</t>
    </rPh>
    <rPh sb="40" eb="43">
      <t>カンリヒ</t>
    </rPh>
    <rPh sb="44" eb="46">
      <t>トクテイ</t>
    </rPh>
    <rPh sb="46" eb="49">
      <t>ジュンビキン</t>
    </rPh>
    <rPh sb="49" eb="51">
      <t>ケイジョウ</t>
    </rPh>
    <rPh sb="51" eb="52">
      <t>マエ</t>
    </rPh>
    <rPh sb="52" eb="54">
      <t>リエキ</t>
    </rPh>
    <rPh sb="55" eb="57">
      <t>トクテイ</t>
    </rPh>
    <rPh sb="57" eb="60">
      <t>ジュンビキン</t>
    </rPh>
    <rPh sb="60" eb="62">
      <t>トリクズシ</t>
    </rPh>
    <rPh sb="63" eb="65">
      <t>クリイレ</t>
    </rPh>
    <rPh sb="65" eb="66">
      <t>ガク</t>
    </rPh>
    <rPh sb="67" eb="69">
      <t>ケイジョウ</t>
    </rPh>
    <phoneticPr fontId="14"/>
  </si>
  <si>
    <t>（注２）原則として表示単位未満を四捨五入して端数調整していないため、合計等と一致しない場合がある。</t>
    <phoneticPr fontId="14"/>
  </si>
  <si>
    <r>
      <rPr>
        <sz val="11"/>
        <rFont val="游ゴシック"/>
        <family val="1"/>
        <charset val="128"/>
      </rPr>
      <t>30</t>
    </r>
    <r>
      <rPr>
        <sz val="11"/>
        <rFont val="明朝"/>
        <family val="1"/>
        <charset val="128"/>
      </rPr>
      <t>年度</t>
    </r>
    <rPh sb="2" eb="4">
      <t>ネンド</t>
    </rPh>
    <phoneticPr fontId="18"/>
  </si>
  <si>
    <t>元年度</t>
    <rPh sb="0" eb="1">
      <t>ガン</t>
    </rPh>
    <rPh sb="1" eb="3">
      <t>ネンド</t>
    </rPh>
    <phoneticPr fontId="18"/>
  </si>
  <si>
    <t>予算額</t>
    <phoneticPr fontId="9"/>
  </si>
  <si>
    <t>決算額</t>
    <phoneticPr fontId="16"/>
  </si>
  <si>
    <t>令和５年度</t>
    <rPh sb="3" eb="5">
      <t>ネンド</t>
    </rPh>
    <phoneticPr fontId="18"/>
  </si>
  <si>
    <t>令和３年度</t>
    <rPh sb="3" eb="5">
      <t>ネンド</t>
    </rPh>
    <phoneticPr fontId="18"/>
  </si>
  <si>
    <t>令和４年度</t>
    <rPh sb="3" eb="5">
      <t>ネンド</t>
    </rPh>
    <phoneticPr fontId="18"/>
  </si>
  <si>
    <t>３年度</t>
    <rPh sb="1" eb="3">
      <t>ネンド</t>
    </rPh>
    <phoneticPr fontId="18"/>
  </si>
  <si>
    <t>（1）令和６年度普通会計予算の状況</t>
    <rPh sb="8" eb="10">
      <t>フツウ</t>
    </rPh>
    <rPh sb="10" eb="12">
      <t>カイケイ</t>
    </rPh>
    <rPh sb="12" eb="14">
      <t>ヨサン</t>
    </rPh>
    <phoneticPr fontId="9"/>
  </si>
  <si>
    <t>令和６年度</t>
  </si>
  <si>
    <t>令和６年度</t>
    <rPh sb="3" eb="5">
      <t>ネンド</t>
    </rPh>
    <phoneticPr fontId="18"/>
  </si>
  <si>
    <t>(令和６年度予算ﾍﾞｰｽ）</t>
    <rPh sb="6" eb="8">
      <t>ヨサン</t>
    </rPh>
    <phoneticPr fontId="14"/>
  </si>
  <si>
    <t>令和６年度</t>
    <phoneticPr fontId="18"/>
  </si>
  <si>
    <t>（1）令和４年度普通会計決算の状況</t>
    <phoneticPr fontId="16"/>
  </si>
  <si>
    <t>令和３年度</t>
    <phoneticPr fontId="18"/>
  </si>
  <si>
    <t>４年度</t>
    <rPh sb="1" eb="3">
      <t>ネンド</t>
    </rPh>
    <phoneticPr fontId="18"/>
  </si>
  <si>
    <r>
      <t>（注1）平成30年度～令和元年度は平成27年度国勢調査、令和</t>
    </r>
    <r>
      <rPr>
        <sz val="11"/>
        <rFont val="Meiryo UI"/>
        <family val="1"/>
        <charset val="128"/>
      </rPr>
      <t>2年度～令和4年度は令和2年度国勢調査</t>
    </r>
    <r>
      <rPr>
        <sz val="11"/>
        <rFont val="明朝"/>
        <family val="1"/>
        <charset val="128"/>
      </rPr>
      <t>を基に計上している。</t>
    </r>
    <rPh sb="4" eb="6">
      <t>ヘイセイ</t>
    </rPh>
    <rPh sb="8" eb="10">
      <t>ネンド</t>
    </rPh>
    <rPh sb="11" eb="13">
      <t>レイワ</t>
    </rPh>
    <rPh sb="13" eb="15">
      <t>ガンネン</t>
    </rPh>
    <rPh sb="15" eb="16">
      <t>ド</t>
    </rPh>
    <rPh sb="16" eb="18">
      <t>ヘイネンド</t>
    </rPh>
    <rPh sb="17" eb="19">
      <t>ヘイセイ</t>
    </rPh>
    <rPh sb="21" eb="23">
      <t>ネンド</t>
    </rPh>
    <rPh sb="23" eb="25">
      <t>コクセイ</t>
    </rPh>
    <rPh sb="25" eb="27">
      <t>チョウサ</t>
    </rPh>
    <rPh sb="28" eb="30">
      <t>レイワ</t>
    </rPh>
    <rPh sb="31" eb="33">
      <t>ネンド</t>
    </rPh>
    <rPh sb="34" eb="36">
      <t>レイワ</t>
    </rPh>
    <rPh sb="37" eb="39">
      <t>ネンド</t>
    </rPh>
    <rPh sb="40" eb="42">
      <t>レイワ</t>
    </rPh>
    <rPh sb="43" eb="45">
      <t>ネンド</t>
    </rPh>
    <rPh sb="45" eb="49">
      <t>コクセイチョウサ</t>
    </rPh>
    <rPh sb="50" eb="51">
      <t>モト</t>
    </rPh>
    <rPh sb="52" eb="54">
      <t>ケイジョウ</t>
    </rPh>
    <phoneticPr fontId="9"/>
  </si>
  <si>
    <t>(令和４年度決算ﾍﾞｰｽ）</t>
    <phoneticPr fontId="16"/>
  </si>
  <si>
    <t>(令和４年度決算額）</t>
    <phoneticPr fontId="16"/>
  </si>
  <si>
    <t>福井県</t>
    <rPh sb="0" eb="3">
      <t>フクイケン</t>
    </rPh>
    <phoneticPr fontId="9"/>
  </si>
  <si>
    <t>福井県</t>
    <rPh sb="0" eb="3">
      <t>フクイケン</t>
    </rPh>
    <phoneticPr fontId="16"/>
  </si>
  <si>
    <t>福井県</t>
    <rPh sb="0" eb="3">
      <t>フクイケン</t>
    </rPh>
    <phoneticPr fontId="16"/>
  </si>
  <si>
    <t>福井県</t>
    <rPh sb="0" eb="3">
      <t>フクイケン</t>
    </rPh>
    <phoneticPr fontId="9"/>
  </si>
  <si>
    <t>病院事業</t>
    <rPh sb="0" eb="2">
      <t>ビョウイン</t>
    </rPh>
    <rPh sb="2" eb="4">
      <t>ジギョウ</t>
    </rPh>
    <phoneticPr fontId="9"/>
  </si>
  <si>
    <t>臨海工業用地等造成事業</t>
    <rPh sb="0" eb="2">
      <t>リンカイ</t>
    </rPh>
    <rPh sb="2" eb="4">
      <t>コウギョウ</t>
    </rPh>
    <rPh sb="4" eb="6">
      <t>ヨウチ</t>
    </rPh>
    <rPh sb="6" eb="7">
      <t>ナド</t>
    </rPh>
    <rPh sb="7" eb="9">
      <t>ゾウセイ</t>
    </rPh>
    <rPh sb="9" eb="11">
      <t>ジギョウ</t>
    </rPh>
    <phoneticPr fontId="9"/>
  </si>
  <si>
    <t>工業用水道事業</t>
    <rPh sb="0" eb="3">
      <t>コウギョウヨウ</t>
    </rPh>
    <rPh sb="3" eb="5">
      <t>スイドウ</t>
    </rPh>
    <rPh sb="5" eb="7">
      <t>ジギョウ</t>
    </rPh>
    <phoneticPr fontId="9"/>
  </si>
  <si>
    <t>水道用水供給事業</t>
    <rPh sb="0" eb="2">
      <t>スイドウ</t>
    </rPh>
    <rPh sb="2" eb="4">
      <t>ヨウスイ</t>
    </rPh>
    <rPh sb="4" eb="6">
      <t>キョウキュウ</t>
    </rPh>
    <rPh sb="6" eb="8">
      <t>ジギョウ</t>
    </rPh>
    <phoneticPr fontId="9"/>
  </si>
  <si>
    <t>臨海下水道事業</t>
  </si>
  <si>
    <t>流域下水道事業</t>
    <rPh sb="0" eb="2">
      <t>リュウイキ</t>
    </rPh>
    <rPh sb="2" eb="5">
      <t>ゲスイドウ</t>
    </rPh>
    <rPh sb="5" eb="7">
      <t>ジギョウ</t>
    </rPh>
    <phoneticPr fontId="9"/>
  </si>
  <si>
    <t>駐車場整備事業</t>
    <rPh sb="0" eb="3">
      <t>チュウシャジョウ</t>
    </rPh>
    <rPh sb="3" eb="5">
      <t>セイビ</t>
    </rPh>
    <rPh sb="5" eb="7">
      <t>ジギョウ</t>
    </rPh>
    <phoneticPr fontId="9"/>
  </si>
  <si>
    <t>港湾整備事業</t>
    <rPh sb="0" eb="2">
      <t>コウワン</t>
    </rPh>
    <rPh sb="2" eb="4">
      <t>セイビ</t>
    </rPh>
    <rPh sb="4" eb="6">
      <t>ジギョウ</t>
    </rPh>
    <phoneticPr fontId="9"/>
  </si>
  <si>
    <t>特定環境保全公共下水道事業</t>
    <rPh sb="11" eb="13">
      <t>ジギョウ</t>
    </rPh>
    <phoneticPr fontId="9"/>
  </si>
  <si>
    <t>県営産業団地整備事業</t>
    <rPh sb="0" eb="4">
      <t>ケンエイサンギョウ</t>
    </rPh>
    <rPh sb="4" eb="6">
      <t>ダンチ</t>
    </rPh>
    <rPh sb="6" eb="8">
      <t>セイビ</t>
    </rPh>
    <rPh sb="8" eb="10">
      <t>ジギョウ</t>
    </rPh>
    <phoneticPr fontId="9"/>
  </si>
  <si>
    <t>令和４年度</t>
    <rPh sb="0" eb="1">
      <t>レイ</t>
    </rPh>
    <rPh sb="1" eb="2">
      <t>ワ</t>
    </rPh>
    <phoneticPr fontId="18"/>
  </si>
  <si>
    <t>令和３年度</t>
    <rPh sb="0" eb="2">
      <t>レイワ</t>
    </rPh>
    <rPh sb="3" eb="5">
      <t>ネンド</t>
    </rPh>
    <phoneticPr fontId="18"/>
  </si>
  <si>
    <t>-</t>
    <phoneticPr fontId="16"/>
  </si>
  <si>
    <t>特定環境保全公共下水道事業</t>
    <rPh sb="0" eb="2">
      <t>トクテイ</t>
    </rPh>
    <rPh sb="2" eb="4">
      <t>カンキョウ</t>
    </rPh>
    <rPh sb="4" eb="6">
      <t>ホゼン</t>
    </rPh>
    <rPh sb="6" eb="8">
      <t>コウキョウ</t>
    </rPh>
    <rPh sb="8" eb="11">
      <t>ゲスイドウ</t>
    </rPh>
    <rPh sb="11" eb="13">
      <t>ジギョウ</t>
    </rPh>
    <phoneticPr fontId="9"/>
  </si>
  <si>
    <t>株式会社ハピラインふくい</t>
    <rPh sb="0" eb="4">
      <t>カブシキガイシャ</t>
    </rPh>
    <phoneticPr fontId="14"/>
  </si>
  <si>
    <t>２年度</t>
    <rPh sb="1" eb="3">
      <t>ネンド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</si>
</sst>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76" formatCode="#,##0;&quot;△ &quot;#,##0"/>
    <numFmt numFmtId="177" formatCode="_ * #,##0_ ;_ * &quot;▲ &quot;#,##0_ ;_ * &quot;－&quot;_ ;_ @_ "/>
    <numFmt numFmtId="178" formatCode="_ * #,##0.0_ ;_ * &quot;▲ &quot;#,##0.0_ ;_ * &quot;－&quot;_ ;_ @_ "/>
    <numFmt numFmtId="179" formatCode="#,##0.0;&quot;▲ &quot;#,##0.0"/>
    <numFmt numFmtId="180" formatCode="#,##0;[Red]&quot;△&quot;#,##0"/>
    <numFmt numFmtId="181" formatCode="_ * #,##0.00_ ;_ * &quot;▲ &quot;#,##0.00_ ;_ * &quot;－&quot;_ ;_ @_ "/>
    <numFmt numFmtId="182" formatCode="_ * #,##0.000_ ;_ * &quot;▲ &quot;#,##0.000_ ;_ * &quot;－&quot;_ ;_ @_ "/>
  </numFmts>
  <fonts count="25"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b/>
      <sz val="12"/>
      <name val="明朝"/>
      <family val="1"/>
      <charset val="128"/>
    </font>
    <font>
      <u/>
      <sz val="11"/>
      <name val="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name val="ｺﾞｼｯｸ"/>
      <family val="3"/>
      <charset val="128"/>
    </font>
    <font>
      <sz val="10"/>
      <name val="明朝"/>
      <family val="1"/>
      <charset val="128"/>
    </font>
    <font>
      <sz val="6"/>
      <name val="ＭＳ Ｐ明朝"/>
      <family val="1"/>
      <charset val="128"/>
    </font>
    <font>
      <sz val="9"/>
      <name val="明朝"/>
      <family val="1"/>
      <charset val="128"/>
    </font>
    <font>
      <sz val="14"/>
      <name val="ＭＳ 明朝"/>
      <family val="1"/>
      <charset val="128"/>
    </font>
    <font>
      <sz val="11"/>
      <name val="ｺﾞｼｯｸ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ＭＳ 明朝"/>
      <family val="1"/>
      <charset val="128"/>
    </font>
    <font>
      <sz val="6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3"/>
      <charset val="128"/>
    </font>
    <font>
      <sz val="11"/>
      <name val="游ゴシック"/>
      <family val="1"/>
      <charset val="128"/>
    </font>
    <font>
      <sz val="11"/>
      <name val="Meiryo UI"/>
      <family val="1"/>
      <charset val="128"/>
    </font>
    <font>
      <b/>
      <sz val="12"/>
      <name val="ＭＳ Ｐゴシック"/>
      <family val="1"/>
      <charset val="128"/>
    </font>
    <font>
      <b/>
      <sz val="11"/>
      <name val="ＭＳ Ｐゴシック"/>
      <family val="1"/>
      <charset val="128"/>
    </font>
    <font>
      <sz val="11"/>
      <name val="ＭＳ Ｐゴシック"/>
      <family val="1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2" fillId="0" borderId="0"/>
    <xf numFmtId="0" fontId="13" fillId="0" borderId="0"/>
  </cellStyleXfs>
  <cellXfs count="130">
    <xf numFmtId="0" fontId="0" fillId="0" borderId="0" xfId="0"/>
    <xf numFmtId="41" fontId="4" fillId="0" borderId="0" xfId="0" applyNumberFormat="1" applyFont="1" applyAlignment="1">
      <alignment vertical="center"/>
    </xf>
    <xf numFmtId="41" fontId="0" fillId="0" borderId="0" xfId="0" applyNumberFormat="1" applyAlignment="1">
      <alignment vertical="center"/>
    </xf>
    <xf numFmtId="41" fontId="3" fillId="0" borderId="0" xfId="0" applyNumberFormat="1" applyFont="1" applyAlignment="1">
      <alignment vertical="center"/>
    </xf>
    <xf numFmtId="41" fontId="0" fillId="0" borderId="0" xfId="0" quotePrefix="1" applyNumberFormat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2" fillId="0" borderId="0" xfId="0" applyNumberFormat="1" applyFont="1" applyAlignment="1">
      <alignment vertical="center"/>
    </xf>
    <xf numFmtId="41" fontId="0" fillId="0" borderId="0" xfId="0" applyNumberFormat="1" applyAlignment="1">
      <alignment horizontal="right" vertical="center"/>
    </xf>
    <xf numFmtId="41" fontId="7" fillId="0" borderId="0" xfId="0" applyNumberFormat="1" applyFont="1" applyAlignment="1">
      <alignment vertical="center"/>
    </xf>
    <xf numFmtId="0" fontId="3" fillId="0" borderId="5" xfId="0" applyFont="1" applyBorder="1" applyAlignment="1">
      <alignment horizontal="distributed" vertical="center"/>
    </xf>
    <xf numFmtId="41" fontId="0" fillId="0" borderId="5" xfId="0" applyNumberFormat="1" applyBorder="1" applyAlignment="1">
      <alignment horizontal="left" vertical="center"/>
    </xf>
    <xf numFmtId="41" fontId="1" fillId="0" borderId="0" xfId="0" applyNumberFormat="1" applyFont="1" applyAlignment="1">
      <alignment horizontal="distributed" vertical="center"/>
    </xf>
    <xf numFmtId="41" fontId="6" fillId="0" borderId="0" xfId="0" applyNumberFormat="1" applyFont="1" applyAlignment="1">
      <alignment horizontal="left" vertical="center"/>
    </xf>
    <xf numFmtId="41" fontId="0" fillId="0" borderId="0" xfId="0" quotePrefix="1" applyNumberFormat="1" applyAlignment="1">
      <alignment horizontal="right" vertical="center"/>
    </xf>
    <xf numFmtId="41" fontId="3" fillId="0" borderId="5" xfId="0" applyNumberFormat="1" applyFont="1" applyBorder="1" applyAlignment="1">
      <alignment horizontal="centerContinuous" vertical="center"/>
    </xf>
    <xf numFmtId="41" fontId="5" fillId="0" borderId="0" xfId="0" applyNumberFormat="1" applyFont="1" applyAlignment="1">
      <alignment horizontal="left" vertical="center"/>
    </xf>
    <xf numFmtId="41" fontId="0" fillId="0" borderId="4" xfId="0" applyNumberFormat="1" applyBorder="1" applyAlignment="1">
      <alignment horizontal="centerContinuous" vertical="center"/>
    </xf>
    <xf numFmtId="41" fontId="0" fillId="0" borderId="5" xfId="0" applyNumberFormat="1" applyBorder="1" applyAlignment="1">
      <alignment horizontal="centerContinuous" vertical="center"/>
    </xf>
    <xf numFmtId="0" fontId="3" fillId="0" borderId="5" xfId="0" applyFont="1" applyBorder="1" applyAlignment="1">
      <alignment vertical="center"/>
    </xf>
    <xf numFmtId="41" fontId="8" fillId="0" borderId="0" xfId="0" applyNumberFormat="1" applyFont="1" applyAlignment="1">
      <alignment vertical="center"/>
    </xf>
    <xf numFmtId="41" fontId="8" fillId="0" borderId="0" xfId="0" applyNumberFormat="1" applyFont="1" applyAlignment="1">
      <alignment horizontal="left" vertical="center"/>
    </xf>
    <xf numFmtId="179" fontId="0" fillId="0" borderId="0" xfId="0" applyNumberFormat="1" applyAlignment="1">
      <alignment vertical="center"/>
    </xf>
    <xf numFmtId="41" fontId="13" fillId="0" borderId="0" xfId="0" applyNumberFormat="1" applyFont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0" xfId="0" quotePrefix="1" applyNumberFormat="1" applyAlignment="1">
      <alignment horizontal="right" vertical="center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1" applyNumberFormat="1" applyBorder="1" applyAlignment="1">
      <alignment vertical="center"/>
    </xf>
    <xf numFmtId="177" fontId="2" fillId="0" borderId="0" xfId="1" quotePrefix="1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centerContinuous" vertical="center"/>
    </xf>
    <xf numFmtId="41" fontId="3" fillId="0" borderId="0" xfId="0" applyNumberFormat="1" applyFont="1" applyAlignment="1">
      <alignment horizontal="distributed" vertical="center"/>
    </xf>
    <xf numFmtId="41" fontId="5" fillId="0" borderId="0" xfId="0" applyNumberFormat="1" applyFont="1" applyAlignment="1">
      <alignment vertical="center"/>
    </xf>
    <xf numFmtId="41" fontId="0" fillId="0" borderId="10" xfId="0" applyNumberFormat="1" applyBorder="1" applyAlignment="1">
      <alignment horizontal="center" vertical="center"/>
    </xf>
    <xf numFmtId="41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vertical="center"/>
    </xf>
    <xf numFmtId="178" fontId="2" fillId="0" borderId="0" xfId="1" applyNumberFormat="1" applyFill="1" applyBorder="1" applyAlignment="1">
      <alignment vertical="center"/>
    </xf>
    <xf numFmtId="41" fontId="2" fillId="0" borderId="0" xfId="0" applyNumberFormat="1" applyFont="1" applyAlignment="1">
      <alignment horizontal="left"/>
    </xf>
    <xf numFmtId="0" fontId="3" fillId="0" borderId="0" xfId="0" applyFont="1" applyAlignment="1">
      <alignment horizontal="distributed" vertical="center"/>
    </xf>
    <xf numFmtId="41" fontId="5" fillId="0" borderId="5" xfId="0" applyNumberFormat="1" applyFont="1" applyBorder="1" applyAlignment="1">
      <alignment horizontal="left" vertical="center"/>
    </xf>
    <xf numFmtId="41" fontId="0" fillId="0" borderId="1" xfId="0" applyNumberFormat="1" applyBorder="1" applyAlignment="1">
      <alignment horizontal="centerContinuous" vertical="center"/>
    </xf>
    <xf numFmtId="41" fontId="0" fillId="0" borderId="2" xfId="0" applyNumberFormat="1" applyBorder="1" applyAlignment="1">
      <alignment horizontal="centerContinuous" vertical="center"/>
    </xf>
    <xf numFmtId="41" fontId="2" fillId="0" borderId="0" xfId="0" applyNumberFormat="1" applyFont="1" applyAlignment="1">
      <alignment horizontal="left" vertical="center"/>
    </xf>
    <xf numFmtId="41" fontId="0" fillId="0" borderId="10" xfId="0" applyNumberFormat="1" applyBorder="1" applyAlignment="1">
      <alignment vertical="center"/>
    </xf>
    <xf numFmtId="0" fontId="0" fillId="0" borderId="10" xfId="0" applyBorder="1" applyAlignment="1">
      <alignment horizontal="centerContinuous" vertical="center"/>
    </xf>
    <xf numFmtId="0" fontId="2" fillId="0" borderId="10" xfId="0" applyFont="1" applyBorder="1" applyAlignment="1">
      <alignment horizontal="centerContinuous" vertical="center" wrapText="1"/>
    </xf>
    <xf numFmtId="41" fontId="0" fillId="0" borderId="10" xfId="0" applyNumberFormat="1" applyBorder="1" applyAlignment="1">
      <alignment horizontal="centerContinuous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41" fontId="0" fillId="0" borderId="10" xfId="0" applyNumberFormat="1" applyBorder="1" applyAlignment="1">
      <alignment horizontal="left" vertical="center"/>
    </xf>
    <xf numFmtId="177" fontId="2" fillId="0" borderId="10" xfId="1" applyNumberFormat="1" applyBorder="1" applyAlignment="1">
      <alignment vertical="center"/>
    </xf>
    <xf numFmtId="178" fontId="2" fillId="0" borderId="10" xfId="1" applyNumberFormat="1" applyBorder="1" applyAlignment="1">
      <alignment vertical="center"/>
    </xf>
    <xf numFmtId="177" fontId="2" fillId="0" borderId="10" xfId="1" applyNumberFormat="1" applyFont="1" applyBorder="1" applyAlignment="1">
      <alignment vertical="center"/>
    </xf>
    <xf numFmtId="41" fontId="10" fillId="0" borderId="10" xfId="0" applyNumberFormat="1" applyFont="1" applyBorder="1" applyAlignment="1">
      <alignment vertical="center"/>
    </xf>
    <xf numFmtId="178" fontId="0" fillId="0" borderId="10" xfId="0" applyNumberFormat="1" applyBorder="1" applyAlignment="1">
      <alignment vertical="center"/>
    </xf>
    <xf numFmtId="41" fontId="0" fillId="0" borderId="7" xfId="0" applyNumberFormat="1" applyBorder="1" applyAlignment="1">
      <alignment vertical="center"/>
    </xf>
    <xf numFmtId="41" fontId="0" fillId="0" borderId="6" xfId="0" applyNumberFormat="1" applyBorder="1" applyAlignment="1">
      <alignment horizontal="centerContinuous" vertical="center"/>
    </xf>
    <xf numFmtId="41" fontId="0" fillId="0" borderId="11" xfId="0" applyNumberFormat="1" applyBorder="1" applyAlignment="1">
      <alignment horizontal="left" vertical="center"/>
    </xf>
    <xf numFmtId="41" fontId="0" fillId="0" borderId="13" xfId="0" applyNumberFormat="1" applyBorder="1" applyAlignment="1">
      <alignment vertical="center"/>
    </xf>
    <xf numFmtId="41" fontId="0" fillId="0" borderId="12" xfId="0" applyNumberFormat="1" applyBorder="1" applyAlignment="1">
      <alignment vertical="center"/>
    </xf>
    <xf numFmtId="41" fontId="0" fillId="0" borderId="6" xfId="0" applyNumberFormat="1" applyBorder="1" applyAlignment="1">
      <alignment vertical="center"/>
    </xf>
    <xf numFmtId="41" fontId="0" fillId="0" borderId="7" xfId="0" applyNumberFormat="1" applyBorder="1" applyAlignment="1">
      <alignment horizontal="left" vertical="center"/>
    </xf>
    <xf numFmtId="41" fontId="0" fillId="0" borderId="10" xfId="0" applyNumberFormat="1" applyBorder="1" applyAlignment="1">
      <alignment horizontal="right" vertical="center"/>
    </xf>
    <xf numFmtId="177" fontId="0" fillId="0" borderId="10" xfId="0" quotePrefix="1" applyNumberFormat="1" applyBorder="1" applyAlignment="1">
      <alignment horizontal="right" vertical="center"/>
    </xf>
    <xf numFmtId="177" fontId="2" fillId="0" borderId="10" xfId="1" quotePrefix="1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 wrapText="1"/>
    </xf>
    <xf numFmtId="177" fontId="0" fillId="0" borderId="10" xfId="0" applyNumberFormat="1" applyBorder="1" applyAlignment="1">
      <alignment vertical="center"/>
    </xf>
    <xf numFmtId="177" fontId="2" fillId="0" borderId="10" xfId="1" applyNumberFormat="1" applyFill="1" applyBorder="1" applyAlignment="1">
      <alignment horizontal="right" vertical="center"/>
    </xf>
    <xf numFmtId="177" fontId="2" fillId="0" borderId="10" xfId="1" applyNumberFormat="1" applyBorder="1" applyAlignment="1">
      <alignment horizontal="right" vertical="center"/>
    </xf>
    <xf numFmtId="181" fontId="0" fillId="0" borderId="10" xfId="0" applyNumberFormat="1" applyBorder="1" applyAlignment="1">
      <alignment vertical="center"/>
    </xf>
    <xf numFmtId="41" fontId="2" fillId="0" borderId="10" xfId="0" applyNumberFormat="1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182" fontId="0" fillId="0" borderId="10" xfId="0" applyNumberFormat="1" applyBorder="1" applyAlignment="1">
      <alignment vertical="center"/>
    </xf>
    <xf numFmtId="182" fontId="2" fillId="0" borderId="10" xfId="1" applyNumberFormat="1" applyBorder="1" applyAlignment="1">
      <alignment vertical="center"/>
    </xf>
    <xf numFmtId="178" fontId="2" fillId="0" borderId="10" xfId="1" applyNumberFormat="1" applyFill="1" applyBorder="1" applyAlignment="1">
      <alignment vertical="center"/>
    </xf>
    <xf numFmtId="41" fontId="0" fillId="0" borderId="13" xfId="0" applyNumberForma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41" fontId="2" fillId="0" borderId="10" xfId="0" applyNumberFormat="1" applyFont="1" applyBorder="1" applyAlignment="1">
      <alignment vertical="center"/>
    </xf>
    <xf numFmtId="0" fontId="0" fillId="0" borderId="10" xfId="0" applyBorder="1" applyAlignment="1">
      <alignment horizontal="distributed" vertical="center"/>
    </xf>
    <xf numFmtId="177" fontId="2" fillId="0" borderId="10" xfId="1" applyNumberFormat="1" applyBorder="1" applyAlignment="1">
      <alignment horizontal="center" vertical="center"/>
    </xf>
    <xf numFmtId="177" fontId="2" fillId="0" borderId="10" xfId="1" applyNumberFormat="1" applyFill="1" applyBorder="1" applyAlignment="1">
      <alignment vertical="center"/>
    </xf>
    <xf numFmtId="41" fontId="0" fillId="0" borderId="10" xfId="0" quotePrefix="1" applyNumberFormat="1" applyBorder="1" applyAlignment="1">
      <alignment horizontal="right" vertical="center"/>
    </xf>
    <xf numFmtId="41" fontId="0" fillId="0" borderId="7" xfId="0" applyNumberFormat="1" applyBorder="1" applyAlignment="1">
      <alignment horizontal="centerContinuous" vertical="center"/>
    </xf>
    <xf numFmtId="177" fontId="2" fillId="0" borderId="10" xfId="1" applyNumberFormat="1" applyBorder="1" applyAlignment="1">
      <alignment vertical="center"/>
    </xf>
    <xf numFmtId="177" fontId="0" fillId="0" borderId="10" xfId="0" applyNumberFormat="1" applyBorder="1" applyAlignment="1">
      <alignment vertical="center"/>
    </xf>
    <xf numFmtId="41" fontId="0" fillId="0" borderId="10" xfId="0" applyNumberFormat="1" applyBorder="1" applyAlignment="1">
      <alignment horizontal="center" vertical="center"/>
    </xf>
    <xf numFmtId="177" fontId="2" fillId="0" borderId="10" xfId="1" applyNumberForma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1" fillId="0" borderId="5" xfId="0" applyFont="1" applyBorder="1" applyAlignment="1">
      <alignment horizontal="distributed" vertical="center" justifyLastLine="1"/>
    </xf>
    <xf numFmtId="182" fontId="2" fillId="0" borderId="10" xfId="1" applyNumberFormat="1" applyFill="1" applyBorder="1" applyAlignment="1">
      <alignment vertical="center"/>
    </xf>
    <xf numFmtId="0" fontId="22" fillId="0" borderId="5" xfId="0" applyFont="1" applyBorder="1" applyAlignment="1">
      <alignment horizontal="distributed" vertical="center" justifyLastLine="1"/>
    </xf>
    <xf numFmtId="41" fontId="21" fillId="0" borderId="5" xfId="0" applyNumberFormat="1" applyFont="1" applyBorder="1" applyAlignment="1">
      <alignment horizontal="distributed" vertical="center" justifyLastLine="1"/>
    </xf>
    <xf numFmtId="177" fontId="2" fillId="0" borderId="10" xfId="1" applyNumberFormat="1" applyBorder="1" applyAlignment="1">
      <alignment vertical="center"/>
    </xf>
    <xf numFmtId="177" fontId="0" fillId="0" borderId="10" xfId="0" applyNumberFormat="1" applyBorder="1" applyAlignment="1">
      <alignment vertical="center"/>
    </xf>
    <xf numFmtId="177" fontId="2" fillId="0" borderId="10" xfId="1" quotePrefix="1" applyNumberFormat="1" applyFont="1" applyFill="1" applyBorder="1" applyAlignment="1">
      <alignment horizontal="right" vertical="center"/>
    </xf>
    <xf numFmtId="177" fontId="19" fillId="0" borderId="10" xfId="1" applyNumberFormat="1" applyFont="1" applyBorder="1" applyAlignment="1">
      <alignment horizontal="right" vertical="center"/>
    </xf>
    <xf numFmtId="178" fontId="23" fillId="0" borderId="10" xfId="1" applyNumberFormat="1" applyFont="1" applyBorder="1" applyAlignment="1">
      <alignment vertical="center"/>
    </xf>
    <xf numFmtId="0" fontId="0" fillId="0" borderId="10" xfId="0" applyFill="1" applyBorder="1" applyAlignment="1">
      <alignment horizontal="center" vertical="center"/>
    </xf>
    <xf numFmtId="177" fontId="23" fillId="0" borderId="10" xfId="1" applyNumberFormat="1" applyFont="1" applyFill="1" applyBorder="1" applyAlignment="1">
      <alignment horizontal="right" vertical="center"/>
    </xf>
    <xf numFmtId="0" fontId="0" fillId="0" borderId="10" xfId="0" applyBorder="1" applyAlignment="1">
      <alignment horizontal="center" vertical="center" textRotation="255"/>
    </xf>
    <xf numFmtId="41" fontId="0" fillId="0" borderId="10" xfId="0" applyNumberForma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vertical="center"/>
    </xf>
    <xf numFmtId="180" fontId="15" fillId="0" borderId="10" xfId="1" applyNumberFormat="1" applyFont="1" applyBorder="1" applyAlignment="1">
      <alignment vertical="center" textRotation="255"/>
    </xf>
    <xf numFmtId="0" fontId="13" fillId="0" borderId="10" xfId="3" applyBorder="1" applyAlignment="1">
      <alignment vertical="center"/>
    </xf>
    <xf numFmtId="0" fontId="12" fillId="0" borderId="10" xfId="2" applyFont="1" applyBorder="1" applyAlignment="1">
      <alignment horizontal="distributed" vertical="center" justifyLastLine="1"/>
    </xf>
    <xf numFmtId="0" fontId="12" fillId="0" borderId="10" xfId="0" applyFont="1" applyBorder="1" applyAlignment="1">
      <alignment horizontal="distributed" vertical="center" justifyLastLine="1"/>
    </xf>
    <xf numFmtId="41" fontId="0" fillId="0" borderId="10" xfId="0" applyNumberFormat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13" fillId="0" borderId="10" xfId="3" applyBorder="1" applyAlignment="1">
      <alignment vertical="center" textRotation="255"/>
    </xf>
    <xf numFmtId="176" fontId="23" fillId="0" borderId="14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176" fontId="23" fillId="0" borderId="14" xfId="0" applyNumberFormat="1" applyFont="1" applyFill="1" applyBorder="1" applyAlignment="1">
      <alignment horizontal="center" vertical="center"/>
    </xf>
    <xf numFmtId="176" fontId="2" fillId="0" borderId="15" xfId="0" applyNumberFormat="1" applyFont="1" applyFill="1" applyBorder="1" applyAlignment="1">
      <alignment horizontal="center" vertical="center"/>
    </xf>
    <xf numFmtId="176" fontId="13" fillId="0" borderId="10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177" fontId="2" fillId="0" borderId="10" xfId="1" applyNumberFormat="1" applyBorder="1" applyAlignment="1">
      <alignment vertical="center"/>
    </xf>
    <xf numFmtId="177" fontId="0" fillId="0" borderId="10" xfId="0" applyNumberForma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41" fontId="24" fillId="0" borderId="10" xfId="0" applyNumberFormat="1" applyFont="1" applyBorder="1" applyAlignment="1">
      <alignment horizontal="center" vertical="center" wrapText="1"/>
    </xf>
    <xf numFmtId="41" fontId="0" fillId="0" borderId="10" xfId="0" applyNumberFormat="1" applyBorder="1" applyAlignment="1">
      <alignment horizontal="center" vertical="center"/>
    </xf>
    <xf numFmtId="41" fontId="0" fillId="0" borderId="8" xfId="0" applyNumberFormat="1" applyBorder="1" applyAlignment="1">
      <alignment horizontal="center" vertical="center"/>
    </xf>
    <xf numFmtId="41" fontId="0" fillId="0" borderId="9" xfId="0" applyNumberFormat="1" applyBorder="1" applyAlignment="1">
      <alignment horizontal="center" vertical="center"/>
    </xf>
    <xf numFmtId="41" fontId="17" fillId="0" borderId="10" xfId="0" applyNumberFormat="1" applyFont="1" applyBorder="1" applyAlignment="1">
      <alignment horizontal="right" vertical="center"/>
    </xf>
  </cellXfs>
  <cellStyles count="4">
    <cellStyle name="桁区切り" xfId="1" builtinId="6"/>
    <cellStyle name="標準" xfId="0" builtinId="0"/>
    <cellStyle name="標準_Ｈ１０決算ベース" xfId="2" xr:uid="{00000000-0005-0000-0000-000002000000}"/>
    <cellStyle name="標準_地方債公営企業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103" name="Line 1">
          <a:extLst>
            <a:ext uri="{FF2B5EF4-FFF2-40B4-BE49-F238E27FC236}">
              <a16:creationId xmlns:a16="http://schemas.microsoft.com/office/drawing/2014/main" id="{24474970-3BF2-45D3-B339-6C6D926DEDBD}"/>
            </a:ext>
          </a:extLst>
        </xdr:cNvPr>
        <xdr:cNvSpPr>
          <a:spLocks noChangeShapeType="1"/>
        </xdr:cNvSpPr>
      </xdr:nvSpPr>
      <xdr:spPr bwMode="auto">
        <a:xfrm flipH="1">
          <a:off x="4476750" y="10315575"/>
          <a:ext cx="809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3128" name="Line 1">
          <a:extLst>
            <a:ext uri="{FF2B5EF4-FFF2-40B4-BE49-F238E27FC236}">
              <a16:creationId xmlns:a16="http://schemas.microsoft.com/office/drawing/2014/main" id="{043E7216-B182-4571-A408-59D7D14E487B}"/>
            </a:ext>
          </a:extLst>
        </xdr:cNvPr>
        <xdr:cNvSpPr>
          <a:spLocks noChangeShapeType="1"/>
        </xdr:cNvSpPr>
      </xdr:nvSpPr>
      <xdr:spPr bwMode="auto">
        <a:xfrm flipH="1">
          <a:off x="4476750" y="10315575"/>
          <a:ext cx="809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/>
  </sheetPr>
  <dimension ref="A1:Z48"/>
  <sheetViews>
    <sheetView view="pageBreakPreview" zoomScaleNormal="100" zoomScaleSheetLayoutView="100" workbookViewId="0">
      <pane xSplit="5" ySplit="8" topLeftCell="F9" activePane="bottomRight" state="frozen"/>
      <selection activeCell="H14" sqref="H14"/>
      <selection pane="topRight" activeCell="H14" sqref="H14"/>
      <selection pane="bottomLeft" activeCell="H14" sqref="H14"/>
      <selection pane="bottomRight" activeCell="J24" sqref="J24"/>
    </sheetView>
  </sheetViews>
  <sheetFormatPr defaultRowHeight="13.5"/>
  <cols>
    <col min="1" max="2" width="3.625" style="2" customWidth="1"/>
    <col min="3" max="4" width="1.625" style="2" customWidth="1"/>
    <col min="5" max="5" width="32.625" style="2" customWidth="1"/>
    <col min="6" max="6" width="15.625" style="2" customWidth="1"/>
    <col min="7" max="7" width="10.625" style="2" customWidth="1"/>
    <col min="8" max="8" width="15.625" style="2" customWidth="1"/>
    <col min="9" max="9" width="10.625" style="2" customWidth="1"/>
    <col min="10" max="11" width="9" style="2"/>
    <col min="12" max="12" width="9.875" style="2" customWidth="1"/>
    <col min="13" max="16384" width="9" style="2"/>
  </cols>
  <sheetData>
    <row r="1" spans="1:11" ht="33.950000000000003" customHeight="1">
      <c r="A1" s="16" t="s">
        <v>0</v>
      </c>
      <c r="B1" s="16"/>
      <c r="C1" s="16"/>
      <c r="D1" s="16"/>
      <c r="E1" s="89" t="s">
        <v>250</v>
      </c>
      <c r="F1" s="1"/>
    </row>
    <row r="3" spans="1:11" ht="14.25">
      <c r="A3" s="10" t="s">
        <v>92</v>
      </c>
    </row>
    <row r="5" spans="1:11">
      <c r="A5" s="17" t="s">
        <v>239</v>
      </c>
      <c r="B5" s="17"/>
      <c r="C5" s="17"/>
      <c r="D5" s="17"/>
      <c r="E5" s="17"/>
    </row>
    <row r="6" spans="1:11" ht="14.25">
      <c r="A6" s="3"/>
      <c r="H6" s="4"/>
      <c r="I6" s="9" t="s">
        <v>1</v>
      </c>
    </row>
    <row r="7" spans="1:11" ht="27" customHeight="1">
      <c r="A7" s="5"/>
      <c r="B7" s="6"/>
      <c r="C7" s="6"/>
      <c r="D7" s="6"/>
      <c r="E7" s="56"/>
      <c r="F7" s="45" t="s">
        <v>241</v>
      </c>
      <c r="G7" s="45"/>
      <c r="H7" s="45" t="s">
        <v>235</v>
      </c>
      <c r="I7" s="46" t="s">
        <v>21</v>
      </c>
    </row>
    <row r="8" spans="1:11" ht="17.100000000000001" customHeight="1">
      <c r="A8" s="18"/>
      <c r="B8" s="19"/>
      <c r="C8" s="19"/>
      <c r="D8" s="19"/>
      <c r="E8" s="57"/>
      <c r="F8" s="48" t="s">
        <v>90</v>
      </c>
      <c r="G8" s="48" t="s">
        <v>2</v>
      </c>
      <c r="H8" s="48" t="s">
        <v>233</v>
      </c>
      <c r="I8" s="49"/>
    </row>
    <row r="9" spans="1:11" ht="18" customHeight="1">
      <c r="A9" s="100" t="s">
        <v>87</v>
      </c>
      <c r="B9" s="100" t="s">
        <v>89</v>
      </c>
      <c r="C9" s="58" t="s">
        <v>3</v>
      </c>
      <c r="D9" s="50"/>
      <c r="E9" s="50"/>
      <c r="F9" s="51">
        <v>144599</v>
      </c>
      <c r="G9" s="52">
        <f>F9/$F$27*100</f>
        <v>30.13672078531085</v>
      </c>
      <c r="H9" s="84">
        <v>138290</v>
      </c>
      <c r="I9" s="52">
        <f>(F9/H9-1)*100</f>
        <v>4.5621519994215154</v>
      </c>
      <c r="K9" s="23"/>
    </row>
    <row r="10" spans="1:11" ht="18" customHeight="1">
      <c r="A10" s="100"/>
      <c r="B10" s="100"/>
      <c r="C10" s="60"/>
      <c r="D10" s="62" t="s">
        <v>22</v>
      </c>
      <c r="E10" s="50"/>
      <c r="F10" s="51">
        <v>31165</v>
      </c>
      <c r="G10" s="52">
        <f t="shared" ref="G10:G26" si="0">F10/$F$27*100</f>
        <v>6.4952793814218133</v>
      </c>
      <c r="H10" s="84">
        <v>31626</v>
      </c>
      <c r="I10" s="52">
        <f t="shared" ref="I10:I27" si="1">(F10/H10-1)*100</f>
        <v>-1.457661417820777</v>
      </c>
    </row>
    <row r="11" spans="1:11" ht="18" customHeight="1">
      <c r="A11" s="100"/>
      <c r="B11" s="100"/>
      <c r="C11" s="60"/>
      <c r="D11" s="60"/>
      <c r="E11" s="44" t="s">
        <v>23</v>
      </c>
      <c r="F11" s="51">
        <v>25458</v>
      </c>
      <c r="G11" s="52">
        <f t="shared" si="0"/>
        <v>5.3058502323836523</v>
      </c>
      <c r="H11" s="81">
        <v>26129</v>
      </c>
      <c r="I11" s="52">
        <f t="shared" si="1"/>
        <v>-2.5680278617627894</v>
      </c>
    </row>
    <row r="12" spans="1:11" ht="18" customHeight="1">
      <c r="A12" s="100"/>
      <c r="B12" s="100"/>
      <c r="C12" s="60"/>
      <c r="D12" s="60"/>
      <c r="E12" s="44" t="s">
        <v>24</v>
      </c>
      <c r="F12" s="51">
        <v>1321</v>
      </c>
      <c r="G12" s="52">
        <f t="shared" si="0"/>
        <v>0.27531731310310331</v>
      </c>
      <c r="H12" s="81">
        <v>1578</v>
      </c>
      <c r="I12" s="52">
        <f t="shared" si="1"/>
        <v>-16.28643852978454</v>
      </c>
    </row>
    <row r="13" spans="1:11" ht="18" customHeight="1">
      <c r="A13" s="100"/>
      <c r="B13" s="100"/>
      <c r="C13" s="60"/>
      <c r="D13" s="61"/>
      <c r="E13" s="44" t="s">
        <v>25</v>
      </c>
      <c r="F13" s="51">
        <v>60</v>
      </c>
      <c r="G13" s="52">
        <f t="shared" si="0"/>
        <v>1.2504949875992578E-2</v>
      </c>
      <c r="H13" s="81">
        <v>77</v>
      </c>
      <c r="I13" s="52">
        <f t="shared" si="1"/>
        <v>-22.077922077922075</v>
      </c>
    </row>
    <row r="14" spans="1:11" ht="18" customHeight="1">
      <c r="A14" s="100"/>
      <c r="B14" s="100"/>
      <c r="C14" s="60"/>
      <c r="D14" s="58" t="s">
        <v>26</v>
      </c>
      <c r="E14" s="50"/>
      <c r="F14" s="51">
        <v>34581</v>
      </c>
      <c r="G14" s="52">
        <f t="shared" si="0"/>
        <v>7.2072278610283229</v>
      </c>
      <c r="H14" s="81">
        <v>28491</v>
      </c>
      <c r="I14" s="52">
        <f t="shared" si="1"/>
        <v>21.37517110666527</v>
      </c>
    </row>
    <row r="15" spans="1:11" ht="18" customHeight="1">
      <c r="A15" s="100"/>
      <c r="B15" s="100"/>
      <c r="C15" s="60"/>
      <c r="D15" s="60"/>
      <c r="E15" s="44" t="s">
        <v>27</v>
      </c>
      <c r="F15" s="51">
        <v>1258</v>
      </c>
      <c r="G15" s="52">
        <f t="shared" si="0"/>
        <v>0.2621871157333111</v>
      </c>
      <c r="H15" s="81">
        <v>1119</v>
      </c>
      <c r="I15" s="52">
        <f t="shared" si="1"/>
        <v>12.421805183199286</v>
      </c>
    </row>
    <row r="16" spans="1:11" ht="18" customHeight="1">
      <c r="A16" s="100"/>
      <c r="B16" s="100"/>
      <c r="C16" s="60"/>
      <c r="D16" s="61"/>
      <c r="E16" s="44" t="s">
        <v>28</v>
      </c>
      <c r="F16" s="51">
        <v>33323</v>
      </c>
      <c r="G16" s="52">
        <f t="shared" si="0"/>
        <v>6.9450407452950129</v>
      </c>
      <c r="H16" s="81">
        <v>27372</v>
      </c>
      <c r="I16" s="52">
        <f t="shared" si="1"/>
        <v>21.741195382142344</v>
      </c>
      <c r="K16" s="24"/>
    </row>
    <row r="17" spans="1:26" ht="18" customHeight="1">
      <c r="A17" s="100"/>
      <c r="B17" s="100"/>
      <c r="C17" s="60"/>
      <c r="D17" s="101" t="s">
        <v>29</v>
      </c>
      <c r="E17" s="102"/>
      <c r="F17" s="51">
        <v>41023</v>
      </c>
      <c r="G17" s="52">
        <f t="shared" si="0"/>
        <v>8.5498426460473933</v>
      </c>
      <c r="H17" s="81">
        <v>40151</v>
      </c>
      <c r="I17" s="52">
        <f t="shared" si="1"/>
        <v>2.1718014495280213</v>
      </c>
    </row>
    <row r="18" spans="1:26" ht="18" customHeight="1">
      <c r="A18" s="100"/>
      <c r="B18" s="100"/>
      <c r="C18" s="60"/>
      <c r="D18" s="101" t="s">
        <v>93</v>
      </c>
      <c r="E18" s="103"/>
      <c r="F18" s="51">
        <v>1915</v>
      </c>
      <c r="G18" s="52">
        <f t="shared" si="0"/>
        <v>0.39911631687542987</v>
      </c>
      <c r="H18" s="81">
        <v>1990</v>
      </c>
      <c r="I18" s="52">
        <f t="shared" si="1"/>
        <v>-3.7688442211055273</v>
      </c>
    </row>
    <row r="19" spans="1:26" ht="18" customHeight="1">
      <c r="A19" s="100"/>
      <c r="B19" s="100"/>
      <c r="C19" s="59"/>
      <c r="D19" s="101" t="s">
        <v>94</v>
      </c>
      <c r="E19" s="103"/>
      <c r="F19" s="53">
        <v>1349</v>
      </c>
      <c r="G19" s="52">
        <f t="shared" si="0"/>
        <v>0.28115295637856652</v>
      </c>
      <c r="H19" s="52">
        <v>0</v>
      </c>
      <c r="I19" s="52" t="e">
        <f>(F19/H19-1)*100</f>
        <v>#DIV/0!</v>
      </c>
      <c r="Z19" s="2" t="s">
        <v>95</v>
      </c>
    </row>
    <row r="20" spans="1:26" ht="18" customHeight="1">
      <c r="A20" s="100"/>
      <c r="B20" s="100"/>
      <c r="C20" s="50" t="s">
        <v>4</v>
      </c>
      <c r="D20" s="50"/>
      <c r="E20" s="50"/>
      <c r="F20" s="51">
        <v>15879</v>
      </c>
      <c r="G20" s="52">
        <f t="shared" si="0"/>
        <v>3.3094349846814364</v>
      </c>
      <c r="H20" s="81">
        <v>15571</v>
      </c>
      <c r="I20" s="52">
        <f t="shared" si="1"/>
        <v>1.9780360927365015</v>
      </c>
    </row>
    <row r="21" spans="1:26" ht="18" customHeight="1">
      <c r="A21" s="100"/>
      <c r="B21" s="100"/>
      <c r="C21" s="50" t="s">
        <v>5</v>
      </c>
      <c r="D21" s="50"/>
      <c r="E21" s="50"/>
      <c r="F21" s="51">
        <v>133015</v>
      </c>
      <c r="G21" s="52">
        <f t="shared" si="0"/>
        <v>27.722431795919217</v>
      </c>
      <c r="H21" s="84">
        <v>129477</v>
      </c>
      <c r="I21" s="52">
        <f t="shared" si="1"/>
        <v>2.7325316465472538</v>
      </c>
    </row>
    <row r="22" spans="1:26" ht="18" customHeight="1">
      <c r="A22" s="100"/>
      <c r="B22" s="100"/>
      <c r="C22" s="50" t="s">
        <v>30</v>
      </c>
      <c r="D22" s="50"/>
      <c r="E22" s="50"/>
      <c r="F22" s="51">
        <v>5238</v>
      </c>
      <c r="G22" s="52">
        <f t="shared" si="0"/>
        <v>1.0916821241741523</v>
      </c>
      <c r="H22" s="84">
        <v>5697</v>
      </c>
      <c r="I22" s="52">
        <f t="shared" si="1"/>
        <v>-8.0568720379146974</v>
      </c>
    </row>
    <row r="23" spans="1:26" ht="18" customHeight="1">
      <c r="A23" s="100"/>
      <c r="B23" s="100"/>
      <c r="C23" s="50" t="s">
        <v>6</v>
      </c>
      <c r="D23" s="50"/>
      <c r="E23" s="50"/>
      <c r="F23" s="51">
        <v>62433</v>
      </c>
      <c r="G23" s="52">
        <f t="shared" si="0"/>
        <v>13.012025593464079</v>
      </c>
      <c r="H23" s="84">
        <v>55932</v>
      </c>
      <c r="I23" s="52">
        <f t="shared" si="1"/>
        <v>11.623042265608241</v>
      </c>
    </row>
    <row r="24" spans="1:26" ht="18" customHeight="1">
      <c r="A24" s="100"/>
      <c r="B24" s="100"/>
      <c r="C24" s="50" t="s">
        <v>31</v>
      </c>
      <c r="D24" s="50"/>
      <c r="E24" s="50"/>
      <c r="F24" s="51">
        <v>1924</v>
      </c>
      <c r="G24" s="52">
        <f t="shared" si="0"/>
        <v>0.40099205935682875</v>
      </c>
      <c r="H24" s="84">
        <v>1451</v>
      </c>
      <c r="I24" s="52">
        <f t="shared" si="1"/>
        <v>32.598208132322526</v>
      </c>
    </row>
    <row r="25" spans="1:26" ht="18" customHeight="1">
      <c r="A25" s="100"/>
      <c r="B25" s="100"/>
      <c r="C25" s="50" t="s">
        <v>7</v>
      </c>
      <c r="D25" s="50"/>
      <c r="E25" s="50"/>
      <c r="F25" s="51">
        <v>48563</v>
      </c>
      <c r="G25" s="52">
        <f t="shared" si="0"/>
        <v>10.121298013797128</v>
      </c>
      <c r="H25" s="84">
        <v>49167</v>
      </c>
      <c r="I25" s="52">
        <f t="shared" si="1"/>
        <v>-1.228466247686455</v>
      </c>
    </row>
    <row r="26" spans="1:26" ht="18" customHeight="1">
      <c r="A26" s="100"/>
      <c r="B26" s="100"/>
      <c r="C26" s="50" t="s">
        <v>8</v>
      </c>
      <c r="D26" s="50"/>
      <c r="E26" s="50"/>
      <c r="F26" s="51">
        <v>68159</v>
      </c>
      <c r="G26" s="52">
        <f t="shared" si="0"/>
        <v>14.205414643296304</v>
      </c>
      <c r="H26" s="84">
        <v>64571</v>
      </c>
      <c r="I26" s="52">
        <f t="shared" si="1"/>
        <v>5.5566740487215549</v>
      </c>
    </row>
    <row r="27" spans="1:26" ht="18" customHeight="1">
      <c r="A27" s="100"/>
      <c r="B27" s="100"/>
      <c r="C27" s="50" t="s">
        <v>9</v>
      </c>
      <c r="D27" s="50"/>
      <c r="E27" s="50"/>
      <c r="F27" s="51">
        <f>SUM(F9,F20:F26)</f>
        <v>479810</v>
      </c>
      <c r="G27" s="52">
        <f>F27/$F$27*100</f>
        <v>100</v>
      </c>
      <c r="H27" s="84">
        <f>SUM(H9,H20:H26)</f>
        <v>460156</v>
      </c>
      <c r="I27" s="52">
        <f t="shared" si="1"/>
        <v>4.271160215231351</v>
      </c>
    </row>
    <row r="28" spans="1:26" ht="18" customHeight="1">
      <c r="A28" s="100"/>
      <c r="B28" s="100" t="s">
        <v>88</v>
      </c>
      <c r="C28" s="58" t="s">
        <v>10</v>
      </c>
      <c r="D28" s="50"/>
      <c r="E28" s="50"/>
      <c r="F28" s="51">
        <f>SUM(F29:F31)</f>
        <v>194796</v>
      </c>
      <c r="G28" s="52">
        <f>F28/$F$45*100</f>
        <v>40.598570267397513</v>
      </c>
      <c r="H28" s="84">
        <f>H30+H31+H29</f>
        <v>185279</v>
      </c>
      <c r="I28" s="52">
        <f>(F28/H28-1)*100</f>
        <v>5.1365778096816195</v>
      </c>
    </row>
    <row r="29" spans="1:26" ht="18" customHeight="1">
      <c r="A29" s="100"/>
      <c r="B29" s="100"/>
      <c r="C29" s="60"/>
      <c r="D29" s="50" t="s">
        <v>11</v>
      </c>
      <c r="E29" s="50"/>
      <c r="F29" s="51">
        <v>115456</v>
      </c>
      <c r="G29" s="52">
        <f t="shared" ref="G29:G44" si="2">F29/$F$45*100</f>
        <v>24.062858214709991</v>
      </c>
      <c r="H29" s="84">
        <v>109646</v>
      </c>
      <c r="I29" s="52">
        <f t="shared" ref="I29:I45" si="3">(F29/H29-1)*100</f>
        <v>5.2988709118435784</v>
      </c>
    </row>
    <row r="30" spans="1:26" ht="18" customHeight="1">
      <c r="A30" s="100"/>
      <c r="B30" s="100"/>
      <c r="C30" s="60"/>
      <c r="D30" s="50" t="s">
        <v>32</v>
      </c>
      <c r="E30" s="50"/>
      <c r="F30" s="51">
        <v>13255</v>
      </c>
      <c r="G30" s="52">
        <f t="shared" si="2"/>
        <v>2.7625518434380276</v>
      </c>
      <c r="H30" s="84">
        <v>12440</v>
      </c>
      <c r="I30" s="52">
        <f t="shared" si="3"/>
        <v>6.5514469453376245</v>
      </c>
    </row>
    <row r="31" spans="1:26" ht="18" customHeight="1">
      <c r="A31" s="100"/>
      <c r="B31" s="100"/>
      <c r="C31" s="59"/>
      <c r="D31" s="50" t="s">
        <v>12</v>
      </c>
      <c r="E31" s="50"/>
      <c r="F31" s="51">
        <v>66085</v>
      </c>
      <c r="G31" s="52">
        <f t="shared" si="2"/>
        <v>13.773160209249493</v>
      </c>
      <c r="H31" s="84">
        <v>63193</v>
      </c>
      <c r="I31" s="52">
        <f t="shared" si="3"/>
        <v>4.5764562530659969</v>
      </c>
    </row>
    <row r="32" spans="1:26" ht="18" customHeight="1">
      <c r="A32" s="100"/>
      <c r="B32" s="100"/>
      <c r="C32" s="58" t="s">
        <v>13</v>
      </c>
      <c r="D32" s="50"/>
      <c r="E32" s="50"/>
      <c r="F32" s="51">
        <f>479810-F28-F39</f>
        <v>193209</v>
      </c>
      <c r="G32" s="52">
        <f t="shared" si="2"/>
        <v>40.267814343177513</v>
      </c>
      <c r="H32" s="84">
        <f>SUM(H33:H38)+800</f>
        <v>189295</v>
      </c>
      <c r="I32" s="52">
        <f t="shared" si="3"/>
        <v>2.0676721519321761</v>
      </c>
    </row>
    <row r="33" spans="1:9" ht="18" customHeight="1">
      <c r="A33" s="100"/>
      <c r="B33" s="100"/>
      <c r="C33" s="60"/>
      <c r="D33" s="50" t="s">
        <v>14</v>
      </c>
      <c r="E33" s="50"/>
      <c r="F33" s="51">
        <v>31086</v>
      </c>
      <c r="G33" s="52">
        <f t="shared" si="2"/>
        <v>6.4788145307517562</v>
      </c>
      <c r="H33" s="84">
        <v>26750</v>
      </c>
      <c r="I33" s="52">
        <f t="shared" si="3"/>
        <v>16.209345794392526</v>
      </c>
    </row>
    <row r="34" spans="1:9" ht="18" customHeight="1">
      <c r="A34" s="100"/>
      <c r="B34" s="100"/>
      <c r="C34" s="60"/>
      <c r="D34" s="50" t="s">
        <v>33</v>
      </c>
      <c r="E34" s="50"/>
      <c r="F34" s="51">
        <v>7590</v>
      </c>
      <c r="G34" s="52">
        <f t="shared" si="2"/>
        <v>1.5818761593130615</v>
      </c>
      <c r="H34" s="84">
        <v>4727</v>
      </c>
      <c r="I34" s="52">
        <f t="shared" si="3"/>
        <v>60.566955785910736</v>
      </c>
    </row>
    <row r="35" spans="1:9" ht="18" customHeight="1">
      <c r="A35" s="100"/>
      <c r="B35" s="100"/>
      <c r="C35" s="60"/>
      <c r="D35" s="50" t="s">
        <v>34</v>
      </c>
      <c r="E35" s="50"/>
      <c r="F35" s="51">
        <v>100660</v>
      </c>
      <c r="G35" s="52">
        <f t="shared" si="2"/>
        <v>20.979137575290217</v>
      </c>
      <c r="H35" s="84">
        <v>94639</v>
      </c>
      <c r="I35" s="52">
        <f t="shared" si="3"/>
        <v>6.3620706051416454</v>
      </c>
    </row>
    <row r="36" spans="1:9" ht="18" customHeight="1">
      <c r="A36" s="100"/>
      <c r="B36" s="100"/>
      <c r="C36" s="60"/>
      <c r="D36" s="50" t="s">
        <v>35</v>
      </c>
      <c r="E36" s="50"/>
      <c r="F36" s="51">
        <v>4655</v>
      </c>
      <c r="G36" s="52">
        <f t="shared" si="2"/>
        <v>0.97017569454575769</v>
      </c>
      <c r="H36" s="84">
        <v>5362</v>
      </c>
      <c r="I36" s="52">
        <f t="shared" si="3"/>
        <v>-13.185378590078333</v>
      </c>
    </row>
    <row r="37" spans="1:9" ht="18" customHeight="1">
      <c r="A37" s="100"/>
      <c r="B37" s="100"/>
      <c r="C37" s="60"/>
      <c r="D37" s="50" t="s">
        <v>15</v>
      </c>
      <c r="E37" s="50"/>
      <c r="F37" s="51">
        <v>5633</v>
      </c>
      <c r="G37" s="52">
        <f t="shared" si="2"/>
        <v>1.1740063775244367</v>
      </c>
      <c r="H37" s="84">
        <v>11231</v>
      </c>
      <c r="I37" s="52">
        <f t="shared" si="3"/>
        <v>-49.84418128394622</v>
      </c>
    </row>
    <row r="38" spans="1:9" ht="18" customHeight="1">
      <c r="A38" s="100"/>
      <c r="B38" s="100"/>
      <c r="C38" s="59"/>
      <c r="D38" s="50" t="s">
        <v>36</v>
      </c>
      <c r="E38" s="50"/>
      <c r="F38" s="51">
        <v>43285</v>
      </c>
      <c r="G38" s="52">
        <f t="shared" si="2"/>
        <v>9.0212792563723134</v>
      </c>
      <c r="H38" s="84">
        <v>45786</v>
      </c>
      <c r="I38" s="52">
        <f t="shared" si="3"/>
        <v>-5.4623684095575058</v>
      </c>
    </row>
    <row r="39" spans="1:9" ht="18" customHeight="1">
      <c r="A39" s="100"/>
      <c r="B39" s="100"/>
      <c r="C39" s="58" t="s">
        <v>16</v>
      </c>
      <c r="D39" s="50"/>
      <c r="E39" s="50"/>
      <c r="F39" s="93">
        <f>F40+F43</f>
        <v>91805</v>
      </c>
      <c r="G39" s="52">
        <f t="shared" si="2"/>
        <v>19.133615389424978</v>
      </c>
      <c r="H39" s="84">
        <f>H40+H43</f>
        <v>85582</v>
      </c>
      <c r="I39" s="52">
        <f t="shared" si="3"/>
        <v>7.2713888434483787</v>
      </c>
    </row>
    <row r="40" spans="1:9" ht="18" customHeight="1">
      <c r="A40" s="100"/>
      <c r="B40" s="100"/>
      <c r="C40" s="60"/>
      <c r="D40" s="58" t="s">
        <v>17</v>
      </c>
      <c r="E40" s="50"/>
      <c r="F40" s="51">
        <v>85554</v>
      </c>
      <c r="G40" s="52">
        <f t="shared" si="2"/>
        <v>17.83080802817782</v>
      </c>
      <c r="H40" s="84">
        <f>H41+H42</f>
        <v>79244</v>
      </c>
      <c r="I40" s="52">
        <f t="shared" si="3"/>
        <v>7.9627479683004321</v>
      </c>
    </row>
    <row r="41" spans="1:9" ht="18" customHeight="1">
      <c r="A41" s="100"/>
      <c r="B41" s="100"/>
      <c r="C41" s="60"/>
      <c r="D41" s="60"/>
      <c r="E41" s="54" t="s">
        <v>91</v>
      </c>
      <c r="F41" s="51">
        <v>46574</v>
      </c>
      <c r="G41" s="52">
        <f t="shared" si="2"/>
        <v>9.7067589254079731</v>
      </c>
      <c r="H41" s="84">
        <v>35578</v>
      </c>
      <c r="I41" s="55">
        <f t="shared" si="3"/>
        <v>30.906740120299059</v>
      </c>
    </row>
    <row r="42" spans="1:9" ht="18" customHeight="1">
      <c r="A42" s="100"/>
      <c r="B42" s="100"/>
      <c r="C42" s="60"/>
      <c r="D42" s="59"/>
      <c r="E42" s="44" t="s">
        <v>37</v>
      </c>
      <c r="F42" s="51">
        <v>38980</v>
      </c>
      <c r="G42" s="52">
        <f t="shared" si="2"/>
        <v>8.1240491027698472</v>
      </c>
      <c r="H42" s="84">
        <v>43666</v>
      </c>
      <c r="I42" s="55">
        <f t="shared" si="3"/>
        <v>-10.731461549031284</v>
      </c>
    </row>
    <row r="43" spans="1:9" ht="18" customHeight="1">
      <c r="A43" s="100"/>
      <c r="B43" s="100"/>
      <c r="C43" s="60"/>
      <c r="D43" s="50" t="s">
        <v>38</v>
      </c>
      <c r="E43" s="50"/>
      <c r="F43" s="51">
        <v>6251</v>
      </c>
      <c r="G43" s="52">
        <f t="shared" si="2"/>
        <v>1.3028073612471605</v>
      </c>
      <c r="H43" s="84">
        <v>6338</v>
      </c>
      <c r="I43" s="55">
        <f t="shared" si="3"/>
        <v>-1.372672767434524</v>
      </c>
    </row>
    <row r="44" spans="1:9" ht="18" customHeight="1">
      <c r="A44" s="100"/>
      <c r="B44" s="100"/>
      <c r="C44" s="59"/>
      <c r="D44" s="50" t="s">
        <v>39</v>
      </c>
      <c r="E44" s="50"/>
      <c r="F44" s="96">
        <v>0</v>
      </c>
      <c r="G44" s="52">
        <f t="shared" si="2"/>
        <v>0</v>
      </c>
      <c r="H44" s="96">
        <v>0</v>
      </c>
      <c r="I44" s="52" t="e">
        <f t="shared" si="3"/>
        <v>#DIV/0!</v>
      </c>
    </row>
    <row r="45" spans="1:9" ht="18" customHeight="1">
      <c r="A45" s="100"/>
      <c r="B45" s="100"/>
      <c r="C45" s="44" t="s">
        <v>18</v>
      </c>
      <c r="D45" s="44"/>
      <c r="E45" s="44"/>
      <c r="F45" s="51">
        <f>SUM(F28,F32,F39)</f>
        <v>479810</v>
      </c>
      <c r="G45" s="52">
        <f>F45/$F$45*100</f>
        <v>100</v>
      </c>
      <c r="H45" s="84">
        <f>SUM(H28,H32,H39)</f>
        <v>460156</v>
      </c>
      <c r="I45" s="52">
        <f t="shared" si="3"/>
        <v>4.271160215231351</v>
      </c>
    </row>
    <row r="46" spans="1:9">
      <c r="A46" s="21" t="s">
        <v>19</v>
      </c>
    </row>
    <row r="47" spans="1:9">
      <c r="A47" s="22" t="s">
        <v>20</v>
      </c>
    </row>
    <row r="48" spans="1:9">
      <c r="A48" s="22"/>
    </row>
  </sheetData>
  <mergeCells count="6">
    <mergeCell ref="A9:A45"/>
    <mergeCell ref="B9:B27"/>
    <mergeCell ref="B28:B45"/>
    <mergeCell ref="D17:E17"/>
    <mergeCell ref="D18:E18"/>
    <mergeCell ref="D19:E19"/>
  </mergeCells>
  <phoneticPr fontId="9"/>
  <printOptions horizontalCentered="1" verticalCentered="1" gridLinesSet="0"/>
  <pageMargins left="0" right="0" top="0.2" bottom="0.19685039370078741" header="0.2" footer="0.31"/>
  <pageSetup paperSize="9" orientation="portrait" useFirstPageNumber="1" r:id="rId1"/>
  <headerFooter alignWithMargins="0">
    <oddHeader>&amp;R&amp;"明朝,斜体"&amp;9都道府県－&amp;P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</sheetPr>
  <dimension ref="A1:Y50"/>
  <sheetViews>
    <sheetView view="pageBreakPreview" zoomScale="85" zoomScaleNormal="100" zoomScaleSheetLayoutView="85" workbookViewId="0">
      <pane xSplit="5" ySplit="7" topLeftCell="F23" activePane="bottomRight" state="frozen"/>
      <selection activeCell="H14" sqref="H14"/>
      <selection pane="topRight" activeCell="H14" sqref="H14"/>
      <selection pane="bottomLeft" activeCell="H14" sqref="H14"/>
      <selection pane="bottomRight" activeCell="H14" sqref="H14"/>
    </sheetView>
  </sheetViews>
  <sheetFormatPr defaultRowHeight="13.5"/>
  <cols>
    <col min="1" max="1" width="3.625" style="2" customWidth="1"/>
    <col min="2" max="3" width="1.625" style="2" customWidth="1"/>
    <col min="4" max="4" width="22.625" style="2" customWidth="1"/>
    <col min="5" max="5" width="10.625" style="2" customWidth="1"/>
    <col min="6" max="21" width="13.625" style="2" customWidth="1"/>
    <col min="22" max="25" width="12" style="2" customWidth="1"/>
    <col min="26" max="16384" width="9" style="2"/>
  </cols>
  <sheetData>
    <row r="1" spans="1:25" ht="33.950000000000003" customHeight="1">
      <c r="A1" s="20" t="s">
        <v>0</v>
      </c>
      <c r="B1" s="11"/>
      <c r="C1" s="11"/>
      <c r="D1" s="91" t="s">
        <v>253</v>
      </c>
      <c r="E1" s="13"/>
      <c r="F1" s="13"/>
      <c r="G1" s="13"/>
    </row>
    <row r="2" spans="1:25" ht="15" customHeight="1"/>
    <row r="3" spans="1:25" ht="15" customHeight="1">
      <c r="A3" s="14" t="s">
        <v>46</v>
      </c>
      <c r="B3" s="14"/>
      <c r="C3" s="14"/>
      <c r="D3" s="14"/>
    </row>
    <row r="4" spans="1:25" ht="15" customHeight="1">
      <c r="A4" s="14"/>
      <c r="B4" s="14"/>
      <c r="C4" s="14"/>
      <c r="D4" s="14"/>
    </row>
    <row r="5" spans="1:25" ht="15.95" customHeight="1">
      <c r="A5" s="12" t="s">
        <v>242</v>
      </c>
      <c r="B5" s="12"/>
      <c r="C5" s="12"/>
      <c r="D5" s="12"/>
      <c r="K5" s="15"/>
      <c r="O5" s="15" t="s">
        <v>47</v>
      </c>
    </row>
    <row r="6" spans="1:25" ht="15.95" customHeight="1">
      <c r="A6" s="106" t="s">
        <v>48</v>
      </c>
      <c r="B6" s="107"/>
      <c r="C6" s="107"/>
      <c r="D6" s="107"/>
      <c r="E6" s="107"/>
      <c r="F6" s="116" t="s">
        <v>254</v>
      </c>
      <c r="G6" s="117"/>
      <c r="H6" s="116" t="s">
        <v>255</v>
      </c>
      <c r="I6" s="117"/>
      <c r="J6" s="120" t="s">
        <v>256</v>
      </c>
      <c r="K6" s="120"/>
      <c r="L6" s="120" t="s">
        <v>257</v>
      </c>
      <c r="M6" s="120"/>
      <c r="N6" s="120" t="s">
        <v>258</v>
      </c>
      <c r="O6" s="120"/>
      <c r="P6" s="120" t="s">
        <v>259</v>
      </c>
      <c r="Q6" s="120"/>
    </row>
    <row r="7" spans="1:25" ht="15.95" customHeight="1">
      <c r="A7" s="107"/>
      <c r="B7" s="107"/>
      <c r="C7" s="107"/>
      <c r="D7" s="107"/>
      <c r="E7" s="107"/>
      <c r="F7" s="48" t="s">
        <v>243</v>
      </c>
      <c r="G7" s="48" t="s">
        <v>235</v>
      </c>
      <c r="H7" s="48" t="s">
        <v>240</v>
      </c>
      <c r="I7" s="48" t="s">
        <v>235</v>
      </c>
      <c r="J7" s="48" t="s">
        <v>240</v>
      </c>
      <c r="K7" s="48" t="s">
        <v>235</v>
      </c>
      <c r="L7" s="48" t="s">
        <v>240</v>
      </c>
      <c r="M7" s="48" t="s">
        <v>235</v>
      </c>
      <c r="N7" s="48" t="s">
        <v>240</v>
      </c>
      <c r="O7" s="48" t="s">
        <v>235</v>
      </c>
      <c r="P7" s="48" t="s">
        <v>240</v>
      </c>
      <c r="Q7" s="48" t="s">
        <v>235</v>
      </c>
    </row>
    <row r="8" spans="1:25" ht="15.95" customHeight="1">
      <c r="A8" s="104" t="s">
        <v>82</v>
      </c>
      <c r="B8" s="58" t="s">
        <v>49</v>
      </c>
      <c r="C8" s="50"/>
      <c r="D8" s="50"/>
      <c r="E8" s="63" t="s">
        <v>40</v>
      </c>
      <c r="F8" s="51">
        <v>26688</v>
      </c>
      <c r="G8" s="87">
        <v>26665</v>
      </c>
      <c r="H8" s="51">
        <v>2</v>
      </c>
      <c r="I8" s="87">
        <v>2</v>
      </c>
      <c r="J8" s="51">
        <v>815</v>
      </c>
      <c r="K8" s="87">
        <v>826</v>
      </c>
      <c r="L8" s="51">
        <v>3386</v>
      </c>
      <c r="M8" s="87">
        <v>3404</v>
      </c>
      <c r="N8" s="51">
        <v>1249</v>
      </c>
      <c r="O8" s="87">
        <v>1245</v>
      </c>
      <c r="P8" s="87">
        <v>2581</v>
      </c>
      <c r="Q8" s="87">
        <v>2562</v>
      </c>
      <c r="R8" s="25"/>
      <c r="S8" s="25"/>
      <c r="T8" s="25"/>
      <c r="U8" s="25"/>
      <c r="V8" s="25"/>
      <c r="W8" s="25"/>
      <c r="X8" s="25"/>
      <c r="Y8" s="25"/>
    </row>
    <row r="9" spans="1:25" ht="15.95" customHeight="1">
      <c r="A9" s="104"/>
      <c r="B9" s="60"/>
      <c r="C9" s="50" t="s">
        <v>50</v>
      </c>
      <c r="D9" s="50"/>
      <c r="E9" s="63" t="s">
        <v>41</v>
      </c>
      <c r="F9" s="51">
        <v>26035</v>
      </c>
      <c r="G9" s="87">
        <v>26083</v>
      </c>
      <c r="H9" s="51">
        <v>2</v>
      </c>
      <c r="I9" s="87">
        <v>2</v>
      </c>
      <c r="J9" s="51">
        <v>815</v>
      </c>
      <c r="K9" s="87">
        <v>826</v>
      </c>
      <c r="L9" s="51">
        <v>3386</v>
      </c>
      <c r="M9" s="87">
        <v>3404</v>
      </c>
      <c r="N9" s="51">
        <v>1249</v>
      </c>
      <c r="O9" s="87">
        <v>1245</v>
      </c>
      <c r="P9" s="87">
        <v>2581</v>
      </c>
      <c r="Q9" s="87">
        <v>2562</v>
      </c>
      <c r="R9" s="25"/>
      <c r="S9" s="25"/>
      <c r="T9" s="25"/>
      <c r="U9" s="25"/>
      <c r="V9" s="25"/>
      <c r="W9" s="25"/>
      <c r="X9" s="25"/>
      <c r="Y9" s="25"/>
    </row>
    <row r="10" spans="1:25" ht="15.95" customHeight="1">
      <c r="A10" s="104"/>
      <c r="B10" s="59"/>
      <c r="C10" s="50" t="s">
        <v>51</v>
      </c>
      <c r="D10" s="50"/>
      <c r="E10" s="63" t="s">
        <v>42</v>
      </c>
      <c r="F10" s="51">
        <v>653</v>
      </c>
      <c r="G10" s="87">
        <v>582</v>
      </c>
      <c r="H10" s="51"/>
      <c r="I10" s="87"/>
      <c r="J10" s="64"/>
      <c r="K10" s="64"/>
      <c r="L10" s="51"/>
      <c r="M10" s="87"/>
      <c r="N10" s="51"/>
      <c r="O10" s="87"/>
      <c r="P10" s="87"/>
      <c r="Q10" s="87"/>
      <c r="R10" s="25"/>
      <c r="S10" s="25"/>
      <c r="T10" s="25"/>
      <c r="U10" s="25"/>
      <c r="V10" s="25"/>
      <c r="W10" s="25"/>
      <c r="X10" s="25"/>
      <c r="Y10" s="25"/>
    </row>
    <row r="11" spans="1:25" ht="15.95" customHeight="1">
      <c r="A11" s="104"/>
      <c r="B11" s="58" t="s">
        <v>52</v>
      </c>
      <c r="C11" s="50"/>
      <c r="D11" s="50"/>
      <c r="E11" s="63" t="s">
        <v>43</v>
      </c>
      <c r="F11" s="51">
        <v>25984</v>
      </c>
      <c r="G11" s="87">
        <v>25540</v>
      </c>
      <c r="H11" s="51"/>
      <c r="I11" s="87"/>
      <c r="J11" s="51">
        <v>712</v>
      </c>
      <c r="K11" s="87">
        <v>718</v>
      </c>
      <c r="L11" s="51">
        <v>3160</v>
      </c>
      <c r="M11" s="87">
        <v>3063</v>
      </c>
      <c r="N11" s="51">
        <v>1247</v>
      </c>
      <c r="O11" s="87">
        <v>1216</v>
      </c>
      <c r="P11" s="87">
        <v>2771</v>
      </c>
      <c r="Q11" s="87">
        <v>2659</v>
      </c>
      <c r="R11" s="25"/>
      <c r="S11" s="25"/>
      <c r="T11" s="25"/>
      <c r="U11" s="25"/>
      <c r="V11" s="25"/>
      <c r="W11" s="25"/>
      <c r="X11" s="25"/>
      <c r="Y11" s="25"/>
    </row>
    <row r="12" spans="1:25" ht="15.95" customHeight="1">
      <c r="A12" s="104"/>
      <c r="B12" s="60"/>
      <c r="C12" s="50" t="s">
        <v>53</v>
      </c>
      <c r="D12" s="50"/>
      <c r="E12" s="63" t="s">
        <v>44</v>
      </c>
      <c r="F12" s="51">
        <v>25984</v>
      </c>
      <c r="G12" s="87">
        <v>25540</v>
      </c>
      <c r="H12" s="51"/>
      <c r="I12" s="87"/>
      <c r="J12" s="51">
        <v>712</v>
      </c>
      <c r="K12" s="87">
        <v>718</v>
      </c>
      <c r="L12" s="51">
        <v>3160</v>
      </c>
      <c r="M12" s="87">
        <v>3063</v>
      </c>
      <c r="N12" s="51">
        <v>1247</v>
      </c>
      <c r="O12" s="87">
        <v>1216</v>
      </c>
      <c r="P12" s="87">
        <v>2771</v>
      </c>
      <c r="Q12" s="87">
        <v>2659</v>
      </c>
      <c r="R12" s="25"/>
      <c r="S12" s="25"/>
      <c r="T12" s="25"/>
      <c r="U12" s="25"/>
      <c r="V12" s="25"/>
      <c r="W12" s="25"/>
      <c r="X12" s="25"/>
      <c r="Y12" s="25"/>
    </row>
    <row r="13" spans="1:25" ht="15.95" customHeight="1">
      <c r="A13" s="104"/>
      <c r="B13" s="59"/>
      <c r="C13" s="50" t="s">
        <v>54</v>
      </c>
      <c r="D13" s="50"/>
      <c r="E13" s="63" t="s">
        <v>45</v>
      </c>
      <c r="F13" s="51"/>
      <c r="G13" s="87"/>
      <c r="H13" s="64"/>
      <c r="I13" s="64"/>
      <c r="J13" s="64"/>
      <c r="K13" s="64"/>
      <c r="L13" s="51"/>
      <c r="M13" s="87"/>
      <c r="N13" s="51"/>
      <c r="O13" s="87"/>
      <c r="P13" s="87"/>
      <c r="Q13" s="87"/>
      <c r="R13" s="25"/>
      <c r="S13" s="25"/>
      <c r="T13" s="25"/>
      <c r="U13" s="25"/>
      <c r="V13" s="25"/>
      <c r="W13" s="25"/>
      <c r="X13" s="25"/>
      <c r="Y13" s="25"/>
    </row>
    <row r="14" spans="1:25" ht="15.95" customHeight="1">
      <c r="A14" s="104"/>
      <c r="B14" s="50" t="s">
        <v>55</v>
      </c>
      <c r="C14" s="50"/>
      <c r="D14" s="50"/>
      <c r="E14" s="63" t="s">
        <v>96</v>
      </c>
      <c r="F14" s="51">
        <f t="shared" ref="F14:O15" si="0">F9-F12</f>
        <v>51</v>
      </c>
      <c r="G14" s="87">
        <f t="shared" si="0"/>
        <v>543</v>
      </c>
      <c r="H14" s="51">
        <f t="shared" si="0"/>
        <v>2</v>
      </c>
      <c r="I14" s="87">
        <f t="shared" si="0"/>
        <v>2</v>
      </c>
      <c r="J14" s="51">
        <f t="shared" si="0"/>
        <v>103</v>
      </c>
      <c r="K14" s="87">
        <f t="shared" si="0"/>
        <v>108</v>
      </c>
      <c r="L14" s="51">
        <f t="shared" si="0"/>
        <v>226</v>
      </c>
      <c r="M14" s="87">
        <f t="shared" si="0"/>
        <v>341</v>
      </c>
      <c r="N14" s="51">
        <f t="shared" si="0"/>
        <v>2</v>
      </c>
      <c r="O14" s="87">
        <f t="shared" si="0"/>
        <v>29</v>
      </c>
      <c r="P14" s="87">
        <f t="shared" ref="P14:Q15" si="1">P9-P12</f>
        <v>-190</v>
      </c>
      <c r="Q14" s="87">
        <f t="shared" si="1"/>
        <v>-97</v>
      </c>
      <c r="R14" s="25"/>
      <c r="S14" s="25"/>
      <c r="T14" s="25"/>
      <c r="U14" s="25"/>
      <c r="V14" s="25"/>
      <c r="W14" s="25"/>
      <c r="X14" s="25"/>
      <c r="Y14" s="25"/>
    </row>
    <row r="15" spans="1:25" ht="15.95" customHeight="1">
      <c r="A15" s="104"/>
      <c r="B15" s="50" t="s">
        <v>56</v>
      </c>
      <c r="C15" s="50"/>
      <c r="D15" s="50"/>
      <c r="E15" s="63" t="s">
        <v>97</v>
      </c>
      <c r="F15" s="51">
        <f t="shared" ref="F15:N15" si="2">F10-F13</f>
        <v>653</v>
      </c>
      <c r="G15" s="87">
        <f t="shared" si="0"/>
        <v>582</v>
      </c>
      <c r="H15" s="51">
        <f t="shared" si="2"/>
        <v>0</v>
      </c>
      <c r="I15" s="87">
        <f t="shared" si="0"/>
        <v>0</v>
      </c>
      <c r="J15" s="51">
        <f t="shared" si="2"/>
        <v>0</v>
      </c>
      <c r="K15" s="87">
        <f t="shared" si="0"/>
        <v>0</v>
      </c>
      <c r="L15" s="51">
        <f t="shared" si="2"/>
        <v>0</v>
      </c>
      <c r="M15" s="87">
        <f t="shared" si="0"/>
        <v>0</v>
      </c>
      <c r="N15" s="51">
        <f t="shared" si="2"/>
        <v>0</v>
      </c>
      <c r="O15" s="87">
        <f t="shared" si="0"/>
        <v>0</v>
      </c>
      <c r="P15" s="87">
        <f t="shared" ref="P15" si="3">P10-P13</f>
        <v>0</v>
      </c>
      <c r="Q15" s="87">
        <f t="shared" si="1"/>
        <v>0</v>
      </c>
      <c r="R15" s="25"/>
      <c r="S15" s="25"/>
      <c r="T15" s="25"/>
      <c r="U15" s="25"/>
      <c r="V15" s="25"/>
      <c r="W15" s="25"/>
      <c r="X15" s="25"/>
      <c r="Y15" s="25"/>
    </row>
    <row r="16" spans="1:25" ht="15.95" customHeight="1">
      <c r="A16" s="104"/>
      <c r="B16" s="50" t="s">
        <v>57</v>
      </c>
      <c r="C16" s="50"/>
      <c r="D16" s="50"/>
      <c r="E16" s="63" t="s">
        <v>98</v>
      </c>
      <c r="F16" s="51">
        <f t="shared" ref="F16:O16" si="4">F8-F11</f>
        <v>704</v>
      </c>
      <c r="G16" s="87">
        <f t="shared" si="4"/>
        <v>1125</v>
      </c>
      <c r="H16" s="51">
        <f t="shared" si="4"/>
        <v>2</v>
      </c>
      <c r="I16" s="87">
        <f t="shared" si="4"/>
        <v>2</v>
      </c>
      <c r="J16" s="51">
        <f t="shared" si="4"/>
        <v>103</v>
      </c>
      <c r="K16" s="87">
        <f t="shared" si="4"/>
        <v>108</v>
      </c>
      <c r="L16" s="51">
        <f t="shared" si="4"/>
        <v>226</v>
      </c>
      <c r="M16" s="87">
        <f t="shared" si="4"/>
        <v>341</v>
      </c>
      <c r="N16" s="51">
        <f t="shared" si="4"/>
        <v>2</v>
      </c>
      <c r="O16" s="87">
        <f t="shared" si="4"/>
        <v>29</v>
      </c>
      <c r="P16" s="87">
        <f t="shared" ref="P16:Q16" si="5">P8-P11</f>
        <v>-190</v>
      </c>
      <c r="Q16" s="87">
        <f t="shared" si="5"/>
        <v>-97</v>
      </c>
      <c r="R16" s="25"/>
      <c r="S16" s="25"/>
      <c r="T16" s="25"/>
      <c r="U16" s="25"/>
      <c r="V16" s="25"/>
      <c r="W16" s="25"/>
      <c r="X16" s="25"/>
      <c r="Y16" s="25"/>
    </row>
    <row r="17" spans="1:25" ht="15.95" customHeight="1">
      <c r="A17" s="104"/>
      <c r="B17" s="50" t="s">
        <v>58</v>
      </c>
      <c r="C17" s="50"/>
      <c r="D17" s="50"/>
      <c r="E17" s="48"/>
      <c r="F17" s="51"/>
      <c r="G17" s="81">
        <v>0</v>
      </c>
      <c r="H17" s="64"/>
      <c r="I17" s="64"/>
      <c r="J17" s="51"/>
      <c r="K17" s="87"/>
      <c r="L17" s="51"/>
      <c r="M17" s="87"/>
      <c r="N17" s="64"/>
      <c r="O17" s="87"/>
      <c r="P17" s="64"/>
      <c r="Q17" s="64">
        <v>348</v>
      </c>
      <c r="R17" s="25"/>
      <c r="S17" s="25"/>
      <c r="T17" s="25"/>
      <c r="U17" s="25"/>
      <c r="V17" s="25"/>
      <c r="W17" s="25"/>
      <c r="X17" s="25"/>
      <c r="Y17" s="25"/>
    </row>
    <row r="18" spans="1:25" ht="15.95" customHeight="1">
      <c r="A18" s="104"/>
      <c r="B18" s="50" t="s">
        <v>59</v>
      </c>
      <c r="C18" s="50"/>
      <c r="D18" s="50"/>
      <c r="E18" s="48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25"/>
      <c r="S18" s="25"/>
      <c r="T18" s="25"/>
      <c r="U18" s="25"/>
      <c r="V18" s="25"/>
      <c r="W18" s="25"/>
      <c r="X18" s="25"/>
      <c r="Y18" s="25"/>
    </row>
    <row r="19" spans="1:25" ht="15.95" customHeight="1">
      <c r="A19" s="104" t="s">
        <v>83</v>
      </c>
      <c r="B19" s="58" t="s">
        <v>60</v>
      </c>
      <c r="C19" s="50"/>
      <c r="D19" s="50"/>
      <c r="E19" s="63"/>
      <c r="F19" s="51">
        <v>4434</v>
      </c>
      <c r="G19" s="87">
        <v>5172</v>
      </c>
      <c r="H19" s="51">
        <v>55</v>
      </c>
      <c r="I19" s="87">
        <v>55</v>
      </c>
      <c r="J19" s="51">
        <v>492</v>
      </c>
      <c r="K19" s="87">
        <v>98</v>
      </c>
      <c r="L19" s="51"/>
      <c r="M19" s="87"/>
      <c r="N19" s="51">
        <v>179</v>
      </c>
      <c r="O19" s="87">
        <v>149</v>
      </c>
      <c r="P19" s="87">
        <v>888</v>
      </c>
      <c r="Q19" s="87">
        <v>1167</v>
      </c>
      <c r="R19" s="25"/>
      <c r="S19" s="25"/>
      <c r="T19" s="25"/>
      <c r="U19" s="25"/>
      <c r="V19" s="25"/>
      <c r="W19" s="25"/>
      <c r="X19" s="25"/>
      <c r="Y19" s="25"/>
    </row>
    <row r="20" spans="1:25" ht="15.95" customHeight="1">
      <c r="A20" s="104"/>
      <c r="B20" s="59"/>
      <c r="C20" s="50" t="s">
        <v>61</v>
      </c>
      <c r="D20" s="50"/>
      <c r="E20" s="63"/>
      <c r="F20" s="51">
        <v>2337</v>
      </c>
      <c r="G20" s="87">
        <v>3196</v>
      </c>
      <c r="H20" s="51"/>
      <c r="I20" s="87"/>
      <c r="J20" s="51"/>
      <c r="K20" s="87"/>
      <c r="L20" s="51"/>
      <c r="M20" s="87"/>
      <c r="N20" s="51"/>
      <c r="O20" s="87"/>
      <c r="P20" s="87">
        <v>191</v>
      </c>
      <c r="Q20" s="87">
        <v>248</v>
      </c>
      <c r="R20" s="25"/>
      <c r="S20" s="25"/>
      <c r="T20" s="25"/>
      <c r="U20" s="25"/>
      <c r="V20" s="25"/>
      <c r="W20" s="25"/>
      <c r="X20" s="25"/>
      <c r="Y20" s="25"/>
    </row>
    <row r="21" spans="1:25" ht="15.95" customHeight="1">
      <c r="A21" s="104"/>
      <c r="B21" s="50" t="s">
        <v>62</v>
      </c>
      <c r="C21" s="50"/>
      <c r="D21" s="50"/>
      <c r="E21" s="63" t="s">
        <v>99</v>
      </c>
      <c r="F21" s="51">
        <v>4434</v>
      </c>
      <c r="G21" s="87">
        <f>G19</f>
        <v>5172</v>
      </c>
      <c r="H21" s="51">
        <v>55</v>
      </c>
      <c r="I21" s="87">
        <f>I19</f>
        <v>55</v>
      </c>
      <c r="J21" s="51">
        <v>492</v>
      </c>
      <c r="K21" s="87">
        <f>K19</f>
        <v>98</v>
      </c>
      <c r="L21" s="51"/>
      <c r="M21" s="87"/>
      <c r="N21" s="51">
        <v>179</v>
      </c>
      <c r="O21" s="87">
        <f>O19</f>
        <v>149</v>
      </c>
      <c r="P21" s="87">
        <v>888</v>
      </c>
      <c r="Q21" s="87">
        <f>Q19</f>
        <v>1167</v>
      </c>
      <c r="R21" s="25"/>
      <c r="S21" s="25"/>
      <c r="T21" s="25"/>
      <c r="U21" s="25"/>
      <c r="V21" s="25"/>
      <c r="W21" s="25"/>
      <c r="X21" s="25"/>
      <c r="Y21" s="25"/>
    </row>
    <row r="22" spans="1:25" ht="15.95" customHeight="1">
      <c r="A22" s="104"/>
      <c r="B22" s="58" t="s">
        <v>63</v>
      </c>
      <c r="C22" s="50"/>
      <c r="D22" s="50"/>
      <c r="E22" s="63" t="s">
        <v>100</v>
      </c>
      <c r="F22" s="51">
        <v>6928</v>
      </c>
      <c r="G22" s="87">
        <v>7137</v>
      </c>
      <c r="H22" s="51">
        <v>1263</v>
      </c>
      <c r="I22" s="87">
        <v>952</v>
      </c>
      <c r="J22" s="51">
        <v>703</v>
      </c>
      <c r="K22" s="87">
        <v>197</v>
      </c>
      <c r="L22" s="51">
        <v>2952</v>
      </c>
      <c r="M22" s="87">
        <v>2063</v>
      </c>
      <c r="N22" s="51">
        <v>187</v>
      </c>
      <c r="O22" s="87">
        <v>169</v>
      </c>
      <c r="P22" s="87">
        <v>957</v>
      </c>
      <c r="Q22" s="87">
        <v>1233</v>
      </c>
      <c r="R22" s="25"/>
      <c r="S22" s="25"/>
      <c r="T22" s="25"/>
      <c r="U22" s="25"/>
      <c r="V22" s="25"/>
      <c r="W22" s="25"/>
      <c r="X22" s="25"/>
      <c r="Y22" s="25"/>
    </row>
    <row r="23" spans="1:25" ht="15.95" customHeight="1">
      <c r="A23" s="104"/>
      <c r="B23" s="59" t="s">
        <v>64</v>
      </c>
      <c r="C23" s="50" t="s">
        <v>65</v>
      </c>
      <c r="D23" s="50"/>
      <c r="E23" s="63"/>
      <c r="F23" s="51">
        <v>3341</v>
      </c>
      <c r="G23" s="87">
        <v>3185</v>
      </c>
      <c r="H23" s="51"/>
      <c r="I23" s="87"/>
      <c r="J23" s="51"/>
      <c r="K23" s="87"/>
      <c r="L23" s="51">
        <v>513</v>
      </c>
      <c r="M23" s="87">
        <v>517</v>
      </c>
      <c r="N23" s="51"/>
      <c r="O23" s="87"/>
      <c r="P23" s="87">
        <v>275</v>
      </c>
      <c r="Q23" s="87">
        <v>279</v>
      </c>
      <c r="R23" s="25"/>
      <c r="S23" s="25"/>
      <c r="T23" s="25"/>
      <c r="U23" s="25"/>
      <c r="V23" s="25"/>
      <c r="W23" s="25"/>
      <c r="X23" s="25"/>
      <c r="Y23" s="25"/>
    </row>
    <row r="24" spans="1:25" ht="15.95" customHeight="1">
      <c r="A24" s="104"/>
      <c r="B24" s="50" t="s">
        <v>101</v>
      </c>
      <c r="C24" s="50"/>
      <c r="D24" s="50"/>
      <c r="E24" s="63" t="s">
        <v>102</v>
      </c>
      <c r="F24" s="51">
        <f>F21-F22</f>
        <v>-2494</v>
      </c>
      <c r="G24" s="87">
        <f t="shared" ref="G24:O24" si="6">G21-G22</f>
        <v>-1965</v>
      </c>
      <c r="H24" s="51">
        <f t="shared" si="6"/>
        <v>-1208</v>
      </c>
      <c r="I24" s="87">
        <f t="shared" si="6"/>
        <v>-897</v>
      </c>
      <c r="J24" s="51">
        <f t="shared" si="6"/>
        <v>-211</v>
      </c>
      <c r="K24" s="87">
        <f t="shared" si="6"/>
        <v>-99</v>
      </c>
      <c r="L24" s="51">
        <f t="shared" si="6"/>
        <v>-2952</v>
      </c>
      <c r="M24" s="87">
        <f t="shared" si="6"/>
        <v>-2063</v>
      </c>
      <c r="N24" s="51">
        <f t="shared" si="6"/>
        <v>-8</v>
      </c>
      <c r="O24" s="87">
        <f t="shared" si="6"/>
        <v>-20</v>
      </c>
      <c r="P24" s="87">
        <f>P21-P22</f>
        <v>-69</v>
      </c>
      <c r="Q24" s="87">
        <f t="shared" ref="Q24" si="7">Q21-Q22</f>
        <v>-66</v>
      </c>
      <c r="R24" s="25"/>
      <c r="S24" s="25"/>
      <c r="T24" s="25"/>
      <c r="U24" s="25"/>
      <c r="V24" s="25"/>
      <c r="W24" s="25"/>
      <c r="X24" s="25"/>
      <c r="Y24" s="25"/>
    </row>
    <row r="25" spans="1:25" ht="15.95" customHeight="1">
      <c r="A25" s="104"/>
      <c r="B25" s="58" t="s">
        <v>66</v>
      </c>
      <c r="C25" s="58"/>
      <c r="D25" s="58"/>
      <c r="E25" s="108" t="s">
        <v>103</v>
      </c>
      <c r="F25" s="118">
        <v>2494</v>
      </c>
      <c r="G25" s="118">
        <v>1965</v>
      </c>
      <c r="H25" s="118">
        <v>1208</v>
      </c>
      <c r="I25" s="118">
        <v>897</v>
      </c>
      <c r="J25" s="118">
        <v>211</v>
      </c>
      <c r="K25" s="118">
        <v>99</v>
      </c>
      <c r="L25" s="118">
        <v>2952</v>
      </c>
      <c r="M25" s="118">
        <v>2063</v>
      </c>
      <c r="N25" s="118">
        <v>8</v>
      </c>
      <c r="O25" s="118">
        <v>20</v>
      </c>
      <c r="P25" s="118">
        <v>69</v>
      </c>
      <c r="Q25" s="118">
        <v>66</v>
      </c>
      <c r="R25" s="25"/>
      <c r="S25" s="25"/>
      <c r="T25" s="25"/>
      <c r="U25" s="25"/>
      <c r="V25" s="25"/>
      <c r="W25" s="25"/>
      <c r="X25" s="25"/>
      <c r="Y25" s="25"/>
    </row>
    <row r="26" spans="1:25" ht="15.95" customHeight="1">
      <c r="A26" s="104"/>
      <c r="B26" s="76" t="s">
        <v>67</v>
      </c>
      <c r="C26" s="76"/>
      <c r="D26" s="76"/>
      <c r="E26" s="10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25"/>
      <c r="S26" s="25"/>
      <c r="T26" s="25"/>
      <c r="U26" s="25"/>
      <c r="V26" s="25"/>
      <c r="W26" s="25"/>
      <c r="X26" s="25"/>
      <c r="Y26" s="25"/>
    </row>
    <row r="27" spans="1:25" ht="15.95" customHeight="1">
      <c r="A27" s="104"/>
      <c r="B27" s="50" t="s">
        <v>104</v>
      </c>
      <c r="C27" s="50"/>
      <c r="D27" s="50"/>
      <c r="E27" s="63" t="s">
        <v>105</v>
      </c>
      <c r="F27" s="51">
        <f>F24+F25</f>
        <v>0</v>
      </c>
      <c r="G27" s="87">
        <f>G24+G25</f>
        <v>0</v>
      </c>
      <c r="H27" s="51">
        <f t="shared" ref="H27:O27" si="8">H24+H25</f>
        <v>0</v>
      </c>
      <c r="I27" s="87">
        <f t="shared" si="8"/>
        <v>0</v>
      </c>
      <c r="J27" s="51">
        <f t="shared" si="8"/>
        <v>0</v>
      </c>
      <c r="K27" s="87">
        <f t="shared" si="8"/>
        <v>0</v>
      </c>
      <c r="L27" s="51">
        <f t="shared" si="8"/>
        <v>0</v>
      </c>
      <c r="M27" s="87">
        <f t="shared" si="8"/>
        <v>0</v>
      </c>
      <c r="N27" s="51">
        <f t="shared" si="8"/>
        <v>0</v>
      </c>
      <c r="O27" s="87">
        <f t="shared" si="8"/>
        <v>0</v>
      </c>
      <c r="P27" s="87">
        <f t="shared" ref="P27:Q27" si="9">P24+P25</f>
        <v>0</v>
      </c>
      <c r="Q27" s="87">
        <f t="shared" si="9"/>
        <v>0</v>
      </c>
      <c r="R27" s="25"/>
      <c r="S27" s="25"/>
      <c r="T27" s="25"/>
      <c r="U27" s="25"/>
      <c r="V27" s="25"/>
      <c r="W27" s="25"/>
      <c r="X27" s="25"/>
      <c r="Y27" s="25"/>
    </row>
    <row r="28" spans="1:25" ht="15.95" customHeight="1">
      <c r="A28" s="8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</row>
    <row r="29" spans="1:25" ht="15.95" customHeight="1">
      <c r="A29" s="12"/>
      <c r="F29" s="25"/>
      <c r="G29" s="25"/>
      <c r="H29" s="25"/>
      <c r="I29" s="25"/>
      <c r="J29" s="26"/>
      <c r="K29" s="26"/>
      <c r="L29" s="25"/>
      <c r="M29" s="25"/>
      <c r="N29" s="25"/>
      <c r="O29" s="26" t="s">
        <v>106</v>
      </c>
      <c r="P29" s="25"/>
      <c r="Q29" s="25"/>
      <c r="R29" s="25"/>
      <c r="S29" s="25"/>
      <c r="T29" s="25"/>
      <c r="U29" s="25"/>
      <c r="V29" s="25"/>
      <c r="W29" s="25"/>
      <c r="X29" s="25"/>
      <c r="Y29" s="26"/>
    </row>
    <row r="30" spans="1:25" ht="15.95" customHeight="1">
      <c r="A30" s="107" t="s">
        <v>68</v>
      </c>
      <c r="B30" s="107"/>
      <c r="C30" s="107"/>
      <c r="D30" s="107"/>
      <c r="E30" s="107"/>
      <c r="F30" s="111" t="s">
        <v>260</v>
      </c>
      <c r="G30" s="112"/>
      <c r="H30" s="113" t="s">
        <v>261</v>
      </c>
      <c r="I30" s="114"/>
      <c r="J30" s="115" t="s">
        <v>262</v>
      </c>
      <c r="K30" s="115"/>
      <c r="L30" s="115" t="s">
        <v>263</v>
      </c>
      <c r="M30" s="115"/>
      <c r="N30" s="121"/>
      <c r="O30" s="121"/>
      <c r="P30" s="27"/>
      <c r="Q30" s="25"/>
      <c r="R30" s="27"/>
      <c r="S30" s="25"/>
      <c r="T30" s="27"/>
      <c r="U30" s="25"/>
      <c r="V30" s="27"/>
      <c r="W30" s="25"/>
      <c r="X30" s="27"/>
      <c r="Y30" s="25"/>
    </row>
    <row r="31" spans="1:25" ht="15.95" customHeight="1">
      <c r="A31" s="107"/>
      <c r="B31" s="107"/>
      <c r="C31" s="107"/>
      <c r="D31" s="107"/>
      <c r="E31" s="107"/>
      <c r="F31" s="48" t="s">
        <v>240</v>
      </c>
      <c r="G31" s="48" t="s">
        <v>235</v>
      </c>
      <c r="H31" s="48" t="s">
        <v>240</v>
      </c>
      <c r="I31" s="48" t="s">
        <v>235</v>
      </c>
      <c r="J31" s="48" t="s">
        <v>240</v>
      </c>
      <c r="K31" s="48" t="s">
        <v>235</v>
      </c>
      <c r="L31" s="48" t="s">
        <v>240</v>
      </c>
      <c r="M31" s="48" t="s">
        <v>235</v>
      </c>
      <c r="N31" s="48" t="s">
        <v>240</v>
      </c>
      <c r="O31" s="48" t="s">
        <v>235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5" ht="15.95" customHeight="1">
      <c r="A32" s="104" t="s">
        <v>84</v>
      </c>
      <c r="B32" s="58" t="s">
        <v>49</v>
      </c>
      <c r="C32" s="50"/>
      <c r="D32" s="50"/>
      <c r="E32" s="63" t="s">
        <v>40</v>
      </c>
      <c r="F32" s="51">
        <v>96</v>
      </c>
      <c r="G32" s="87">
        <v>66</v>
      </c>
      <c r="H32" s="51">
        <v>838</v>
      </c>
      <c r="I32" s="81">
        <v>407</v>
      </c>
      <c r="J32" s="51"/>
      <c r="K32" s="87"/>
      <c r="L32" s="51"/>
      <c r="M32" s="87"/>
      <c r="N32" s="51"/>
      <c r="O32" s="51"/>
      <c r="P32" s="29"/>
      <c r="Q32" s="29"/>
      <c r="R32" s="29"/>
      <c r="S32" s="29"/>
      <c r="T32" s="30"/>
      <c r="U32" s="30"/>
      <c r="V32" s="29"/>
      <c r="W32" s="29"/>
      <c r="X32" s="30"/>
      <c r="Y32" s="30"/>
    </row>
    <row r="33" spans="1:25" ht="15.95" customHeight="1">
      <c r="A33" s="110"/>
      <c r="B33" s="60"/>
      <c r="C33" s="58" t="s">
        <v>69</v>
      </c>
      <c r="D33" s="50"/>
      <c r="E33" s="63"/>
      <c r="F33" s="51">
        <v>96</v>
      </c>
      <c r="G33" s="87">
        <v>66</v>
      </c>
      <c r="H33" s="51">
        <v>431</v>
      </c>
      <c r="I33" s="81">
        <v>407</v>
      </c>
      <c r="J33" s="51"/>
      <c r="K33" s="87"/>
      <c r="L33" s="51"/>
      <c r="M33" s="87"/>
      <c r="N33" s="51"/>
      <c r="O33" s="51"/>
      <c r="P33" s="29"/>
      <c r="Q33" s="29"/>
      <c r="R33" s="29"/>
      <c r="S33" s="29"/>
      <c r="T33" s="30"/>
      <c r="U33" s="30"/>
      <c r="V33" s="29"/>
      <c r="W33" s="29"/>
      <c r="X33" s="30"/>
      <c r="Y33" s="30"/>
    </row>
    <row r="34" spans="1:25" ht="15.95" customHeight="1">
      <c r="A34" s="110"/>
      <c r="B34" s="60"/>
      <c r="C34" s="59"/>
      <c r="D34" s="50" t="s">
        <v>70</v>
      </c>
      <c r="E34" s="63"/>
      <c r="F34" s="51">
        <v>96</v>
      </c>
      <c r="G34" s="87">
        <v>66</v>
      </c>
      <c r="H34" s="51">
        <v>431</v>
      </c>
      <c r="I34" s="81">
        <v>407</v>
      </c>
      <c r="J34" s="51"/>
      <c r="K34" s="87"/>
      <c r="L34" s="51"/>
      <c r="M34" s="87"/>
      <c r="N34" s="51"/>
      <c r="O34" s="51"/>
      <c r="P34" s="29"/>
      <c r="Q34" s="29"/>
      <c r="R34" s="29"/>
      <c r="S34" s="29"/>
      <c r="T34" s="30"/>
      <c r="U34" s="30"/>
      <c r="V34" s="29"/>
      <c r="W34" s="29"/>
      <c r="X34" s="30"/>
      <c r="Y34" s="30"/>
    </row>
    <row r="35" spans="1:25" ht="15.95" customHeight="1">
      <c r="A35" s="110"/>
      <c r="B35" s="59"/>
      <c r="C35" s="50" t="s">
        <v>71</v>
      </c>
      <c r="D35" s="50"/>
      <c r="E35" s="63"/>
      <c r="F35" s="51"/>
      <c r="G35" s="87"/>
      <c r="H35" s="51"/>
      <c r="I35" s="81">
        <v>0</v>
      </c>
      <c r="J35" s="65"/>
      <c r="K35" s="65"/>
      <c r="L35" s="51"/>
      <c r="M35" s="87"/>
      <c r="N35" s="51"/>
      <c r="O35" s="51"/>
      <c r="P35" s="29"/>
      <c r="Q35" s="29"/>
      <c r="R35" s="29"/>
      <c r="S35" s="29"/>
      <c r="T35" s="30"/>
      <c r="U35" s="30"/>
      <c r="V35" s="29"/>
      <c r="W35" s="29"/>
      <c r="X35" s="30"/>
      <c r="Y35" s="30"/>
    </row>
    <row r="36" spans="1:25" ht="15.95" customHeight="1">
      <c r="A36" s="110"/>
      <c r="B36" s="58" t="s">
        <v>52</v>
      </c>
      <c r="C36" s="50"/>
      <c r="D36" s="50"/>
      <c r="E36" s="63" t="s">
        <v>41</v>
      </c>
      <c r="F36" s="51">
        <v>117</v>
      </c>
      <c r="G36" s="87">
        <v>72</v>
      </c>
      <c r="H36" s="51">
        <v>242</v>
      </c>
      <c r="I36" s="81">
        <v>527</v>
      </c>
      <c r="J36" s="51"/>
      <c r="K36" s="87"/>
      <c r="L36" s="51"/>
      <c r="M36" s="87"/>
      <c r="N36" s="51"/>
      <c r="O36" s="51"/>
      <c r="P36" s="29"/>
      <c r="Q36" s="29"/>
      <c r="R36" s="29"/>
      <c r="S36" s="29"/>
      <c r="T36" s="29"/>
      <c r="U36" s="29"/>
      <c r="V36" s="29"/>
      <c r="W36" s="29"/>
      <c r="X36" s="30"/>
      <c r="Y36" s="30"/>
    </row>
    <row r="37" spans="1:25" ht="15.95" customHeight="1">
      <c r="A37" s="110"/>
      <c r="B37" s="60"/>
      <c r="C37" s="50" t="s">
        <v>72</v>
      </c>
      <c r="D37" s="50"/>
      <c r="E37" s="63"/>
      <c r="F37" s="51">
        <v>113</v>
      </c>
      <c r="G37" s="87">
        <v>66</v>
      </c>
      <c r="H37" s="51">
        <v>118</v>
      </c>
      <c r="I37" s="81">
        <v>388</v>
      </c>
      <c r="J37" s="51"/>
      <c r="K37" s="87"/>
      <c r="L37" s="51"/>
      <c r="M37" s="87"/>
      <c r="N37" s="51"/>
      <c r="O37" s="51"/>
      <c r="P37" s="29"/>
      <c r="Q37" s="29"/>
      <c r="R37" s="29"/>
      <c r="S37" s="29"/>
      <c r="T37" s="29"/>
      <c r="U37" s="29"/>
      <c r="V37" s="29"/>
      <c r="W37" s="29"/>
      <c r="X37" s="30"/>
      <c r="Y37" s="30"/>
    </row>
    <row r="38" spans="1:25" ht="15.95" customHeight="1">
      <c r="A38" s="110"/>
      <c r="B38" s="59"/>
      <c r="C38" s="50" t="s">
        <v>73</v>
      </c>
      <c r="D38" s="50"/>
      <c r="E38" s="63"/>
      <c r="F38" s="51">
        <v>4</v>
      </c>
      <c r="G38" s="87">
        <v>6</v>
      </c>
      <c r="H38" s="51">
        <v>124</v>
      </c>
      <c r="I38" s="81">
        <v>139</v>
      </c>
      <c r="J38" s="51"/>
      <c r="K38" s="87"/>
      <c r="L38" s="51"/>
      <c r="M38" s="87"/>
      <c r="N38" s="51"/>
      <c r="O38" s="51"/>
      <c r="P38" s="29"/>
      <c r="Q38" s="29"/>
      <c r="R38" s="30"/>
      <c r="S38" s="30"/>
      <c r="T38" s="29"/>
      <c r="U38" s="29"/>
      <c r="V38" s="29"/>
      <c r="W38" s="29"/>
      <c r="X38" s="30"/>
      <c r="Y38" s="30"/>
    </row>
    <row r="39" spans="1:25" ht="15.95" customHeight="1">
      <c r="A39" s="110"/>
      <c r="B39" s="44" t="s">
        <v>74</v>
      </c>
      <c r="C39" s="44"/>
      <c r="D39" s="44"/>
      <c r="E39" s="63" t="s">
        <v>107</v>
      </c>
      <c r="F39" s="51">
        <f>F32-F36</f>
        <v>-21</v>
      </c>
      <c r="G39" s="87">
        <f>G32-G36</f>
        <v>-6</v>
      </c>
      <c r="H39" s="51">
        <f t="shared" ref="H39:O39" si="10">H32-H36</f>
        <v>596</v>
      </c>
      <c r="I39" s="81">
        <f t="shared" si="10"/>
        <v>-120</v>
      </c>
      <c r="J39" s="51">
        <f t="shared" si="10"/>
        <v>0</v>
      </c>
      <c r="K39" s="87">
        <f t="shared" si="10"/>
        <v>0</v>
      </c>
      <c r="L39" s="51">
        <f t="shared" si="10"/>
        <v>0</v>
      </c>
      <c r="M39" s="87">
        <f t="shared" si="10"/>
        <v>0</v>
      </c>
      <c r="N39" s="51">
        <f t="shared" si="10"/>
        <v>0</v>
      </c>
      <c r="O39" s="51">
        <f t="shared" si="10"/>
        <v>0</v>
      </c>
      <c r="P39" s="29"/>
      <c r="Q39" s="29"/>
      <c r="R39" s="29"/>
      <c r="S39" s="29"/>
      <c r="T39" s="29"/>
      <c r="U39" s="29"/>
      <c r="V39" s="29"/>
      <c r="W39" s="29"/>
      <c r="X39" s="30"/>
      <c r="Y39" s="30"/>
    </row>
    <row r="40" spans="1:25" ht="15.95" customHeight="1">
      <c r="A40" s="104" t="s">
        <v>85</v>
      </c>
      <c r="B40" s="58" t="s">
        <v>75</v>
      </c>
      <c r="C40" s="50"/>
      <c r="D40" s="50"/>
      <c r="E40" s="63" t="s">
        <v>43</v>
      </c>
      <c r="F40" s="51">
        <v>110</v>
      </c>
      <c r="G40" s="87">
        <v>107</v>
      </c>
      <c r="H40" s="51">
        <v>2949</v>
      </c>
      <c r="I40" s="81">
        <v>2624</v>
      </c>
      <c r="J40" s="51"/>
      <c r="K40" s="87"/>
      <c r="L40" s="51">
        <v>248</v>
      </c>
      <c r="M40" s="87">
        <v>610</v>
      </c>
      <c r="N40" s="51"/>
      <c r="O40" s="51"/>
      <c r="P40" s="29"/>
      <c r="Q40" s="29"/>
      <c r="R40" s="29"/>
      <c r="S40" s="29"/>
      <c r="T40" s="30"/>
      <c r="U40" s="30"/>
      <c r="V40" s="30"/>
      <c r="W40" s="30"/>
      <c r="X40" s="29"/>
      <c r="Y40" s="29"/>
    </row>
    <row r="41" spans="1:25" ht="15.95" customHeight="1">
      <c r="A41" s="105"/>
      <c r="B41" s="59"/>
      <c r="C41" s="50" t="s">
        <v>76</v>
      </c>
      <c r="D41" s="50"/>
      <c r="E41" s="63"/>
      <c r="F41" s="65">
        <v>28</v>
      </c>
      <c r="G41" s="65"/>
      <c r="H41" s="65">
        <v>2202</v>
      </c>
      <c r="I41" s="95">
        <v>1201</v>
      </c>
      <c r="J41" s="51"/>
      <c r="K41" s="87"/>
      <c r="L41" s="51">
        <v>162</v>
      </c>
      <c r="M41" s="87">
        <v>406</v>
      </c>
      <c r="N41" s="51"/>
      <c r="O41" s="51"/>
      <c r="P41" s="30"/>
      <c r="Q41" s="30"/>
      <c r="R41" s="30"/>
      <c r="S41" s="30"/>
      <c r="T41" s="30"/>
      <c r="U41" s="30"/>
      <c r="V41" s="30"/>
      <c r="W41" s="30"/>
      <c r="X41" s="29"/>
      <c r="Y41" s="29"/>
    </row>
    <row r="42" spans="1:25" ht="15.95" customHeight="1">
      <c r="A42" s="105"/>
      <c r="B42" s="58" t="s">
        <v>63</v>
      </c>
      <c r="C42" s="50"/>
      <c r="D42" s="50"/>
      <c r="E42" s="63" t="s">
        <v>44</v>
      </c>
      <c r="F42" s="51">
        <v>89</v>
      </c>
      <c r="G42" s="87">
        <v>100</v>
      </c>
      <c r="H42" s="51">
        <v>3545</v>
      </c>
      <c r="I42" s="81">
        <v>2504</v>
      </c>
      <c r="J42" s="51">
        <v>45</v>
      </c>
      <c r="K42" s="87">
        <v>47</v>
      </c>
      <c r="L42" s="51">
        <v>248</v>
      </c>
      <c r="M42" s="87">
        <v>610</v>
      </c>
      <c r="N42" s="51"/>
      <c r="O42" s="51"/>
      <c r="P42" s="29"/>
      <c r="Q42" s="29"/>
      <c r="R42" s="29"/>
      <c r="S42" s="29"/>
      <c r="T42" s="30"/>
      <c r="U42" s="30"/>
      <c r="V42" s="29"/>
      <c r="W42" s="29"/>
      <c r="X42" s="29"/>
      <c r="Y42" s="29"/>
    </row>
    <row r="43" spans="1:25" ht="15.95" customHeight="1">
      <c r="A43" s="105"/>
      <c r="B43" s="59"/>
      <c r="C43" s="50" t="s">
        <v>77</v>
      </c>
      <c r="D43" s="50"/>
      <c r="E43" s="63"/>
      <c r="F43" s="51">
        <v>89</v>
      </c>
      <c r="G43" s="87">
        <v>100</v>
      </c>
      <c r="H43" s="51">
        <v>1217</v>
      </c>
      <c r="I43" s="81">
        <v>1233</v>
      </c>
      <c r="J43" s="65">
        <v>45</v>
      </c>
      <c r="K43" s="65">
        <v>47</v>
      </c>
      <c r="L43" s="51"/>
      <c r="M43" s="87"/>
      <c r="N43" s="51"/>
      <c r="O43" s="51"/>
      <c r="P43" s="29"/>
      <c r="Q43" s="29"/>
      <c r="R43" s="30"/>
      <c r="S43" s="29"/>
      <c r="T43" s="30"/>
      <c r="U43" s="30"/>
      <c r="V43" s="29"/>
      <c r="W43" s="29"/>
      <c r="X43" s="30"/>
      <c r="Y43" s="30"/>
    </row>
    <row r="44" spans="1:25" ht="15.95" customHeight="1">
      <c r="A44" s="105"/>
      <c r="B44" s="50" t="s">
        <v>74</v>
      </c>
      <c r="C44" s="50"/>
      <c r="D44" s="50"/>
      <c r="E44" s="63" t="s">
        <v>108</v>
      </c>
      <c r="F44" s="65">
        <f>F40-F42</f>
        <v>21</v>
      </c>
      <c r="G44" s="65">
        <f>G40-G42</f>
        <v>7</v>
      </c>
      <c r="H44" s="65">
        <f t="shared" ref="H44:O44" si="11">H40-H42</f>
        <v>-596</v>
      </c>
      <c r="I44" s="95">
        <f>I40-I42</f>
        <v>120</v>
      </c>
      <c r="J44" s="65">
        <f t="shared" si="11"/>
        <v>-45</v>
      </c>
      <c r="K44" s="65">
        <f t="shared" si="11"/>
        <v>-47</v>
      </c>
      <c r="L44" s="65">
        <f t="shared" si="11"/>
        <v>0</v>
      </c>
      <c r="M44" s="65">
        <f t="shared" si="11"/>
        <v>0</v>
      </c>
      <c r="N44" s="65">
        <f t="shared" si="11"/>
        <v>0</v>
      </c>
      <c r="O44" s="65">
        <f t="shared" si="11"/>
        <v>0</v>
      </c>
      <c r="P44" s="30"/>
      <c r="Q44" s="30"/>
      <c r="R44" s="29"/>
      <c r="S44" s="29"/>
      <c r="T44" s="30"/>
      <c r="U44" s="30"/>
      <c r="V44" s="29"/>
      <c r="W44" s="29"/>
      <c r="X44" s="29"/>
      <c r="Y44" s="29"/>
    </row>
    <row r="45" spans="1:25" ht="15.95" customHeight="1">
      <c r="A45" s="104" t="s">
        <v>86</v>
      </c>
      <c r="B45" s="44" t="s">
        <v>78</v>
      </c>
      <c r="C45" s="44"/>
      <c r="D45" s="44"/>
      <c r="E45" s="63" t="s">
        <v>109</v>
      </c>
      <c r="F45" s="51">
        <f>F39+F44</f>
        <v>0</v>
      </c>
      <c r="G45" s="87">
        <f>G39+G44</f>
        <v>1</v>
      </c>
      <c r="H45" s="51">
        <f t="shared" ref="H45:O45" si="12">H39+H44</f>
        <v>0</v>
      </c>
      <c r="I45" s="81">
        <f t="shared" si="12"/>
        <v>0</v>
      </c>
      <c r="J45" s="51">
        <f t="shared" si="12"/>
        <v>-45</v>
      </c>
      <c r="K45" s="87">
        <f t="shared" si="12"/>
        <v>-47</v>
      </c>
      <c r="L45" s="51">
        <f t="shared" si="12"/>
        <v>0</v>
      </c>
      <c r="M45" s="87">
        <f t="shared" si="12"/>
        <v>0</v>
      </c>
      <c r="N45" s="51">
        <f t="shared" si="12"/>
        <v>0</v>
      </c>
      <c r="O45" s="51">
        <f t="shared" si="12"/>
        <v>0</v>
      </c>
      <c r="P45" s="29"/>
      <c r="Q45" s="29"/>
      <c r="R45" s="29"/>
      <c r="S45" s="29"/>
      <c r="T45" s="29"/>
      <c r="U45" s="29"/>
      <c r="V45" s="29"/>
      <c r="W45" s="29"/>
      <c r="X45" s="29"/>
      <c r="Y45" s="29"/>
    </row>
    <row r="46" spans="1:25" ht="15.95" customHeight="1">
      <c r="A46" s="105"/>
      <c r="B46" s="50" t="s">
        <v>79</v>
      </c>
      <c r="C46" s="50"/>
      <c r="D46" s="50"/>
      <c r="E46" s="50"/>
      <c r="F46" s="65"/>
      <c r="G46" s="65"/>
      <c r="H46" s="65"/>
      <c r="I46" s="95"/>
      <c r="J46" s="65"/>
      <c r="K46" s="65"/>
      <c r="L46" s="51"/>
      <c r="M46" s="87"/>
      <c r="N46" s="65"/>
      <c r="O46" s="65"/>
      <c r="P46" s="30"/>
      <c r="Q46" s="30"/>
      <c r="R46" s="30"/>
      <c r="S46" s="30"/>
      <c r="T46" s="30"/>
      <c r="U46" s="30"/>
      <c r="V46" s="30"/>
      <c r="W46" s="30"/>
      <c r="X46" s="30"/>
      <c r="Y46" s="30"/>
    </row>
    <row r="47" spans="1:25" ht="15.95" customHeight="1">
      <c r="A47" s="105"/>
      <c r="B47" s="50" t="s">
        <v>80</v>
      </c>
      <c r="C47" s="50"/>
      <c r="D47" s="50"/>
      <c r="E47" s="50"/>
      <c r="F47" s="51"/>
      <c r="G47" s="87"/>
      <c r="H47" s="51"/>
      <c r="I47" s="81"/>
      <c r="J47" s="51"/>
      <c r="K47" s="87"/>
      <c r="L47" s="51"/>
      <c r="M47" s="87"/>
      <c r="N47" s="51"/>
      <c r="O47" s="51"/>
      <c r="P47" s="29"/>
      <c r="Q47" s="29"/>
      <c r="R47" s="29"/>
      <c r="S47" s="29"/>
      <c r="T47" s="29"/>
      <c r="U47" s="29"/>
      <c r="V47" s="29"/>
      <c r="W47" s="29"/>
      <c r="X47" s="29"/>
      <c r="Y47" s="29"/>
    </row>
    <row r="48" spans="1:25" ht="15.95" customHeight="1">
      <c r="A48" s="105"/>
      <c r="B48" s="50" t="s">
        <v>81</v>
      </c>
      <c r="C48" s="50"/>
      <c r="D48" s="50"/>
      <c r="E48" s="50"/>
      <c r="F48" s="51"/>
      <c r="G48" s="87"/>
      <c r="H48" s="51"/>
      <c r="I48" s="81"/>
      <c r="J48" s="51"/>
      <c r="K48" s="87"/>
      <c r="L48" s="51"/>
      <c r="M48" s="87"/>
      <c r="N48" s="51"/>
      <c r="O48" s="51"/>
      <c r="P48" s="29"/>
      <c r="Q48" s="29"/>
      <c r="R48" s="29"/>
      <c r="S48" s="29"/>
      <c r="T48" s="29"/>
      <c r="U48" s="29"/>
      <c r="V48" s="29"/>
      <c r="W48" s="29"/>
      <c r="X48" s="29"/>
      <c r="Y48" s="29"/>
    </row>
    <row r="49" spans="1:1" ht="15.95" customHeight="1">
      <c r="A49" s="8" t="s">
        <v>110</v>
      </c>
    </row>
    <row r="50" spans="1:1" ht="15.95" customHeight="1">
      <c r="A50" s="8"/>
    </row>
  </sheetData>
  <mergeCells count="31">
    <mergeCell ref="N30:O30"/>
    <mergeCell ref="P6:Q6"/>
    <mergeCell ref="P25:P26"/>
    <mergeCell ref="Q25:Q26"/>
    <mergeCell ref="N25:N26"/>
    <mergeCell ref="O25:O26"/>
    <mergeCell ref="N6:O6"/>
    <mergeCell ref="F30:G30"/>
    <mergeCell ref="H30:I30"/>
    <mergeCell ref="J30:K30"/>
    <mergeCell ref="L30:M30"/>
    <mergeCell ref="F6:G6"/>
    <mergeCell ref="H6:I6"/>
    <mergeCell ref="J25:J26"/>
    <mergeCell ref="K25:K26"/>
    <mergeCell ref="F25:F26"/>
    <mergeCell ref="G25:G26"/>
    <mergeCell ref="H25:H26"/>
    <mergeCell ref="I25:I26"/>
    <mergeCell ref="L6:M6"/>
    <mergeCell ref="J6:K6"/>
    <mergeCell ref="L25:L26"/>
    <mergeCell ref="M25:M26"/>
    <mergeCell ref="A45:A48"/>
    <mergeCell ref="A6:E7"/>
    <mergeCell ref="A30:E31"/>
    <mergeCell ref="A8:A18"/>
    <mergeCell ref="A19:A27"/>
    <mergeCell ref="E25:E26"/>
    <mergeCell ref="A32:A39"/>
    <mergeCell ref="A40:A44"/>
  </mergeCells>
  <phoneticPr fontId="9"/>
  <printOptions horizontalCentered="1" gridLinesSet="0"/>
  <pageMargins left="0.78740157480314965" right="0.27" top="0.38" bottom="0.34" header="0.19685039370078741" footer="0.19685039370078741"/>
  <pageSetup paperSize="9" scale="68" orientation="landscape" r:id="rId1"/>
  <headerFooter alignWithMargins="0">
    <oddHeader>&amp;R&amp;"明朝,斜体"&amp;9都道府県－2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</sheetPr>
  <dimension ref="A1:I47"/>
  <sheetViews>
    <sheetView view="pageBreakPreview" zoomScaleNormal="100" zoomScaleSheetLayoutView="100" workbookViewId="0">
      <pane xSplit="5" ySplit="8" topLeftCell="F9" activePane="bottomRight" state="frozen"/>
      <selection activeCell="H14" sqref="H14"/>
      <selection pane="topRight" activeCell="H14" sqref="H14"/>
      <selection pane="bottomLeft" activeCell="H14" sqref="H14"/>
      <selection pane="bottomRight" activeCell="G13" sqref="G13"/>
    </sheetView>
  </sheetViews>
  <sheetFormatPr defaultRowHeight="13.5"/>
  <cols>
    <col min="1" max="2" width="3.625" style="2" customWidth="1"/>
    <col min="3" max="4" width="1.625" style="2" customWidth="1"/>
    <col min="5" max="5" width="32.625" style="2" customWidth="1"/>
    <col min="6" max="6" width="15.625" style="2" customWidth="1"/>
    <col min="7" max="7" width="10.625" style="2" customWidth="1"/>
    <col min="8" max="8" width="15.625" style="2" customWidth="1"/>
    <col min="9" max="9" width="10.625" style="2" customWidth="1"/>
    <col min="10" max="11" width="9" style="2"/>
    <col min="12" max="12" width="9.875" style="2" customWidth="1"/>
    <col min="13" max="16384" width="9" style="2"/>
  </cols>
  <sheetData>
    <row r="1" spans="1:9" ht="33.950000000000003" customHeight="1">
      <c r="A1" s="16" t="s">
        <v>0</v>
      </c>
      <c r="B1" s="16"/>
      <c r="C1" s="16"/>
      <c r="D1" s="16"/>
      <c r="E1" s="89" t="s">
        <v>251</v>
      </c>
      <c r="F1" s="1"/>
    </row>
    <row r="3" spans="1:9" ht="14.25">
      <c r="A3" s="10" t="s">
        <v>111</v>
      </c>
    </row>
    <row r="5" spans="1:9">
      <c r="A5" s="17" t="s">
        <v>244</v>
      </c>
      <c r="B5" s="17"/>
      <c r="C5" s="17"/>
      <c r="D5" s="17"/>
      <c r="E5" s="17"/>
    </row>
    <row r="6" spans="1:9" ht="14.25">
      <c r="A6" s="3"/>
      <c r="H6" s="4"/>
      <c r="I6" s="9" t="s">
        <v>1</v>
      </c>
    </row>
    <row r="7" spans="1:9" ht="27" customHeight="1">
      <c r="A7" s="5"/>
      <c r="B7" s="6"/>
      <c r="C7" s="6"/>
      <c r="D7" s="6"/>
      <c r="E7" s="56"/>
      <c r="F7" s="45" t="s">
        <v>237</v>
      </c>
      <c r="G7" s="45"/>
      <c r="H7" s="45" t="s">
        <v>245</v>
      </c>
      <c r="I7" s="66" t="s">
        <v>21</v>
      </c>
    </row>
    <row r="8" spans="1:9" ht="17.100000000000001" customHeight="1">
      <c r="A8" s="18"/>
      <c r="B8" s="19"/>
      <c r="C8" s="19"/>
      <c r="D8" s="19"/>
      <c r="E8" s="57"/>
      <c r="F8" s="48" t="s">
        <v>234</v>
      </c>
      <c r="G8" s="48" t="s">
        <v>2</v>
      </c>
      <c r="H8" s="48" t="s">
        <v>234</v>
      </c>
      <c r="I8" s="49"/>
    </row>
    <row r="9" spans="1:9" ht="18" customHeight="1">
      <c r="A9" s="100" t="s">
        <v>87</v>
      </c>
      <c r="B9" s="100" t="s">
        <v>89</v>
      </c>
      <c r="C9" s="58" t="s">
        <v>3</v>
      </c>
      <c r="D9" s="50"/>
      <c r="E9" s="50"/>
      <c r="F9" s="87">
        <v>145214</v>
      </c>
      <c r="G9" s="52">
        <f>F9/$F$27*100</f>
        <v>26.20822339093052</v>
      </c>
      <c r="H9" s="87">
        <v>120822</v>
      </c>
      <c r="I9" s="52">
        <f>(F9/H9-1)*100</f>
        <v>20.188376289086428</v>
      </c>
    </row>
    <row r="10" spans="1:9" ht="18" customHeight="1">
      <c r="A10" s="100"/>
      <c r="B10" s="100"/>
      <c r="C10" s="60"/>
      <c r="D10" s="58" t="s">
        <v>22</v>
      </c>
      <c r="E10" s="50"/>
      <c r="F10" s="87">
        <v>32536</v>
      </c>
      <c r="G10" s="52">
        <f t="shared" ref="G10:G26" si="0">F10/$F$27*100</f>
        <v>5.8720974303256943</v>
      </c>
      <c r="H10" s="87">
        <v>29425</v>
      </c>
      <c r="I10" s="52">
        <f t="shared" ref="I10:I27" si="1">(F10/H10-1)*100</f>
        <v>10.572642310960067</v>
      </c>
    </row>
    <row r="11" spans="1:9" ht="18" customHeight="1">
      <c r="A11" s="100"/>
      <c r="B11" s="100"/>
      <c r="C11" s="60"/>
      <c r="D11" s="60"/>
      <c r="E11" s="44" t="s">
        <v>23</v>
      </c>
      <c r="F11" s="87">
        <v>27183</v>
      </c>
      <c r="G11" s="52">
        <f t="shared" si="0"/>
        <v>4.9059879655932921</v>
      </c>
      <c r="H11" s="87">
        <v>24379</v>
      </c>
      <c r="I11" s="52">
        <f t="shared" si="1"/>
        <v>11.501702284753268</v>
      </c>
    </row>
    <row r="12" spans="1:9" ht="18" customHeight="1">
      <c r="A12" s="100"/>
      <c r="B12" s="100"/>
      <c r="C12" s="60"/>
      <c r="D12" s="60"/>
      <c r="E12" s="44" t="s">
        <v>24</v>
      </c>
      <c r="F12" s="87">
        <v>1641</v>
      </c>
      <c r="G12" s="52">
        <f t="shared" si="0"/>
        <v>0.29616768758189282</v>
      </c>
      <c r="H12" s="87">
        <v>1175</v>
      </c>
      <c r="I12" s="52">
        <f t="shared" si="1"/>
        <v>39.659574468085104</v>
      </c>
    </row>
    <row r="13" spans="1:9" ht="18" customHeight="1">
      <c r="A13" s="100"/>
      <c r="B13" s="100"/>
      <c r="C13" s="60"/>
      <c r="D13" s="59"/>
      <c r="E13" s="44" t="s">
        <v>25</v>
      </c>
      <c r="F13" s="87">
        <v>77</v>
      </c>
      <c r="G13" s="52">
        <f t="shared" si="0"/>
        <v>1.3896960355762183E-2</v>
      </c>
      <c r="H13" s="87">
        <v>178</v>
      </c>
      <c r="I13" s="52">
        <f t="shared" si="1"/>
        <v>-56.741573033707859</v>
      </c>
    </row>
    <row r="14" spans="1:9" ht="18" customHeight="1">
      <c r="A14" s="100"/>
      <c r="B14" s="100"/>
      <c r="C14" s="60"/>
      <c r="D14" s="58" t="s">
        <v>26</v>
      </c>
      <c r="E14" s="50"/>
      <c r="F14" s="87">
        <v>35942</v>
      </c>
      <c r="G14" s="52">
        <f t="shared" si="0"/>
        <v>6.4868123260623953</v>
      </c>
      <c r="H14" s="87">
        <v>23010</v>
      </c>
      <c r="I14" s="52">
        <f t="shared" si="1"/>
        <v>56.201651455888737</v>
      </c>
    </row>
    <row r="15" spans="1:9" ht="18" customHeight="1">
      <c r="A15" s="100"/>
      <c r="B15" s="100"/>
      <c r="C15" s="60"/>
      <c r="D15" s="60"/>
      <c r="E15" s="44" t="s">
        <v>27</v>
      </c>
      <c r="F15" s="87">
        <v>1184</v>
      </c>
      <c r="G15" s="52">
        <f t="shared" si="0"/>
        <v>0.21368832547042113</v>
      </c>
      <c r="H15" s="87">
        <v>875</v>
      </c>
      <c r="I15" s="52">
        <f t="shared" si="1"/>
        <v>35.314285714285717</v>
      </c>
    </row>
    <row r="16" spans="1:9" ht="18" customHeight="1">
      <c r="A16" s="100"/>
      <c r="B16" s="100"/>
      <c r="C16" s="60"/>
      <c r="D16" s="59"/>
      <c r="E16" s="44" t="s">
        <v>28</v>
      </c>
      <c r="F16" s="87">
        <v>34758</v>
      </c>
      <c r="G16" s="52">
        <f t="shared" si="0"/>
        <v>6.2731240005919746</v>
      </c>
      <c r="H16" s="87">
        <v>22135</v>
      </c>
      <c r="I16" s="52">
        <f t="shared" si="1"/>
        <v>57.027332279195853</v>
      </c>
    </row>
    <row r="17" spans="1:9" ht="18" customHeight="1">
      <c r="A17" s="100"/>
      <c r="B17" s="100"/>
      <c r="C17" s="60"/>
      <c r="D17" s="101" t="s">
        <v>29</v>
      </c>
      <c r="E17" s="102"/>
      <c r="F17" s="87">
        <v>38725</v>
      </c>
      <c r="G17" s="52">
        <f t="shared" si="0"/>
        <v>6.9890881789206576</v>
      </c>
      <c r="H17" s="87">
        <v>35371</v>
      </c>
      <c r="I17" s="52">
        <f t="shared" si="1"/>
        <v>9.4823442933476656</v>
      </c>
    </row>
    <row r="18" spans="1:9" ht="18" customHeight="1">
      <c r="A18" s="100"/>
      <c r="B18" s="100"/>
      <c r="C18" s="60"/>
      <c r="D18" s="101" t="s">
        <v>93</v>
      </c>
      <c r="E18" s="103"/>
      <c r="F18" s="87">
        <v>2257</v>
      </c>
      <c r="G18" s="52">
        <f t="shared" si="0"/>
        <v>0.40734337042799029</v>
      </c>
      <c r="H18" s="87">
        <v>1491</v>
      </c>
      <c r="I18" s="52">
        <f t="shared" si="1"/>
        <v>51.374916163648557</v>
      </c>
    </row>
    <row r="19" spans="1:9" ht="18" customHeight="1">
      <c r="A19" s="100"/>
      <c r="B19" s="100"/>
      <c r="C19" s="59"/>
      <c r="D19" s="101" t="s">
        <v>94</v>
      </c>
      <c r="E19" s="103"/>
      <c r="F19" s="96">
        <v>0</v>
      </c>
      <c r="G19" s="52">
        <f t="shared" si="0"/>
        <v>0</v>
      </c>
      <c r="H19" s="87">
        <v>0</v>
      </c>
      <c r="I19" s="52" t="e">
        <f t="shared" si="1"/>
        <v>#DIV/0!</v>
      </c>
    </row>
    <row r="20" spans="1:9" ht="18" customHeight="1">
      <c r="A20" s="100"/>
      <c r="B20" s="100"/>
      <c r="C20" s="50" t="s">
        <v>4</v>
      </c>
      <c r="D20" s="50"/>
      <c r="E20" s="50"/>
      <c r="F20" s="87">
        <v>16120</v>
      </c>
      <c r="G20" s="52">
        <f t="shared" si="0"/>
        <v>2.9093376744790445</v>
      </c>
      <c r="H20" s="87">
        <v>9624</v>
      </c>
      <c r="I20" s="52">
        <f t="shared" si="1"/>
        <v>67.497921862011651</v>
      </c>
    </row>
    <row r="21" spans="1:9" ht="18" customHeight="1">
      <c r="A21" s="100"/>
      <c r="B21" s="100"/>
      <c r="C21" s="50" t="s">
        <v>5</v>
      </c>
      <c r="D21" s="50"/>
      <c r="E21" s="50"/>
      <c r="F21" s="87">
        <v>140704</v>
      </c>
      <c r="G21" s="52">
        <f t="shared" si="0"/>
        <v>25.394258570093019</v>
      </c>
      <c r="H21" s="87">
        <v>129788</v>
      </c>
      <c r="I21" s="52">
        <f t="shared" si="1"/>
        <v>8.4106388880327962</v>
      </c>
    </row>
    <row r="22" spans="1:9" ht="18" customHeight="1">
      <c r="A22" s="100"/>
      <c r="B22" s="100"/>
      <c r="C22" s="50" t="s">
        <v>30</v>
      </c>
      <c r="D22" s="50"/>
      <c r="E22" s="50"/>
      <c r="F22" s="87">
        <v>5048</v>
      </c>
      <c r="G22" s="52">
        <f t="shared" si="0"/>
        <v>0.91106306332321441</v>
      </c>
      <c r="H22" s="87">
        <v>5380</v>
      </c>
      <c r="I22" s="52">
        <f t="shared" si="1"/>
        <v>-6.1710037174721233</v>
      </c>
    </row>
    <row r="23" spans="1:9" ht="18" customHeight="1">
      <c r="A23" s="100"/>
      <c r="B23" s="100"/>
      <c r="C23" s="50" t="s">
        <v>6</v>
      </c>
      <c r="D23" s="50"/>
      <c r="E23" s="50"/>
      <c r="F23" s="87">
        <v>120442</v>
      </c>
      <c r="G23" s="52">
        <f t="shared" si="0"/>
        <v>21.737372716476742</v>
      </c>
      <c r="H23" s="87">
        <v>58554</v>
      </c>
      <c r="I23" s="52">
        <f t="shared" si="1"/>
        <v>105.69388940123648</v>
      </c>
    </row>
    <row r="24" spans="1:9" ht="18" customHeight="1">
      <c r="A24" s="100"/>
      <c r="B24" s="100"/>
      <c r="C24" s="50" t="s">
        <v>31</v>
      </c>
      <c r="D24" s="50"/>
      <c r="E24" s="50"/>
      <c r="F24" s="87">
        <v>1141</v>
      </c>
      <c r="G24" s="52">
        <f t="shared" si="0"/>
        <v>0.20592768527174873</v>
      </c>
      <c r="H24" s="87">
        <v>980</v>
      </c>
      <c r="I24" s="52">
        <f t="shared" si="1"/>
        <v>16.428571428571438</v>
      </c>
    </row>
    <row r="25" spans="1:9" ht="18" customHeight="1">
      <c r="A25" s="100"/>
      <c r="B25" s="100"/>
      <c r="C25" s="50" t="s">
        <v>7</v>
      </c>
      <c r="D25" s="50"/>
      <c r="E25" s="50"/>
      <c r="F25" s="87">
        <v>64126</v>
      </c>
      <c r="G25" s="52">
        <f t="shared" si="0"/>
        <v>11.573460776280596</v>
      </c>
      <c r="H25" s="87">
        <v>113813</v>
      </c>
      <c r="I25" s="52">
        <f t="shared" si="1"/>
        <v>-43.65670002548039</v>
      </c>
    </row>
    <row r="26" spans="1:9" ht="18" customHeight="1">
      <c r="A26" s="100"/>
      <c r="B26" s="100"/>
      <c r="C26" s="50" t="s">
        <v>8</v>
      </c>
      <c r="D26" s="50"/>
      <c r="E26" s="50"/>
      <c r="F26" s="87">
        <v>61283</v>
      </c>
      <c r="G26" s="52">
        <f t="shared" si="0"/>
        <v>11.060356123145116</v>
      </c>
      <c r="H26" s="87">
        <v>97086</v>
      </c>
      <c r="I26" s="52">
        <f t="shared" si="1"/>
        <v>-36.877613662114008</v>
      </c>
    </row>
    <row r="27" spans="1:9" ht="18" customHeight="1">
      <c r="A27" s="100"/>
      <c r="B27" s="100"/>
      <c r="C27" s="50" t="s">
        <v>9</v>
      </c>
      <c r="D27" s="50"/>
      <c r="E27" s="50"/>
      <c r="F27" s="87">
        <f>SUM(F9,F20:F26)</f>
        <v>554078</v>
      </c>
      <c r="G27" s="52">
        <f>F27/$F$27*100</f>
        <v>100</v>
      </c>
      <c r="H27" s="87">
        <v>536047</v>
      </c>
      <c r="I27" s="52">
        <f t="shared" si="1"/>
        <v>3.3636975862191276</v>
      </c>
    </row>
    <row r="28" spans="1:9" ht="18" customHeight="1">
      <c r="A28" s="100"/>
      <c r="B28" s="100" t="s">
        <v>88</v>
      </c>
      <c r="C28" s="58" t="s">
        <v>10</v>
      </c>
      <c r="D28" s="50"/>
      <c r="E28" s="50"/>
      <c r="F28" s="87">
        <f>F30+F31+F29</f>
        <v>199063</v>
      </c>
      <c r="G28" s="52">
        <f>F28/$F$45*100</f>
        <v>37.142292054997981</v>
      </c>
      <c r="H28" s="87">
        <v>200607</v>
      </c>
      <c r="I28" s="52">
        <f>(F28/H28-1)*100</f>
        <v>-0.76966406954891431</v>
      </c>
    </row>
    <row r="29" spans="1:9" ht="18" customHeight="1">
      <c r="A29" s="100"/>
      <c r="B29" s="100"/>
      <c r="C29" s="60"/>
      <c r="D29" s="50" t="s">
        <v>11</v>
      </c>
      <c r="E29" s="50"/>
      <c r="F29" s="87">
        <v>112082</v>
      </c>
      <c r="G29" s="52">
        <f t="shared" ref="G29:G44" si="2">F29/$F$45*100</f>
        <v>20.912888774449712</v>
      </c>
      <c r="H29" s="87">
        <v>113162</v>
      </c>
      <c r="I29" s="52">
        <f t="shared" ref="I29:I45" si="3">(F29/H29-1)*100</f>
        <v>-0.95438398048814932</v>
      </c>
    </row>
    <row r="30" spans="1:9" ht="18" customHeight="1">
      <c r="A30" s="100"/>
      <c r="B30" s="100"/>
      <c r="C30" s="60"/>
      <c r="D30" s="50" t="s">
        <v>32</v>
      </c>
      <c r="E30" s="50"/>
      <c r="F30" s="87">
        <v>12827</v>
      </c>
      <c r="G30" s="52">
        <f t="shared" si="2"/>
        <v>2.3933336691874385</v>
      </c>
      <c r="H30" s="87">
        <v>10793</v>
      </c>
      <c r="I30" s="52">
        <f t="shared" si="3"/>
        <v>18.845548040396555</v>
      </c>
    </row>
    <row r="31" spans="1:9" ht="18" customHeight="1">
      <c r="A31" s="100"/>
      <c r="B31" s="100"/>
      <c r="C31" s="59"/>
      <c r="D31" s="50" t="s">
        <v>12</v>
      </c>
      <c r="E31" s="50"/>
      <c r="F31" s="87">
        <v>74154</v>
      </c>
      <c r="G31" s="52">
        <f t="shared" si="2"/>
        <v>13.836069611360823</v>
      </c>
      <c r="H31" s="87">
        <v>76652</v>
      </c>
      <c r="I31" s="52">
        <f t="shared" si="3"/>
        <v>-3.2588843083024566</v>
      </c>
    </row>
    <row r="32" spans="1:9" ht="18" customHeight="1">
      <c r="A32" s="100"/>
      <c r="B32" s="100"/>
      <c r="C32" s="58" t="s">
        <v>13</v>
      </c>
      <c r="D32" s="50"/>
      <c r="E32" s="50"/>
      <c r="F32" s="87">
        <f>535947-F28-F39</f>
        <v>210929</v>
      </c>
      <c r="G32" s="52">
        <f t="shared" si="2"/>
        <v>39.356316949250584</v>
      </c>
      <c r="H32" s="87">
        <v>209715</v>
      </c>
      <c r="I32" s="52">
        <f t="shared" si="3"/>
        <v>0.57888086212241063</v>
      </c>
    </row>
    <row r="33" spans="1:9" ht="18" customHeight="1">
      <c r="A33" s="100"/>
      <c r="B33" s="100"/>
      <c r="C33" s="60"/>
      <c r="D33" s="50" t="s">
        <v>14</v>
      </c>
      <c r="E33" s="50"/>
      <c r="F33" s="87">
        <v>29145</v>
      </c>
      <c r="G33" s="52">
        <f t="shared" si="2"/>
        <v>5.4380377164159892</v>
      </c>
      <c r="H33" s="87">
        <v>23293</v>
      </c>
      <c r="I33" s="52">
        <f t="shared" si="3"/>
        <v>25.12342763920492</v>
      </c>
    </row>
    <row r="34" spans="1:9" ht="18" customHeight="1">
      <c r="A34" s="100"/>
      <c r="B34" s="100"/>
      <c r="C34" s="60"/>
      <c r="D34" s="50" t="s">
        <v>33</v>
      </c>
      <c r="E34" s="50"/>
      <c r="F34" s="87">
        <v>6407</v>
      </c>
      <c r="G34" s="52">
        <f t="shared" si="2"/>
        <v>1.1954540281035253</v>
      </c>
      <c r="H34" s="87">
        <v>7937</v>
      </c>
      <c r="I34" s="52">
        <f t="shared" si="3"/>
        <v>-19.276804838100038</v>
      </c>
    </row>
    <row r="35" spans="1:9" ht="18" customHeight="1">
      <c r="A35" s="100"/>
      <c r="B35" s="100"/>
      <c r="C35" s="60"/>
      <c r="D35" s="50" t="s">
        <v>34</v>
      </c>
      <c r="E35" s="50"/>
      <c r="F35" s="87">
        <v>128071</v>
      </c>
      <c r="G35" s="52">
        <f t="shared" si="2"/>
        <v>23.89620615471306</v>
      </c>
      <c r="H35" s="87">
        <v>90694</v>
      </c>
      <c r="I35" s="52">
        <f t="shared" si="3"/>
        <v>41.212208084327528</v>
      </c>
    </row>
    <row r="36" spans="1:9" ht="18" customHeight="1">
      <c r="A36" s="100"/>
      <c r="B36" s="100"/>
      <c r="C36" s="60"/>
      <c r="D36" s="50" t="s">
        <v>35</v>
      </c>
      <c r="E36" s="50"/>
      <c r="F36" s="87">
        <v>4872</v>
      </c>
      <c r="G36" s="52">
        <f t="shared" si="2"/>
        <v>0.90904511080386674</v>
      </c>
      <c r="H36" s="87">
        <v>5403</v>
      </c>
      <c r="I36" s="52">
        <f t="shared" si="3"/>
        <v>-9.8278734036646327</v>
      </c>
    </row>
    <row r="37" spans="1:9" ht="18" customHeight="1">
      <c r="A37" s="100"/>
      <c r="B37" s="100"/>
      <c r="C37" s="60"/>
      <c r="D37" s="50" t="s">
        <v>15</v>
      </c>
      <c r="E37" s="50"/>
      <c r="F37" s="87">
        <v>7192</v>
      </c>
      <c r="G37" s="52">
        <f t="shared" si="2"/>
        <v>1.3419237349961843</v>
      </c>
      <c r="H37" s="87">
        <v>4261</v>
      </c>
      <c r="I37" s="52">
        <f t="shared" si="3"/>
        <v>68.786669795822576</v>
      </c>
    </row>
    <row r="38" spans="1:9" ht="18" customHeight="1">
      <c r="A38" s="100"/>
      <c r="B38" s="100"/>
      <c r="C38" s="59"/>
      <c r="D38" s="50" t="s">
        <v>36</v>
      </c>
      <c r="E38" s="50"/>
      <c r="F38" s="87">
        <v>35242</v>
      </c>
      <c r="G38" s="52">
        <f t="shared" si="2"/>
        <v>6.575650204217955</v>
      </c>
      <c r="H38" s="87">
        <v>77327</v>
      </c>
      <c r="I38" s="52">
        <f t="shared" si="3"/>
        <v>-54.424715817243651</v>
      </c>
    </row>
    <row r="39" spans="1:9" ht="18" customHeight="1">
      <c r="A39" s="100"/>
      <c r="B39" s="100"/>
      <c r="C39" s="58" t="s">
        <v>16</v>
      </c>
      <c r="D39" s="50"/>
      <c r="E39" s="50"/>
      <c r="F39" s="87">
        <f>F43+F40</f>
        <v>125955</v>
      </c>
      <c r="G39" s="52">
        <f t="shared" si="2"/>
        <v>23.501390995751446</v>
      </c>
      <c r="H39" s="87">
        <v>125725</v>
      </c>
      <c r="I39" s="52">
        <f t="shared" si="3"/>
        <v>0.18293895406642502</v>
      </c>
    </row>
    <row r="40" spans="1:9" ht="18" customHeight="1">
      <c r="A40" s="100"/>
      <c r="B40" s="100"/>
      <c r="C40" s="60"/>
      <c r="D40" s="58" t="s">
        <v>17</v>
      </c>
      <c r="E40" s="50"/>
      <c r="F40" s="87">
        <v>120840</v>
      </c>
      <c r="G40" s="52">
        <f t="shared" si="2"/>
        <v>22.547005580775711</v>
      </c>
      <c r="H40" s="87">
        <v>121923</v>
      </c>
      <c r="I40" s="52">
        <f t="shared" si="3"/>
        <v>-0.88826554464702667</v>
      </c>
    </row>
    <row r="41" spans="1:9" ht="18" customHeight="1">
      <c r="A41" s="100"/>
      <c r="B41" s="100"/>
      <c r="C41" s="60"/>
      <c r="D41" s="60"/>
      <c r="E41" s="54" t="s">
        <v>91</v>
      </c>
      <c r="F41" s="87">
        <v>80874</v>
      </c>
      <c r="G41" s="52">
        <f t="shared" si="2"/>
        <v>15.089924936607538</v>
      </c>
      <c r="H41" s="87">
        <v>54978</v>
      </c>
      <c r="I41" s="55">
        <f t="shared" si="3"/>
        <v>47.102477354578198</v>
      </c>
    </row>
    <row r="42" spans="1:9" ht="18" customHeight="1">
      <c r="A42" s="100"/>
      <c r="B42" s="100"/>
      <c r="C42" s="60"/>
      <c r="D42" s="59"/>
      <c r="E42" s="44" t="s">
        <v>37</v>
      </c>
      <c r="F42" s="87">
        <v>39966</v>
      </c>
      <c r="G42" s="52">
        <f t="shared" si="2"/>
        <v>7.4570806441681734</v>
      </c>
      <c r="H42" s="87">
        <v>66945</v>
      </c>
      <c r="I42" s="55">
        <f t="shared" si="3"/>
        <v>-40.300246470983645</v>
      </c>
    </row>
    <row r="43" spans="1:9" ht="18" customHeight="1">
      <c r="A43" s="100"/>
      <c r="B43" s="100"/>
      <c r="C43" s="60"/>
      <c r="D43" s="50" t="s">
        <v>38</v>
      </c>
      <c r="E43" s="50"/>
      <c r="F43" s="87">
        <v>5115</v>
      </c>
      <c r="G43" s="52">
        <f t="shared" si="2"/>
        <v>0.95438541497573448</v>
      </c>
      <c r="H43" s="87">
        <v>3802</v>
      </c>
      <c r="I43" s="55">
        <f t="shared" si="3"/>
        <v>34.534455549710685</v>
      </c>
    </row>
    <row r="44" spans="1:9" ht="18" customHeight="1">
      <c r="A44" s="100"/>
      <c r="B44" s="100"/>
      <c r="C44" s="59"/>
      <c r="D44" s="50" t="s">
        <v>39</v>
      </c>
      <c r="E44" s="50"/>
      <c r="F44" s="87">
        <v>0</v>
      </c>
      <c r="G44" s="52">
        <f t="shared" si="2"/>
        <v>0</v>
      </c>
      <c r="H44" s="87">
        <v>0</v>
      </c>
      <c r="I44" s="52" t="e">
        <f t="shared" si="3"/>
        <v>#DIV/0!</v>
      </c>
    </row>
    <row r="45" spans="1:9" ht="18" customHeight="1">
      <c r="A45" s="100"/>
      <c r="B45" s="100"/>
      <c r="C45" s="44" t="s">
        <v>18</v>
      </c>
      <c r="D45" s="44"/>
      <c r="E45" s="44"/>
      <c r="F45" s="87">
        <f>SUM(F28,F32,F39)</f>
        <v>535947</v>
      </c>
      <c r="G45" s="52">
        <f>F45/$F$45*100</f>
        <v>100</v>
      </c>
      <c r="H45" s="87">
        <f>SUM(H28,H32,H39)</f>
        <v>536047</v>
      </c>
      <c r="I45" s="52">
        <f t="shared" si="3"/>
        <v>-1.8655080617935305E-2</v>
      </c>
    </row>
    <row r="46" spans="1:9">
      <c r="A46" s="21" t="s">
        <v>19</v>
      </c>
    </row>
    <row r="47" spans="1:9">
      <c r="A47" s="22" t="s">
        <v>20</v>
      </c>
    </row>
  </sheetData>
  <mergeCells count="6">
    <mergeCell ref="A9:A45"/>
    <mergeCell ref="B9:B27"/>
    <mergeCell ref="D17:E17"/>
    <mergeCell ref="D18:E18"/>
    <mergeCell ref="D19:E19"/>
    <mergeCell ref="B28:B45"/>
  </mergeCells>
  <phoneticPr fontId="16"/>
  <printOptions horizontalCentered="1" verticalCentered="1" gridLinesSet="0"/>
  <pageMargins left="0" right="0" top="0.19685039370078741" bottom="0.19685039370078741" header="0.19685039370078741" footer="0.31496062992125984"/>
  <pageSetup paperSize="9" orientation="portrait" useFirstPageNumber="1" horizontalDpi="4294967292" r:id="rId1"/>
  <headerFooter alignWithMargins="0">
    <oddHeader>&amp;R&amp;"明朝,斜体"&amp;9都道府県－3-1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/>
  </sheetPr>
  <dimension ref="A1:I36"/>
  <sheetViews>
    <sheetView view="pageBreakPreview" zoomScale="85" zoomScaleNormal="100" zoomScaleSheetLayoutView="85" workbookViewId="0">
      <pane xSplit="4" ySplit="6" topLeftCell="E7" activePane="bottomRight" state="frozen"/>
      <selection activeCell="H14" sqref="H14"/>
      <selection pane="topRight" activeCell="H14" sqref="H14"/>
      <selection pane="bottomLeft" activeCell="H14" sqref="H14"/>
      <selection pane="bottomRight" activeCell="G7" sqref="G7"/>
    </sheetView>
  </sheetViews>
  <sheetFormatPr defaultRowHeight="13.5"/>
  <cols>
    <col min="1" max="1" width="5.375" style="2" customWidth="1"/>
    <col min="2" max="2" width="3.125" style="2" customWidth="1"/>
    <col min="3" max="3" width="34.75" style="2" customWidth="1"/>
    <col min="4" max="9" width="11.875" style="2" customWidth="1"/>
    <col min="10" max="16384" width="9" style="2"/>
  </cols>
  <sheetData>
    <row r="1" spans="1:9" ht="33.950000000000003" customHeight="1">
      <c r="A1" s="31" t="s">
        <v>0</v>
      </c>
      <c r="B1" s="31"/>
      <c r="C1" s="89" t="s">
        <v>251</v>
      </c>
      <c r="D1" s="32"/>
      <c r="E1" s="32"/>
    </row>
    <row r="4" spans="1:9">
      <c r="A4" s="33" t="s">
        <v>112</v>
      </c>
    </row>
    <row r="5" spans="1:9">
      <c r="I5" s="9" t="s">
        <v>113</v>
      </c>
    </row>
    <row r="6" spans="1:9" s="35" customFormat="1" ht="29.25" customHeight="1">
      <c r="A6" s="47" t="s">
        <v>114</v>
      </c>
      <c r="B6" s="45"/>
      <c r="C6" s="45"/>
      <c r="D6" s="45"/>
      <c r="E6" s="34" t="s">
        <v>231</v>
      </c>
      <c r="F6" s="34" t="s">
        <v>232</v>
      </c>
      <c r="G6" s="34" t="s">
        <v>269</v>
      </c>
      <c r="H6" s="34" t="s">
        <v>238</v>
      </c>
      <c r="I6" s="34" t="s">
        <v>246</v>
      </c>
    </row>
    <row r="7" spans="1:9" ht="27" customHeight="1">
      <c r="A7" s="100" t="s">
        <v>115</v>
      </c>
      <c r="B7" s="58" t="s">
        <v>116</v>
      </c>
      <c r="C7" s="50"/>
      <c r="D7" s="63" t="s">
        <v>117</v>
      </c>
      <c r="E7" s="86">
        <v>453637</v>
      </c>
      <c r="F7" s="86">
        <v>446163</v>
      </c>
      <c r="G7" s="86">
        <v>521519</v>
      </c>
      <c r="H7" s="86">
        <v>572715</v>
      </c>
      <c r="I7" s="34">
        <v>554078</v>
      </c>
    </row>
    <row r="8" spans="1:9" ht="27" customHeight="1">
      <c r="A8" s="100"/>
      <c r="B8" s="76"/>
      <c r="C8" s="50" t="s">
        <v>118</v>
      </c>
      <c r="D8" s="63" t="s">
        <v>41</v>
      </c>
      <c r="E8" s="85">
        <v>272206</v>
      </c>
      <c r="F8" s="85">
        <v>268949</v>
      </c>
      <c r="G8" s="68">
        <v>271520</v>
      </c>
      <c r="H8" s="68">
        <v>301705</v>
      </c>
      <c r="I8" s="68">
        <v>290034</v>
      </c>
    </row>
    <row r="9" spans="1:9" ht="27" customHeight="1">
      <c r="A9" s="100"/>
      <c r="B9" s="50" t="s">
        <v>119</v>
      </c>
      <c r="C9" s="50"/>
      <c r="D9" s="63"/>
      <c r="E9" s="85">
        <v>446733</v>
      </c>
      <c r="F9" s="85">
        <v>437333</v>
      </c>
      <c r="G9" s="69">
        <v>509476</v>
      </c>
      <c r="H9" s="69">
        <v>557756</v>
      </c>
      <c r="I9" s="69">
        <v>535947</v>
      </c>
    </row>
    <row r="10" spans="1:9" ht="27" customHeight="1">
      <c r="A10" s="100"/>
      <c r="B10" s="50" t="s">
        <v>120</v>
      </c>
      <c r="C10" s="50"/>
      <c r="D10" s="63"/>
      <c r="E10" s="85">
        <v>6904</v>
      </c>
      <c r="F10" s="85">
        <v>8840</v>
      </c>
      <c r="G10" s="68">
        <f>G7-G9</f>
        <v>12043</v>
      </c>
      <c r="H10" s="68">
        <f>H7-H9</f>
        <v>14959</v>
      </c>
      <c r="I10" s="69">
        <v>18131</v>
      </c>
    </row>
    <row r="11" spans="1:9" ht="27" customHeight="1">
      <c r="A11" s="100"/>
      <c r="B11" s="50" t="s">
        <v>121</v>
      </c>
      <c r="C11" s="50"/>
      <c r="D11" s="63"/>
      <c r="E11" s="85">
        <v>3029</v>
      </c>
      <c r="F11" s="85">
        <v>2282</v>
      </c>
      <c r="G11" s="69">
        <v>3965</v>
      </c>
      <c r="H11" s="68">
        <v>7971</v>
      </c>
      <c r="I11" s="69">
        <v>8973</v>
      </c>
    </row>
    <row r="12" spans="1:9" ht="27" customHeight="1">
      <c r="A12" s="100"/>
      <c r="B12" s="50" t="s">
        <v>122</v>
      </c>
      <c r="C12" s="50"/>
      <c r="D12" s="63"/>
      <c r="E12" s="85">
        <v>3875</v>
      </c>
      <c r="F12" s="85">
        <v>6558</v>
      </c>
      <c r="G12" s="69">
        <v>8078</v>
      </c>
      <c r="H12" s="69">
        <v>6988</v>
      </c>
      <c r="I12" s="69">
        <v>9159</v>
      </c>
    </row>
    <row r="13" spans="1:9" ht="27" customHeight="1">
      <c r="A13" s="100"/>
      <c r="B13" s="50" t="s">
        <v>123</v>
      </c>
      <c r="C13" s="50"/>
      <c r="D13" s="63"/>
      <c r="E13" s="85">
        <v>110</v>
      </c>
      <c r="F13" s="85">
        <v>2682</v>
      </c>
      <c r="G13" s="69">
        <v>1520</v>
      </c>
      <c r="H13" s="69">
        <v>-1090</v>
      </c>
      <c r="I13" s="69">
        <v>2171</v>
      </c>
    </row>
    <row r="14" spans="1:9" ht="27" customHeight="1">
      <c r="A14" s="100"/>
      <c r="B14" s="50" t="s">
        <v>124</v>
      </c>
      <c r="C14" s="50"/>
      <c r="D14" s="63"/>
      <c r="E14" s="85">
        <v>0</v>
      </c>
      <c r="F14" s="85">
        <v>0</v>
      </c>
      <c r="G14" s="69">
        <v>0</v>
      </c>
      <c r="H14" s="69">
        <v>0</v>
      </c>
      <c r="I14" s="69">
        <v>0</v>
      </c>
    </row>
    <row r="15" spans="1:9" ht="27" customHeight="1">
      <c r="A15" s="100"/>
      <c r="B15" s="50" t="s">
        <v>125</v>
      </c>
      <c r="C15" s="50"/>
      <c r="D15" s="63"/>
      <c r="E15" s="85">
        <v>911</v>
      </c>
      <c r="F15" s="85">
        <v>3603</v>
      </c>
      <c r="G15" s="69">
        <v>-65</v>
      </c>
      <c r="H15" s="68">
        <v>-1090</v>
      </c>
      <c r="I15" s="69">
        <v>3071</v>
      </c>
    </row>
    <row r="16" spans="1:9" ht="27" customHeight="1">
      <c r="A16" s="100"/>
      <c r="B16" s="50" t="s">
        <v>126</v>
      </c>
      <c r="C16" s="50"/>
      <c r="D16" s="63" t="s">
        <v>42</v>
      </c>
      <c r="E16" s="85">
        <v>34363</v>
      </c>
      <c r="F16" s="85">
        <v>34842</v>
      </c>
      <c r="G16" s="69">
        <v>32651</v>
      </c>
      <c r="H16" s="69">
        <v>33679</v>
      </c>
      <c r="I16" s="69">
        <v>36561</v>
      </c>
    </row>
    <row r="17" spans="1:9" ht="27" customHeight="1">
      <c r="A17" s="100"/>
      <c r="B17" s="50" t="s">
        <v>127</v>
      </c>
      <c r="C17" s="50"/>
      <c r="D17" s="63" t="s">
        <v>43</v>
      </c>
      <c r="E17" s="85">
        <v>18849</v>
      </c>
      <c r="F17" s="85">
        <v>26174</v>
      </c>
      <c r="G17" s="69">
        <v>28769</v>
      </c>
      <c r="H17" s="69">
        <v>30132</v>
      </c>
      <c r="I17" s="69">
        <v>28049</v>
      </c>
    </row>
    <row r="18" spans="1:9" ht="27" customHeight="1">
      <c r="A18" s="100"/>
      <c r="B18" s="50" t="s">
        <v>128</v>
      </c>
      <c r="C18" s="50"/>
      <c r="D18" s="63" t="s">
        <v>44</v>
      </c>
      <c r="E18" s="85">
        <v>817277</v>
      </c>
      <c r="F18" s="85">
        <v>813626</v>
      </c>
      <c r="G18" s="69">
        <v>816570</v>
      </c>
      <c r="H18" s="69">
        <v>811711</v>
      </c>
      <c r="I18" s="69">
        <v>805895</v>
      </c>
    </row>
    <row r="19" spans="1:9" ht="27" customHeight="1">
      <c r="A19" s="100"/>
      <c r="B19" s="50" t="s">
        <v>129</v>
      </c>
      <c r="C19" s="50"/>
      <c r="D19" s="63" t="s">
        <v>130</v>
      </c>
      <c r="E19" s="85">
        <f>E17+E18-E16</f>
        <v>801763</v>
      </c>
      <c r="F19" s="85">
        <f>F17+F18-F16</f>
        <v>804958</v>
      </c>
      <c r="G19" s="85">
        <f>G17+G18-G16</f>
        <v>812688</v>
      </c>
      <c r="H19" s="85">
        <f>H17+H18-H16</f>
        <v>808164</v>
      </c>
      <c r="I19" s="67">
        <f>I17+I18-I16</f>
        <v>797383</v>
      </c>
    </row>
    <row r="20" spans="1:9" ht="27" customHeight="1">
      <c r="A20" s="100"/>
      <c r="B20" s="50" t="s">
        <v>131</v>
      </c>
      <c r="C20" s="50"/>
      <c r="D20" s="63" t="s">
        <v>132</v>
      </c>
      <c r="E20" s="70">
        <f>E18/E8</f>
        <v>3.002420960596019</v>
      </c>
      <c r="F20" s="70">
        <f>F18/F8</f>
        <v>3.0252055222365577</v>
      </c>
      <c r="G20" s="70">
        <f>G18/G8</f>
        <v>3.0074027695934</v>
      </c>
      <c r="H20" s="70">
        <f>H18/H8</f>
        <v>2.690412820470327</v>
      </c>
      <c r="I20" s="70">
        <f>I18/I8</f>
        <v>2.7786225063268444</v>
      </c>
    </row>
    <row r="21" spans="1:9" ht="27" customHeight="1">
      <c r="A21" s="100"/>
      <c r="B21" s="50" t="s">
        <v>133</v>
      </c>
      <c r="C21" s="50"/>
      <c r="D21" s="63" t="s">
        <v>134</v>
      </c>
      <c r="E21" s="70">
        <f>E19/E8</f>
        <v>2.9454273601610543</v>
      </c>
      <c r="F21" s="70">
        <f>F19/F8</f>
        <v>2.9929763635484794</v>
      </c>
      <c r="G21" s="70">
        <f>G19/G8</f>
        <v>2.9931054802592811</v>
      </c>
      <c r="H21" s="70">
        <f>H19/H8</f>
        <v>2.6786563033426694</v>
      </c>
      <c r="I21" s="70">
        <f>I19/I8</f>
        <v>2.7492742230221285</v>
      </c>
    </row>
    <row r="22" spans="1:9" ht="27" customHeight="1">
      <c r="A22" s="100"/>
      <c r="B22" s="50" t="s">
        <v>135</v>
      </c>
      <c r="C22" s="50"/>
      <c r="D22" s="63" t="s">
        <v>136</v>
      </c>
      <c r="E22" s="85">
        <f>E18/E24*1000000</f>
        <v>1038814.6020286244</v>
      </c>
      <c r="F22" s="85">
        <f>F18/F24*1000000</f>
        <v>1034173.9329384549</v>
      </c>
      <c r="G22" s="85">
        <f>G18/G24*1000000</f>
        <v>1064818.6181886466</v>
      </c>
      <c r="H22" s="85">
        <f>H18/H24*1000000</f>
        <v>1058482.4147207518</v>
      </c>
      <c r="I22" s="67">
        <f>I18/I24*1000000</f>
        <v>1050898.2699647786</v>
      </c>
    </row>
    <row r="23" spans="1:9" ht="27" customHeight="1">
      <c r="A23" s="100"/>
      <c r="B23" s="50" t="s">
        <v>137</v>
      </c>
      <c r="C23" s="50"/>
      <c r="D23" s="63" t="s">
        <v>138</v>
      </c>
      <c r="E23" s="85">
        <f>E19/E24*1000000</f>
        <v>1019095.2538322699</v>
      </c>
      <c r="F23" s="85">
        <f>F19/F24*1000000</f>
        <v>1023156.3159366499</v>
      </c>
      <c r="G23" s="85">
        <f>G19/G24*1000000</f>
        <v>1059756.4362865335</v>
      </c>
      <c r="H23" s="85">
        <f>H19/H24*1000000</f>
        <v>1053857.077470161</v>
      </c>
      <c r="I23" s="67">
        <f>I19/I24*1000000</f>
        <v>1039798.5037744681</v>
      </c>
    </row>
    <row r="24" spans="1:9" ht="27" customHeight="1">
      <c r="A24" s="100"/>
      <c r="B24" s="71" t="s">
        <v>139</v>
      </c>
      <c r="C24" s="72"/>
      <c r="D24" s="63" t="s">
        <v>140</v>
      </c>
      <c r="E24" s="94">
        <v>786740</v>
      </c>
      <c r="F24" s="69">
        <f>E24</f>
        <v>786740</v>
      </c>
      <c r="G24" s="68">
        <v>766863</v>
      </c>
      <c r="H24" s="69">
        <f>G24</f>
        <v>766863</v>
      </c>
      <c r="I24" s="69">
        <f>H24</f>
        <v>766863</v>
      </c>
    </row>
    <row r="25" spans="1:9" ht="27" customHeight="1">
      <c r="A25" s="100"/>
      <c r="B25" s="44" t="s">
        <v>141</v>
      </c>
      <c r="C25" s="44"/>
      <c r="D25" s="44"/>
      <c r="E25" s="85">
        <v>254078</v>
      </c>
      <c r="F25" s="85">
        <v>252493</v>
      </c>
      <c r="G25" s="81">
        <v>256518</v>
      </c>
      <c r="H25" s="84">
        <v>269546</v>
      </c>
      <c r="I25" s="51">
        <v>262209</v>
      </c>
    </row>
    <row r="26" spans="1:9" ht="27" customHeight="1">
      <c r="A26" s="100"/>
      <c r="B26" s="44" t="s">
        <v>142</v>
      </c>
      <c r="C26" s="44"/>
      <c r="D26" s="44"/>
      <c r="E26" s="73">
        <v>0.41</v>
      </c>
      <c r="F26" s="73">
        <v>0.41456999999999999</v>
      </c>
      <c r="G26" s="90">
        <v>0.42099999999999999</v>
      </c>
      <c r="H26" s="74">
        <v>0.40500000000000003</v>
      </c>
      <c r="I26" s="74">
        <v>0.40100000000000002</v>
      </c>
    </row>
    <row r="27" spans="1:9" ht="27" customHeight="1">
      <c r="A27" s="100"/>
      <c r="B27" s="44" t="s">
        <v>143</v>
      </c>
      <c r="C27" s="44"/>
      <c r="D27" s="44"/>
      <c r="E27" s="55">
        <v>1.5</v>
      </c>
      <c r="F27" s="55">
        <v>2.6</v>
      </c>
      <c r="G27" s="75">
        <v>3.1</v>
      </c>
      <c r="H27" s="52">
        <v>2.6</v>
      </c>
      <c r="I27" s="52">
        <v>3.5</v>
      </c>
    </row>
    <row r="28" spans="1:9" ht="27" customHeight="1">
      <c r="A28" s="100"/>
      <c r="B28" s="44" t="s">
        <v>144</v>
      </c>
      <c r="C28" s="44"/>
      <c r="D28" s="44"/>
      <c r="E28" s="55">
        <v>94.1</v>
      </c>
      <c r="F28" s="55">
        <v>96</v>
      </c>
      <c r="G28" s="75">
        <v>96</v>
      </c>
      <c r="H28" s="52">
        <v>91.1</v>
      </c>
      <c r="I28" s="97">
        <v>94.9</v>
      </c>
    </row>
    <row r="29" spans="1:9" ht="27" customHeight="1">
      <c r="A29" s="100"/>
      <c r="B29" s="44" t="s">
        <v>145</v>
      </c>
      <c r="C29" s="44"/>
      <c r="D29" s="44"/>
      <c r="E29" s="55">
        <v>38.799999999999997</v>
      </c>
      <c r="F29" s="55">
        <v>37.700000000000003</v>
      </c>
      <c r="G29" s="52">
        <v>36.5</v>
      </c>
      <c r="H29" s="75">
        <v>38.5</v>
      </c>
      <c r="I29" s="52">
        <v>39.4</v>
      </c>
    </row>
    <row r="30" spans="1:9" ht="27" customHeight="1">
      <c r="A30" s="100"/>
      <c r="B30" s="100" t="s">
        <v>146</v>
      </c>
      <c r="C30" s="44" t="s">
        <v>147</v>
      </c>
      <c r="D30" s="44"/>
      <c r="E30" s="55">
        <v>0</v>
      </c>
      <c r="F30" s="55">
        <v>0</v>
      </c>
      <c r="G30" s="52">
        <v>0</v>
      </c>
      <c r="H30" s="75">
        <v>0</v>
      </c>
      <c r="I30" s="75">
        <v>0</v>
      </c>
    </row>
    <row r="31" spans="1:9" ht="27" customHeight="1">
      <c r="A31" s="100"/>
      <c r="B31" s="100"/>
      <c r="C31" s="44" t="s">
        <v>148</v>
      </c>
      <c r="D31" s="44"/>
      <c r="E31" s="55">
        <v>0</v>
      </c>
      <c r="F31" s="55">
        <v>0</v>
      </c>
      <c r="G31" s="52">
        <v>0</v>
      </c>
      <c r="H31" s="75">
        <v>0</v>
      </c>
      <c r="I31" s="75">
        <v>0</v>
      </c>
    </row>
    <row r="32" spans="1:9" ht="27" customHeight="1">
      <c r="A32" s="100"/>
      <c r="B32" s="100"/>
      <c r="C32" s="44" t="s">
        <v>149</v>
      </c>
      <c r="D32" s="44"/>
      <c r="E32" s="55">
        <v>13.3</v>
      </c>
      <c r="F32" s="55">
        <v>13</v>
      </c>
      <c r="G32" s="52">
        <v>12.5</v>
      </c>
      <c r="H32" s="75">
        <v>12.1</v>
      </c>
      <c r="I32" s="52">
        <v>11.8</v>
      </c>
    </row>
    <row r="33" spans="1:9" ht="27" customHeight="1">
      <c r="A33" s="100"/>
      <c r="B33" s="100"/>
      <c r="C33" s="44" t="s">
        <v>150</v>
      </c>
      <c r="D33" s="44"/>
      <c r="E33" s="55">
        <v>169.7</v>
      </c>
      <c r="F33" s="55">
        <v>172.4</v>
      </c>
      <c r="G33" s="75">
        <v>166.3</v>
      </c>
      <c r="H33" s="75">
        <v>147.30000000000001</v>
      </c>
      <c r="I33" s="75">
        <v>149.1</v>
      </c>
    </row>
    <row r="34" spans="1:9" ht="27" customHeight="1">
      <c r="A34" s="2" t="s">
        <v>247</v>
      </c>
      <c r="E34" s="36"/>
      <c r="F34" s="36"/>
      <c r="G34" s="36"/>
      <c r="H34" s="36"/>
      <c r="I34" s="37"/>
    </row>
    <row r="35" spans="1:9" ht="27" customHeight="1">
      <c r="A35" s="8" t="s">
        <v>110</v>
      </c>
    </row>
    <row r="36" spans="1:9">
      <c r="A36" s="38"/>
    </row>
  </sheetData>
  <mergeCells count="2">
    <mergeCell ref="A7:A33"/>
    <mergeCell ref="B30:B33"/>
  </mergeCells>
  <phoneticPr fontId="16"/>
  <pageMargins left="0.31496062992125984" right="0.19685039370078741" top="0.98425196850393704" bottom="0.98425196850393704" header="0.51181102362204722" footer="0.51181102362204722"/>
  <pageSetup paperSize="9" scale="85" firstPageNumber="2" orientation="portrait" useFirstPageNumber="1" horizontalDpi="4294967292" r:id="rId1"/>
  <headerFooter alignWithMargins="0">
    <oddHeader>&amp;R&amp;"明朝,斜体"&amp;9都道府県－3-2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/>
  </sheetPr>
  <dimension ref="A1:Y50"/>
  <sheetViews>
    <sheetView view="pageBreakPreview" zoomScale="85" zoomScaleNormal="100" zoomScaleSheetLayoutView="85" workbookViewId="0">
      <pane xSplit="5" ySplit="7" topLeftCell="G15" activePane="bottomRight" state="frozen"/>
      <selection activeCell="H14" sqref="H14"/>
      <selection pane="topRight" activeCell="H14" sqref="H14"/>
      <selection pane="bottomLeft" activeCell="H14" sqref="H14"/>
      <selection pane="bottomRight" activeCell="H14" sqref="H14"/>
    </sheetView>
  </sheetViews>
  <sheetFormatPr defaultRowHeight="13.5"/>
  <cols>
    <col min="1" max="1" width="3.625" style="2" customWidth="1"/>
    <col min="2" max="3" width="1.625" style="2" customWidth="1"/>
    <col min="4" max="4" width="22.625" style="2" customWidth="1"/>
    <col min="5" max="5" width="10.625" style="2" customWidth="1"/>
    <col min="6" max="21" width="13.625" style="2" customWidth="1"/>
    <col min="22" max="25" width="12" style="2" customWidth="1"/>
    <col min="26" max="16384" width="9" style="2"/>
  </cols>
  <sheetData>
    <row r="1" spans="1:25" ht="33.950000000000003" customHeight="1">
      <c r="A1" s="20" t="s">
        <v>0</v>
      </c>
      <c r="B1" s="11"/>
      <c r="C1" s="11"/>
      <c r="D1" s="91" t="s">
        <v>252</v>
      </c>
      <c r="E1" s="13"/>
      <c r="F1" s="13"/>
      <c r="G1" s="13"/>
    </row>
    <row r="2" spans="1:25" ht="15" customHeight="1"/>
    <row r="3" spans="1:25" ht="15" customHeight="1">
      <c r="A3" s="14" t="s">
        <v>151</v>
      </c>
      <c r="B3" s="14"/>
      <c r="C3" s="14"/>
      <c r="D3" s="14"/>
    </row>
    <row r="4" spans="1:25" ht="15" customHeight="1">
      <c r="A4" s="14"/>
      <c r="B4" s="14"/>
      <c r="C4" s="14"/>
      <c r="D4" s="14"/>
    </row>
    <row r="5" spans="1:25" ht="15.95" customHeight="1">
      <c r="A5" s="12" t="s">
        <v>248</v>
      </c>
      <c r="B5" s="12"/>
      <c r="C5" s="12"/>
      <c r="D5" s="12"/>
      <c r="K5" s="15"/>
      <c r="O5" s="15" t="s">
        <v>47</v>
      </c>
    </row>
    <row r="6" spans="1:25" ht="15.95" customHeight="1">
      <c r="A6" s="106" t="s">
        <v>48</v>
      </c>
      <c r="B6" s="107"/>
      <c r="C6" s="107"/>
      <c r="D6" s="107"/>
      <c r="E6" s="107"/>
      <c r="F6" s="123" t="s">
        <v>254</v>
      </c>
      <c r="G6" s="124"/>
      <c r="H6" s="123" t="s">
        <v>255</v>
      </c>
      <c r="I6" s="124"/>
      <c r="J6" s="122" t="s">
        <v>256</v>
      </c>
      <c r="K6" s="122"/>
      <c r="L6" s="122" t="s">
        <v>257</v>
      </c>
      <c r="M6" s="122"/>
      <c r="N6" s="122" t="s">
        <v>258</v>
      </c>
      <c r="O6" s="122"/>
      <c r="P6" s="122" t="s">
        <v>259</v>
      </c>
      <c r="Q6" s="122"/>
    </row>
    <row r="7" spans="1:25" ht="15.95" customHeight="1">
      <c r="A7" s="107"/>
      <c r="B7" s="107"/>
      <c r="C7" s="107"/>
      <c r="D7" s="107"/>
      <c r="E7" s="107"/>
      <c r="F7" s="48" t="s">
        <v>237</v>
      </c>
      <c r="G7" s="48" t="s">
        <v>236</v>
      </c>
      <c r="H7" s="48" t="s">
        <v>237</v>
      </c>
      <c r="I7" s="77" t="s">
        <v>236</v>
      </c>
      <c r="J7" s="48" t="s">
        <v>237</v>
      </c>
      <c r="K7" s="77" t="s">
        <v>236</v>
      </c>
      <c r="L7" s="48" t="s">
        <v>237</v>
      </c>
      <c r="M7" s="77" t="s">
        <v>236</v>
      </c>
      <c r="N7" s="48" t="s">
        <v>237</v>
      </c>
      <c r="O7" s="77" t="s">
        <v>236</v>
      </c>
      <c r="P7" s="48" t="s">
        <v>237</v>
      </c>
      <c r="Q7" s="88" t="s">
        <v>236</v>
      </c>
    </row>
    <row r="8" spans="1:25" ht="15.95" customHeight="1">
      <c r="A8" s="104" t="s">
        <v>82</v>
      </c>
      <c r="B8" s="58" t="s">
        <v>49</v>
      </c>
      <c r="C8" s="50"/>
      <c r="D8" s="50"/>
      <c r="E8" s="63" t="s">
        <v>40</v>
      </c>
      <c r="F8" s="87">
        <v>27271</v>
      </c>
      <c r="G8" s="93">
        <v>27665</v>
      </c>
      <c r="H8" s="87">
        <v>696</v>
      </c>
      <c r="I8" s="93">
        <v>236</v>
      </c>
      <c r="J8" s="87">
        <v>760</v>
      </c>
      <c r="K8" s="93">
        <v>714</v>
      </c>
      <c r="L8" s="87">
        <v>3178</v>
      </c>
      <c r="M8" s="93">
        <v>3195</v>
      </c>
      <c r="N8" s="87">
        <v>1157</v>
      </c>
      <c r="O8" s="93">
        <v>1095</v>
      </c>
      <c r="P8" s="87">
        <v>2541</v>
      </c>
      <c r="Q8" s="93">
        <v>2528</v>
      </c>
      <c r="R8" s="25"/>
      <c r="S8" s="25"/>
      <c r="T8" s="25"/>
      <c r="U8" s="25"/>
      <c r="V8" s="25"/>
      <c r="W8" s="25"/>
      <c r="X8" s="25"/>
      <c r="Y8" s="25"/>
    </row>
    <row r="9" spans="1:25" ht="15.95" customHeight="1">
      <c r="A9" s="104"/>
      <c r="B9" s="60"/>
      <c r="C9" s="50" t="s">
        <v>50</v>
      </c>
      <c r="D9" s="50"/>
      <c r="E9" s="63" t="s">
        <v>41</v>
      </c>
      <c r="F9" s="87">
        <v>21969</v>
      </c>
      <c r="G9" s="93">
        <v>27012</v>
      </c>
      <c r="H9" s="87">
        <v>696</v>
      </c>
      <c r="I9" s="93">
        <v>236</v>
      </c>
      <c r="J9" s="87">
        <v>760</v>
      </c>
      <c r="K9" s="93">
        <v>714</v>
      </c>
      <c r="L9" s="87">
        <v>3178</v>
      </c>
      <c r="M9" s="93">
        <v>3195</v>
      </c>
      <c r="N9" s="87">
        <v>1157</v>
      </c>
      <c r="O9" s="93">
        <v>1095</v>
      </c>
      <c r="P9" s="87">
        <v>2541</v>
      </c>
      <c r="Q9" s="93">
        <v>2528</v>
      </c>
      <c r="R9" s="25"/>
      <c r="S9" s="25"/>
      <c r="T9" s="25"/>
      <c r="U9" s="25"/>
      <c r="V9" s="25"/>
      <c r="W9" s="25"/>
      <c r="X9" s="25"/>
      <c r="Y9" s="25"/>
    </row>
    <row r="10" spans="1:25" ht="15.95" customHeight="1">
      <c r="A10" s="104"/>
      <c r="B10" s="59"/>
      <c r="C10" s="50" t="s">
        <v>51</v>
      </c>
      <c r="D10" s="50"/>
      <c r="E10" s="63" t="s">
        <v>42</v>
      </c>
      <c r="F10" s="87">
        <v>582</v>
      </c>
      <c r="G10" s="93">
        <v>653</v>
      </c>
      <c r="H10" s="87"/>
      <c r="I10" s="93"/>
      <c r="J10" s="64"/>
      <c r="K10" s="64"/>
      <c r="L10" s="87"/>
      <c r="M10" s="93"/>
      <c r="N10" s="87"/>
      <c r="O10" s="93"/>
      <c r="P10" s="87"/>
      <c r="Q10" s="93"/>
      <c r="R10" s="25"/>
      <c r="S10" s="25"/>
      <c r="T10" s="25"/>
      <c r="U10" s="25"/>
      <c r="V10" s="25"/>
      <c r="W10" s="25"/>
      <c r="X10" s="25"/>
      <c r="Y10" s="25"/>
    </row>
    <row r="11" spans="1:25" ht="15.95" customHeight="1">
      <c r="A11" s="104"/>
      <c r="B11" s="58" t="s">
        <v>52</v>
      </c>
      <c r="C11" s="50"/>
      <c r="D11" s="50"/>
      <c r="E11" s="63" t="s">
        <v>43</v>
      </c>
      <c r="F11" s="87">
        <v>25798</v>
      </c>
      <c r="G11" s="93">
        <v>25985</v>
      </c>
      <c r="H11" s="87">
        <v>566</v>
      </c>
      <c r="I11" s="93">
        <v>173</v>
      </c>
      <c r="J11" s="87">
        <v>625</v>
      </c>
      <c r="K11" s="93">
        <v>598</v>
      </c>
      <c r="L11" s="87">
        <v>2884</v>
      </c>
      <c r="M11" s="93">
        <v>2841</v>
      </c>
      <c r="N11" s="87">
        <v>1058</v>
      </c>
      <c r="O11" s="93">
        <v>928</v>
      </c>
      <c r="P11" s="87">
        <v>2539</v>
      </c>
      <c r="Q11" s="93">
        <v>2574</v>
      </c>
      <c r="R11" s="25"/>
      <c r="S11" s="25"/>
      <c r="T11" s="25"/>
      <c r="U11" s="25"/>
      <c r="V11" s="25"/>
      <c r="W11" s="25"/>
      <c r="X11" s="25"/>
      <c r="Y11" s="25"/>
    </row>
    <row r="12" spans="1:25" ht="15.95" customHeight="1">
      <c r="A12" s="104"/>
      <c r="B12" s="60"/>
      <c r="C12" s="50" t="s">
        <v>53</v>
      </c>
      <c r="D12" s="50"/>
      <c r="E12" s="63" t="s">
        <v>44</v>
      </c>
      <c r="F12" s="87">
        <v>25820</v>
      </c>
      <c r="G12" s="93">
        <v>25843</v>
      </c>
      <c r="H12" s="87">
        <v>566</v>
      </c>
      <c r="I12" s="93">
        <v>173</v>
      </c>
      <c r="J12" s="87">
        <v>625</v>
      </c>
      <c r="K12" s="93">
        <v>598</v>
      </c>
      <c r="L12" s="87">
        <v>2884</v>
      </c>
      <c r="M12" s="93">
        <v>2841</v>
      </c>
      <c r="N12" s="87">
        <v>1058</v>
      </c>
      <c r="O12" s="93">
        <v>928</v>
      </c>
      <c r="P12" s="87">
        <v>2539</v>
      </c>
      <c r="Q12" s="93">
        <v>2574</v>
      </c>
      <c r="R12" s="25"/>
      <c r="S12" s="25"/>
      <c r="T12" s="25"/>
      <c r="U12" s="25"/>
      <c r="V12" s="25"/>
      <c r="W12" s="25"/>
      <c r="X12" s="25"/>
      <c r="Y12" s="25"/>
    </row>
    <row r="13" spans="1:25" ht="15.95" customHeight="1">
      <c r="A13" s="104"/>
      <c r="B13" s="59"/>
      <c r="C13" s="50" t="s">
        <v>54</v>
      </c>
      <c r="D13" s="50"/>
      <c r="E13" s="63" t="s">
        <v>45</v>
      </c>
      <c r="F13" s="87">
        <v>37</v>
      </c>
      <c r="G13" s="93">
        <v>142</v>
      </c>
      <c r="H13" s="64"/>
      <c r="I13" s="64"/>
      <c r="J13" s="64"/>
      <c r="K13" s="64"/>
      <c r="L13" s="87"/>
      <c r="M13" s="93"/>
      <c r="N13" s="87"/>
      <c r="O13" s="93"/>
      <c r="P13" s="87"/>
      <c r="Q13" s="93"/>
      <c r="R13" s="25"/>
      <c r="S13" s="25"/>
      <c r="T13" s="25"/>
      <c r="U13" s="25"/>
      <c r="V13" s="25"/>
      <c r="W13" s="25"/>
      <c r="X13" s="25"/>
      <c r="Y13" s="25"/>
    </row>
    <row r="14" spans="1:25" ht="15.95" customHeight="1">
      <c r="A14" s="104"/>
      <c r="B14" s="50" t="s">
        <v>55</v>
      </c>
      <c r="C14" s="50"/>
      <c r="D14" s="50"/>
      <c r="E14" s="63" t="s">
        <v>152</v>
      </c>
      <c r="F14" s="87">
        <f>F9-F12</f>
        <v>-3851</v>
      </c>
      <c r="G14" s="93">
        <f t="shared" ref="G14:G15" si="0">G9-G12</f>
        <v>1169</v>
      </c>
      <c r="H14" s="87">
        <f t="shared" ref="H14:Q15" si="1">H9-H12</f>
        <v>130</v>
      </c>
      <c r="I14" s="93">
        <f t="shared" si="1"/>
        <v>63</v>
      </c>
      <c r="J14" s="87">
        <f t="shared" si="1"/>
        <v>135</v>
      </c>
      <c r="K14" s="93">
        <f t="shared" si="1"/>
        <v>116</v>
      </c>
      <c r="L14" s="87">
        <f t="shared" si="1"/>
        <v>294</v>
      </c>
      <c r="M14" s="93">
        <f t="shared" si="1"/>
        <v>354</v>
      </c>
      <c r="N14" s="87">
        <f t="shared" si="1"/>
        <v>99</v>
      </c>
      <c r="O14" s="93">
        <f t="shared" si="1"/>
        <v>167</v>
      </c>
      <c r="P14" s="87">
        <f t="shared" si="1"/>
        <v>2</v>
      </c>
      <c r="Q14" s="93">
        <f t="shared" si="1"/>
        <v>-46</v>
      </c>
      <c r="R14" s="25"/>
      <c r="S14" s="25"/>
      <c r="T14" s="25"/>
      <c r="U14" s="25"/>
      <c r="V14" s="25"/>
      <c r="W14" s="25"/>
      <c r="X14" s="25"/>
      <c r="Y14" s="25"/>
    </row>
    <row r="15" spans="1:25" ht="15.95" customHeight="1">
      <c r="A15" s="104"/>
      <c r="B15" s="50" t="s">
        <v>56</v>
      </c>
      <c r="C15" s="50"/>
      <c r="D15" s="50"/>
      <c r="E15" s="63" t="s">
        <v>153</v>
      </c>
      <c r="F15" s="87">
        <f t="shared" ref="F15:P15" si="2">F10-F13</f>
        <v>545</v>
      </c>
      <c r="G15" s="93">
        <f t="shared" si="0"/>
        <v>511</v>
      </c>
      <c r="H15" s="87">
        <f t="shared" si="2"/>
        <v>0</v>
      </c>
      <c r="I15" s="93">
        <f t="shared" si="1"/>
        <v>0</v>
      </c>
      <c r="J15" s="87">
        <f t="shared" si="2"/>
        <v>0</v>
      </c>
      <c r="K15" s="93">
        <f t="shared" si="1"/>
        <v>0</v>
      </c>
      <c r="L15" s="87">
        <f t="shared" si="2"/>
        <v>0</v>
      </c>
      <c r="M15" s="93">
        <f t="shared" si="1"/>
        <v>0</v>
      </c>
      <c r="N15" s="87">
        <f t="shared" si="1"/>
        <v>0</v>
      </c>
      <c r="O15" s="93">
        <f t="shared" si="1"/>
        <v>0</v>
      </c>
      <c r="P15" s="87">
        <f t="shared" si="2"/>
        <v>0</v>
      </c>
      <c r="Q15" s="93">
        <f t="shared" si="1"/>
        <v>0</v>
      </c>
      <c r="R15" s="25"/>
      <c r="S15" s="25"/>
      <c r="T15" s="25"/>
      <c r="U15" s="25"/>
      <c r="V15" s="25"/>
      <c r="W15" s="25"/>
      <c r="X15" s="25"/>
      <c r="Y15" s="25"/>
    </row>
    <row r="16" spans="1:25" ht="15.95" customHeight="1">
      <c r="A16" s="104"/>
      <c r="B16" s="50" t="s">
        <v>57</v>
      </c>
      <c r="C16" s="50"/>
      <c r="D16" s="50"/>
      <c r="E16" s="63" t="s">
        <v>154</v>
      </c>
      <c r="F16" s="87">
        <f t="shared" ref="F16:Q16" si="3">F8-F11</f>
        <v>1473</v>
      </c>
      <c r="G16" s="93">
        <f t="shared" si="3"/>
        <v>1680</v>
      </c>
      <c r="H16" s="87">
        <f t="shared" si="3"/>
        <v>130</v>
      </c>
      <c r="I16" s="93">
        <f t="shared" si="3"/>
        <v>63</v>
      </c>
      <c r="J16" s="87">
        <f t="shared" si="3"/>
        <v>135</v>
      </c>
      <c r="K16" s="93">
        <f t="shared" si="3"/>
        <v>116</v>
      </c>
      <c r="L16" s="87">
        <f t="shared" si="3"/>
        <v>294</v>
      </c>
      <c r="M16" s="93">
        <f t="shared" si="3"/>
        <v>354</v>
      </c>
      <c r="N16" s="87">
        <f t="shared" si="3"/>
        <v>99</v>
      </c>
      <c r="O16" s="93">
        <f t="shared" si="3"/>
        <v>167</v>
      </c>
      <c r="P16" s="87">
        <f t="shared" si="3"/>
        <v>2</v>
      </c>
      <c r="Q16" s="93">
        <f t="shared" si="3"/>
        <v>-46</v>
      </c>
      <c r="R16" s="25"/>
      <c r="S16" s="25"/>
      <c r="T16" s="25"/>
      <c r="U16" s="25"/>
      <c r="V16" s="25"/>
      <c r="W16" s="25"/>
      <c r="X16" s="25"/>
      <c r="Y16" s="25"/>
    </row>
    <row r="17" spans="1:25" ht="15.95" customHeight="1">
      <c r="A17" s="104"/>
      <c r="B17" s="50" t="s">
        <v>58</v>
      </c>
      <c r="C17" s="50"/>
      <c r="D17" s="50"/>
      <c r="E17" s="48"/>
      <c r="F17" s="87">
        <v>-2936</v>
      </c>
      <c r="G17" s="64">
        <v>-1582</v>
      </c>
      <c r="H17" s="64"/>
      <c r="I17" s="64"/>
      <c r="J17" s="87"/>
      <c r="K17" s="93"/>
      <c r="L17" s="87"/>
      <c r="M17" s="93"/>
      <c r="N17" s="64"/>
      <c r="O17" s="93"/>
      <c r="P17" s="64"/>
      <c r="Q17" s="64"/>
      <c r="R17" s="25"/>
      <c r="S17" s="25"/>
      <c r="T17" s="25"/>
      <c r="U17" s="25"/>
      <c r="V17" s="25"/>
      <c r="W17" s="25"/>
      <c r="X17" s="25"/>
      <c r="Y17" s="25"/>
    </row>
    <row r="18" spans="1:25" ht="15.95" customHeight="1">
      <c r="A18" s="104"/>
      <c r="B18" s="50" t="s">
        <v>59</v>
      </c>
      <c r="C18" s="50"/>
      <c r="D18" s="50"/>
      <c r="E18" s="48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25"/>
      <c r="S18" s="25"/>
      <c r="T18" s="25"/>
      <c r="U18" s="25"/>
      <c r="V18" s="25"/>
      <c r="W18" s="25"/>
      <c r="X18" s="25"/>
      <c r="Y18" s="25"/>
    </row>
    <row r="19" spans="1:25" ht="15.95" customHeight="1">
      <c r="A19" s="104" t="s">
        <v>83</v>
      </c>
      <c r="B19" s="58" t="s">
        <v>60</v>
      </c>
      <c r="C19" s="50"/>
      <c r="D19" s="50"/>
      <c r="E19" s="63"/>
      <c r="F19" s="87">
        <v>5237</v>
      </c>
      <c r="G19" s="93">
        <v>3090</v>
      </c>
      <c r="H19" s="87">
        <v>55</v>
      </c>
      <c r="I19" s="93">
        <v>55</v>
      </c>
      <c r="J19" s="87">
        <v>3</v>
      </c>
      <c r="K19" s="93">
        <v>3</v>
      </c>
      <c r="L19" s="87"/>
      <c r="M19" s="93">
        <v>0</v>
      </c>
      <c r="N19" s="87">
        <v>19</v>
      </c>
      <c r="O19" s="93">
        <v>878</v>
      </c>
      <c r="P19" s="87">
        <v>1002</v>
      </c>
      <c r="Q19" s="93">
        <v>1081</v>
      </c>
      <c r="R19" s="25"/>
      <c r="S19" s="25"/>
      <c r="T19" s="25"/>
      <c r="U19" s="25"/>
      <c r="V19" s="25"/>
      <c r="W19" s="25"/>
      <c r="X19" s="25"/>
      <c r="Y19" s="25"/>
    </row>
    <row r="20" spans="1:25" ht="15.95" customHeight="1">
      <c r="A20" s="104"/>
      <c r="B20" s="59"/>
      <c r="C20" s="50" t="s">
        <v>61</v>
      </c>
      <c r="D20" s="50"/>
      <c r="E20" s="63"/>
      <c r="F20" s="87">
        <v>3570</v>
      </c>
      <c r="G20" s="93">
        <v>1159</v>
      </c>
      <c r="H20" s="87">
        <v>0</v>
      </c>
      <c r="I20" s="93"/>
      <c r="J20" s="87"/>
      <c r="K20" s="93"/>
      <c r="L20" s="87"/>
      <c r="M20" s="93"/>
      <c r="N20" s="87"/>
      <c r="O20" s="93"/>
      <c r="P20" s="87">
        <v>161</v>
      </c>
      <c r="Q20" s="93">
        <v>182</v>
      </c>
      <c r="R20" s="25"/>
      <c r="S20" s="25"/>
      <c r="T20" s="25"/>
      <c r="U20" s="25"/>
      <c r="V20" s="25"/>
      <c r="W20" s="25"/>
      <c r="X20" s="25"/>
      <c r="Y20" s="25"/>
    </row>
    <row r="21" spans="1:25" ht="15.95" customHeight="1">
      <c r="A21" s="104"/>
      <c r="B21" s="76" t="s">
        <v>62</v>
      </c>
      <c r="C21" s="50"/>
      <c r="D21" s="50"/>
      <c r="E21" s="63" t="s">
        <v>155</v>
      </c>
      <c r="F21" s="87">
        <v>5237</v>
      </c>
      <c r="G21" s="93">
        <v>3090</v>
      </c>
      <c r="H21" s="87">
        <v>55</v>
      </c>
      <c r="I21" s="93">
        <v>55</v>
      </c>
      <c r="J21" s="87">
        <v>3</v>
      </c>
      <c r="K21" s="93">
        <v>3</v>
      </c>
      <c r="L21" s="87"/>
      <c r="M21" s="93">
        <v>0</v>
      </c>
      <c r="N21" s="87">
        <v>19</v>
      </c>
      <c r="O21" s="93">
        <v>878</v>
      </c>
      <c r="P21" s="87">
        <v>1002</v>
      </c>
      <c r="Q21" s="93">
        <v>1081</v>
      </c>
      <c r="R21" s="25"/>
      <c r="S21" s="25"/>
      <c r="T21" s="25"/>
      <c r="U21" s="25"/>
      <c r="V21" s="25"/>
      <c r="W21" s="25"/>
      <c r="X21" s="25"/>
      <c r="Y21" s="25"/>
    </row>
    <row r="22" spans="1:25" ht="15.95" customHeight="1">
      <c r="A22" s="104"/>
      <c r="B22" s="58" t="s">
        <v>63</v>
      </c>
      <c r="C22" s="50"/>
      <c r="D22" s="50"/>
      <c r="E22" s="63" t="s">
        <v>156</v>
      </c>
      <c r="F22" s="87">
        <v>6815</v>
      </c>
      <c r="G22" s="93">
        <v>4952</v>
      </c>
      <c r="H22" s="87">
        <v>212</v>
      </c>
      <c r="I22" s="93">
        <v>607</v>
      </c>
      <c r="J22" s="87">
        <v>127</v>
      </c>
      <c r="K22" s="93">
        <v>109</v>
      </c>
      <c r="L22" s="87">
        <v>1085</v>
      </c>
      <c r="M22" s="93">
        <v>1336</v>
      </c>
      <c r="N22" s="87">
        <v>97</v>
      </c>
      <c r="O22" s="93">
        <v>2075</v>
      </c>
      <c r="P22" s="87">
        <v>1067</v>
      </c>
      <c r="Q22" s="93">
        <v>1143</v>
      </c>
      <c r="R22" s="25"/>
      <c r="S22" s="25"/>
      <c r="T22" s="25"/>
      <c r="U22" s="25"/>
      <c r="V22" s="25"/>
      <c r="W22" s="25"/>
      <c r="X22" s="25"/>
      <c r="Y22" s="25"/>
    </row>
    <row r="23" spans="1:25" ht="15.95" customHeight="1">
      <c r="A23" s="104"/>
      <c r="B23" s="59" t="s">
        <v>64</v>
      </c>
      <c r="C23" s="50" t="s">
        <v>65</v>
      </c>
      <c r="D23" s="50"/>
      <c r="E23" s="63"/>
      <c r="F23" s="87">
        <v>2576</v>
      </c>
      <c r="G23" s="93">
        <v>2519</v>
      </c>
      <c r="H23" s="87"/>
      <c r="I23" s="93"/>
      <c r="J23" s="87"/>
      <c r="K23" s="93"/>
      <c r="L23" s="87">
        <v>520</v>
      </c>
      <c r="M23" s="93">
        <v>522</v>
      </c>
      <c r="N23" s="87"/>
      <c r="O23" s="93"/>
      <c r="P23" s="87">
        <v>297</v>
      </c>
      <c r="Q23" s="93">
        <v>288</v>
      </c>
      <c r="R23" s="25"/>
      <c r="S23" s="25"/>
      <c r="T23" s="25"/>
      <c r="U23" s="25"/>
      <c r="V23" s="25"/>
      <c r="W23" s="25"/>
      <c r="X23" s="25"/>
      <c r="Y23" s="25"/>
    </row>
    <row r="24" spans="1:25" ht="15.95" customHeight="1">
      <c r="A24" s="104"/>
      <c r="B24" s="50" t="s">
        <v>157</v>
      </c>
      <c r="C24" s="50"/>
      <c r="D24" s="50"/>
      <c r="E24" s="63" t="s">
        <v>158</v>
      </c>
      <c r="F24" s="87">
        <f t="shared" ref="F24:Q24" si="4">F21-F22</f>
        <v>-1578</v>
      </c>
      <c r="G24" s="93">
        <f t="shared" si="4"/>
        <v>-1862</v>
      </c>
      <c r="H24" s="87">
        <f t="shared" si="4"/>
        <v>-157</v>
      </c>
      <c r="I24" s="93">
        <f t="shared" si="4"/>
        <v>-552</v>
      </c>
      <c r="J24" s="87">
        <f t="shared" si="4"/>
        <v>-124</v>
      </c>
      <c r="K24" s="93">
        <f>K21-K22</f>
        <v>-106</v>
      </c>
      <c r="L24" s="87">
        <f t="shared" si="4"/>
        <v>-1085</v>
      </c>
      <c r="M24" s="93">
        <f t="shared" si="4"/>
        <v>-1336</v>
      </c>
      <c r="N24" s="87">
        <f t="shared" si="4"/>
        <v>-78</v>
      </c>
      <c r="O24" s="93">
        <f t="shared" si="4"/>
        <v>-1197</v>
      </c>
      <c r="P24" s="87">
        <f t="shared" si="4"/>
        <v>-65</v>
      </c>
      <c r="Q24" s="93">
        <f t="shared" si="4"/>
        <v>-62</v>
      </c>
      <c r="R24" s="25"/>
      <c r="S24" s="25"/>
      <c r="T24" s="25"/>
      <c r="U24" s="25"/>
      <c r="V24" s="25"/>
      <c r="W24" s="25"/>
      <c r="X24" s="25"/>
      <c r="Y24" s="25"/>
    </row>
    <row r="25" spans="1:25" ht="15.95" customHeight="1">
      <c r="A25" s="104"/>
      <c r="B25" s="58" t="s">
        <v>66</v>
      </c>
      <c r="C25" s="58"/>
      <c r="D25" s="58"/>
      <c r="E25" s="108" t="s">
        <v>159</v>
      </c>
      <c r="F25" s="118">
        <v>1578</v>
      </c>
      <c r="G25" s="118">
        <v>1862</v>
      </c>
      <c r="H25" s="118">
        <v>157</v>
      </c>
      <c r="I25" s="118">
        <v>552</v>
      </c>
      <c r="J25" s="118">
        <v>124</v>
      </c>
      <c r="K25" s="118">
        <v>106</v>
      </c>
      <c r="L25" s="118">
        <v>1085</v>
      </c>
      <c r="M25" s="118">
        <v>1336</v>
      </c>
      <c r="N25" s="118">
        <v>78</v>
      </c>
      <c r="O25" s="118">
        <v>1197</v>
      </c>
      <c r="P25" s="118">
        <v>65</v>
      </c>
      <c r="Q25" s="118">
        <v>62</v>
      </c>
      <c r="R25" s="25"/>
      <c r="S25" s="25"/>
      <c r="T25" s="25"/>
      <c r="U25" s="25"/>
      <c r="V25" s="25"/>
      <c r="W25" s="25"/>
      <c r="X25" s="25"/>
      <c r="Y25" s="25"/>
    </row>
    <row r="26" spans="1:25" ht="15.95" customHeight="1">
      <c r="A26" s="104"/>
      <c r="B26" s="76" t="s">
        <v>67</v>
      </c>
      <c r="C26" s="76"/>
      <c r="D26" s="76"/>
      <c r="E26" s="10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25"/>
      <c r="S26" s="25"/>
      <c r="T26" s="25"/>
      <c r="U26" s="25"/>
      <c r="V26" s="25"/>
      <c r="W26" s="25"/>
      <c r="X26" s="25"/>
      <c r="Y26" s="25"/>
    </row>
    <row r="27" spans="1:25" ht="15.95" customHeight="1">
      <c r="A27" s="104"/>
      <c r="B27" s="50" t="s">
        <v>160</v>
      </c>
      <c r="C27" s="50"/>
      <c r="D27" s="50"/>
      <c r="E27" s="63" t="s">
        <v>161</v>
      </c>
      <c r="F27" s="87">
        <f>F24+F25</f>
        <v>0</v>
      </c>
      <c r="G27" s="93">
        <f t="shared" ref="G27" si="5">G24+G25</f>
        <v>0</v>
      </c>
      <c r="H27" s="87">
        <f t="shared" ref="H27:Q27" si="6">H24+H25</f>
        <v>0</v>
      </c>
      <c r="I27" s="93">
        <f t="shared" si="6"/>
        <v>0</v>
      </c>
      <c r="J27" s="87">
        <f t="shared" si="6"/>
        <v>0</v>
      </c>
      <c r="K27" s="93">
        <f t="shared" si="6"/>
        <v>0</v>
      </c>
      <c r="L27" s="87">
        <f t="shared" si="6"/>
        <v>0</v>
      </c>
      <c r="M27" s="93">
        <f t="shared" si="6"/>
        <v>0</v>
      </c>
      <c r="N27" s="87">
        <f t="shared" si="6"/>
        <v>0</v>
      </c>
      <c r="O27" s="93">
        <f t="shared" si="6"/>
        <v>0</v>
      </c>
      <c r="P27" s="87">
        <f t="shared" si="6"/>
        <v>0</v>
      </c>
      <c r="Q27" s="93">
        <f t="shared" si="6"/>
        <v>0</v>
      </c>
      <c r="R27" s="25"/>
      <c r="S27" s="25"/>
      <c r="T27" s="25"/>
      <c r="U27" s="25"/>
      <c r="V27" s="25"/>
      <c r="W27" s="25"/>
      <c r="X27" s="25"/>
      <c r="Y27" s="25"/>
    </row>
    <row r="28" spans="1:25" ht="15.95" customHeight="1">
      <c r="A28" s="8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</row>
    <row r="29" spans="1:25" ht="15.95" customHeight="1">
      <c r="A29" s="12"/>
      <c r="F29" s="25"/>
      <c r="G29" s="25"/>
      <c r="H29" s="25"/>
      <c r="I29" s="25"/>
      <c r="J29" s="26"/>
      <c r="K29" s="26"/>
      <c r="L29" s="25"/>
      <c r="M29" s="25"/>
      <c r="N29" s="25"/>
      <c r="O29" s="26" t="s">
        <v>162</v>
      </c>
      <c r="P29" s="25"/>
      <c r="Q29" s="25"/>
      <c r="R29" s="25"/>
      <c r="S29" s="25"/>
      <c r="T29" s="25"/>
      <c r="U29" s="25"/>
      <c r="V29" s="25"/>
      <c r="W29" s="25"/>
      <c r="X29" s="25"/>
      <c r="Y29" s="26"/>
    </row>
    <row r="30" spans="1:25" ht="15.95" customHeight="1">
      <c r="A30" s="107" t="s">
        <v>68</v>
      </c>
      <c r="B30" s="107"/>
      <c r="C30" s="107"/>
      <c r="D30" s="107"/>
      <c r="E30" s="107"/>
      <c r="F30" s="111" t="s">
        <v>260</v>
      </c>
      <c r="G30" s="112"/>
      <c r="H30" s="111" t="s">
        <v>261</v>
      </c>
      <c r="I30" s="112"/>
      <c r="J30" s="122" t="s">
        <v>267</v>
      </c>
      <c r="K30" s="122"/>
      <c r="L30" s="121"/>
      <c r="M30" s="121"/>
      <c r="N30" s="121"/>
      <c r="O30" s="121"/>
      <c r="P30" s="27"/>
      <c r="Q30" s="25"/>
      <c r="R30" s="27"/>
      <c r="S30" s="25"/>
      <c r="T30" s="27"/>
      <c r="U30" s="25"/>
      <c r="V30" s="27"/>
      <c r="W30" s="25"/>
      <c r="X30" s="27"/>
      <c r="Y30" s="25"/>
    </row>
    <row r="31" spans="1:25" ht="15.95" customHeight="1">
      <c r="A31" s="107"/>
      <c r="B31" s="107"/>
      <c r="C31" s="107"/>
      <c r="D31" s="107"/>
      <c r="E31" s="107"/>
      <c r="F31" s="48" t="s">
        <v>264</v>
      </c>
      <c r="G31" s="48" t="s">
        <v>265</v>
      </c>
      <c r="H31" s="98" t="s">
        <v>264</v>
      </c>
      <c r="I31" s="48" t="s">
        <v>265</v>
      </c>
      <c r="J31" s="48" t="s">
        <v>237</v>
      </c>
      <c r="K31" s="77" t="s">
        <v>236</v>
      </c>
      <c r="L31" s="48" t="s">
        <v>237</v>
      </c>
      <c r="M31" s="77" t="s">
        <v>236</v>
      </c>
      <c r="N31" s="48" t="s">
        <v>237</v>
      </c>
      <c r="O31" s="77" t="s">
        <v>236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5" ht="15.95" customHeight="1">
      <c r="A32" s="104" t="s">
        <v>84</v>
      </c>
      <c r="B32" s="58" t="s">
        <v>49</v>
      </c>
      <c r="C32" s="50"/>
      <c r="D32" s="50"/>
      <c r="E32" s="63" t="s">
        <v>40</v>
      </c>
      <c r="F32" s="87">
        <v>72</v>
      </c>
      <c r="G32" s="93">
        <v>62</v>
      </c>
      <c r="H32" s="93">
        <v>837</v>
      </c>
      <c r="I32" s="87">
        <v>415</v>
      </c>
      <c r="J32" s="51"/>
      <c r="K32" s="93"/>
      <c r="L32" s="51"/>
      <c r="M32" s="51"/>
      <c r="N32" s="51"/>
      <c r="O32" s="51"/>
      <c r="P32" s="29"/>
      <c r="Q32" s="29"/>
      <c r="R32" s="29"/>
      <c r="S32" s="29"/>
      <c r="T32" s="30"/>
      <c r="U32" s="30"/>
      <c r="V32" s="29"/>
      <c r="W32" s="29"/>
      <c r="X32" s="30"/>
      <c r="Y32" s="30"/>
    </row>
    <row r="33" spans="1:25" ht="15.95" customHeight="1">
      <c r="A33" s="110"/>
      <c r="B33" s="60"/>
      <c r="C33" s="58" t="s">
        <v>69</v>
      </c>
      <c r="D33" s="50"/>
      <c r="E33" s="63"/>
      <c r="F33" s="87">
        <v>72</v>
      </c>
      <c r="G33" s="93">
        <v>62</v>
      </c>
      <c r="H33" s="93">
        <v>837</v>
      </c>
      <c r="I33" s="87">
        <v>415</v>
      </c>
      <c r="J33" s="51"/>
      <c r="K33" s="93"/>
      <c r="L33" s="51"/>
      <c r="M33" s="51"/>
      <c r="N33" s="51"/>
      <c r="O33" s="51"/>
      <c r="P33" s="29"/>
      <c r="Q33" s="29"/>
      <c r="R33" s="29"/>
      <c r="S33" s="29"/>
      <c r="T33" s="30"/>
      <c r="U33" s="30"/>
      <c r="V33" s="29"/>
      <c r="W33" s="29"/>
      <c r="X33" s="30"/>
      <c r="Y33" s="30"/>
    </row>
    <row r="34" spans="1:25" ht="15.95" customHeight="1">
      <c r="A34" s="110"/>
      <c r="B34" s="60"/>
      <c r="C34" s="59"/>
      <c r="D34" s="50" t="s">
        <v>70</v>
      </c>
      <c r="E34" s="63"/>
      <c r="F34" s="87">
        <v>72</v>
      </c>
      <c r="G34" s="93">
        <v>62</v>
      </c>
      <c r="H34" s="93">
        <v>443</v>
      </c>
      <c r="I34" s="87">
        <v>415</v>
      </c>
      <c r="J34" s="51"/>
      <c r="K34" s="93"/>
      <c r="L34" s="51"/>
      <c r="M34" s="51"/>
      <c r="N34" s="51"/>
      <c r="O34" s="51"/>
      <c r="P34" s="29"/>
      <c r="Q34" s="29"/>
      <c r="R34" s="29"/>
      <c r="S34" s="29"/>
      <c r="T34" s="30"/>
      <c r="U34" s="30"/>
      <c r="V34" s="29"/>
      <c r="W34" s="29"/>
      <c r="X34" s="30"/>
      <c r="Y34" s="30"/>
    </row>
    <row r="35" spans="1:25" ht="15.95" customHeight="1">
      <c r="A35" s="110"/>
      <c r="B35" s="59"/>
      <c r="C35" s="76" t="s">
        <v>71</v>
      </c>
      <c r="D35" s="50"/>
      <c r="E35" s="63"/>
      <c r="F35" s="87"/>
      <c r="G35" s="93"/>
      <c r="H35" s="93"/>
      <c r="I35" s="87"/>
      <c r="J35" s="65"/>
      <c r="K35" s="65"/>
      <c r="L35" s="51"/>
      <c r="M35" s="51"/>
      <c r="N35" s="51"/>
      <c r="O35" s="51"/>
      <c r="P35" s="29"/>
      <c r="Q35" s="29"/>
      <c r="R35" s="29"/>
      <c r="S35" s="29"/>
      <c r="T35" s="30"/>
      <c r="U35" s="30"/>
      <c r="V35" s="29"/>
      <c r="W35" s="29"/>
      <c r="X35" s="30"/>
      <c r="Y35" s="30"/>
    </row>
    <row r="36" spans="1:25" ht="15.95" customHeight="1">
      <c r="A36" s="110"/>
      <c r="B36" s="58" t="s">
        <v>52</v>
      </c>
      <c r="C36" s="50"/>
      <c r="D36" s="50"/>
      <c r="E36" s="63" t="s">
        <v>41</v>
      </c>
      <c r="F36" s="87">
        <v>63</v>
      </c>
      <c r="G36" s="93">
        <v>61</v>
      </c>
      <c r="H36" s="93">
        <v>308</v>
      </c>
      <c r="I36" s="87">
        <v>258</v>
      </c>
      <c r="J36" s="51"/>
      <c r="K36" s="93"/>
      <c r="L36" s="51"/>
      <c r="M36" s="51"/>
      <c r="N36" s="51"/>
      <c r="O36" s="51"/>
      <c r="P36" s="29"/>
      <c r="Q36" s="29"/>
      <c r="R36" s="29"/>
      <c r="S36" s="29"/>
      <c r="T36" s="29"/>
      <c r="U36" s="29"/>
      <c r="V36" s="29"/>
      <c r="W36" s="29"/>
      <c r="X36" s="30"/>
      <c r="Y36" s="30"/>
    </row>
    <row r="37" spans="1:25" ht="15.95" customHeight="1">
      <c r="A37" s="110"/>
      <c r="B37" s="60"/>
      <c r="C37" s="50" t="s">
        <v>72</v>
      </c>
      <c r="D37" s="50"/>
      <c r="E37" s="63"/>
      <c r="F37" s="87">
        <v>55</v>
      </c>
      <c r="G37" s="93">
        <v>51</v>
      </c>
      <c r="H37" s="93">
        <v>250</v>
      </c>
      <c r="I37" s="87">
        <v>117</v>
      </c>
      <c r="J37" s="51"/>
      <c r="K37" s="93"/>
      <c r="L37" s="51"/>
      <c r="M37" s="51"/>
      <c r="N37" s="51"/>
      <c r="O37" s="51"/>
      <c r="P37" s="29"/>
      <c r="Q37" s="29"/>
      <c r="R37" s="29"/>
      <c r="S37" s="29"/>
      <c r="T37" s="29"/>
      <c r="U37" s="29"/>
      <c r="V37" s="29"/>
      <c r="W37" s="29"/>
      <c r="X37" s="30"/>
      <c r="Y37" s="30"/>
    </row>
    <row r="38" spans="1:25" ht="15.95" customHeight="1">
      <c r="A38" s="110"/>
      <c r="B38" s="59"/>
      <c r="C38" s="50" t="s">
        <v>73</v>
      </c>
      <c r="D38" s="50"/>
      <c r="E38" s="63"/>
      <c r="F38" s="87">
        <v>8</v>
      </c>
      <c r="G38" s="93">
        <v>10</v>
      </c>
      <c r="H38" s="93">
        <v>59</v>
      </c>
      <c r="I38" s="87">
        <v>141</v>
      </c>
      <c r="J38" s="51"/>
      <c r="K38" s="93"/>
      <c r="L38" s="51"/>
      <c r="M38" s="51"/>
      <c r="N38" s="51"/>
      <c r="O38" s="51"/>
      <c r="P38" s="29"/>
      <c r="Q38" s="29"/>
      <c r="R38" s="30"/>
      <c r="S38" s="30"/>
      <c r="T38" s="29"/>
      <c r="U38" s="29"/>
      <c r="V38" s="29"/>
      <c r="W38" s="29"/>
      <c r="X38" s="30"/>
      <c r="Y38" s="30"/>
    </row>
    <row r="39" spans="1:25" ht="15.95" customHeight="1">
      <c r="A39" s="110"/>
      <c r="B39" s="44" t="s">
        <v>74</v>
      </c>
      <c r="C39" s="44"/>
      <c r="D39" s="44"/>
      <c r="E39" s="63" t="s">
        <v>163</v>
      </c>
      <c r="F39" s="87">
        <f>F32-F36</f>
        <v>9</v>
      </c>
      <c r="G39" s="93">
        <f t="shared" ref="G39:H39" si="7">G32-G36</f>
        <v>1</v>
      </c>
      <c r="H39" s="93">
        <f t="shared" si="7"/>
        <v>529</v>
      </c>
      <c r="I39" s="87">
        <f t="shared" ref="I39" si="8">I32-I36</f>
        <v>157</v>
      </c>
      <c r="J39" s="51">
        <f t="shared" ref="J39:O39" si="9">J32-J36</f>
        <v>0</v>
      </c>
      <c r="K39" s="93">
        <f t="shared" si="9"/>
        <v>0</v>
      </c>
      <c r="L39" s="51">
        <f t="shared" si="9"/>
        <v>0</v>
      </c>
      <c r="M39" s="51">
        <f t="shared" si="9"/>
        <v>0</v>
      </c>
      <c r="N39" s="51">
        <f t="shared" si="9"/>
        <v>0</v>
      </c>
      <c r="O39" s="51">
        <f t="shared" si="9"/>
        <v>0</v>
      </c>
      <c r="P39" s="29"/>
      <c r="Q39" s="29"/>
      <c r="R39" s="29"/>
      <c r="S39" s="29"/>
      <c r="T39" s="29"/>
      <c r="U39" s="29"/>
      <c r="V39" s="29"/>
      <c r="W39" s="29"/>
      <c r="X39" s="30"/>
      <c r="Y39" s="30"/>
    </row>
    <row r="40" spans="1:25" ht="15.95" customHeight="1">
      <c r="A40" s="104" t="s">
        <v>85</v>
      </c>
      <c r="B40" s="58" t="s">
        <v>75</v>
      </c>
      <c r="C40" s="50"/>
      <c r="D40" s="50"/>
      <c r="E40" s="63" t="s">
        <v>43</v>
      </c>
      <c r="F40" s="87">
        <v>100</v>
      </c>
      <c r="G40" s="93">
        <v>107</v>
      </c>
      <c r="H40" s="93">
        <v>2697</v>
      </c>
      <c r="I40" s="87">
        <v>2464</v>
      </c>
      <c r="J40" s="51">
        <v>48</v>
      </c>
      <c r="K40" s="93">
        <v>49</v>
      </c>
      <c r="L40" s="51"/>
      <c r="M40" s="51"/>
      <c r="N40" s="51"/>
      <c r="O40" s="51"/>
      <c r="P40" s="29"/>
      <c r="Q40" s="29"/>
      <c r="R40" s="29"/>
      <c r="S40" s="29"/>
      <c r="T40" s="30"/>
      <c r="U40" s="30"/>
      <c r="V40" s="30"/>
      <c r="W40" s="30"/>
      <c r="X40" s="29"/>
      <c r="Y40" s="29"/>
    </row>
    <row r="41" spans="1:25" ht="15.95" customHeight="1">
      <c r="A41" s="105"/>
      <c r="B41" s="59"/>
      <c r="C41" s="50" t="s">
        <v>76</v>
      </c>
      <c r="D41" s="50"/>
      <c r="E41" s="63"/>
      <c r="F41" s="65"/>
      <c r="G41" s="65"/>
      <c r="H41" s="65">
        <v>1901</v>
      </c>
      <c r="I41" s="65">
        <v>1231</v>
      </c>
      <c r="J41" s="51"/>
      <c r="K41" s="93"/>
      <c r="L41" s="51"/>
      <c r="M41" s="51"/>
      <c r="N41" s="51"/>
      <c r="O41" s="51"/>
      <c r="P41" s="30"/>
      <c r="Q41" s="30"/>
      <c r="R41" s="30"/>
      <c r="S41" s="30"/>
      <c r="T41" s="30"/>
      <c r="U41" s="30"/>
      <c r="V41" s="30"/>
      <c r="W41" s="30"/>
      <c r="X41" s="29"/>
      <c r="Y41" s="29"/>
    </row>
    <row r="42" spans="1:25" ht="15.95" customHeight="1">
      <c r="A42" s="105"/>
      <c r="B42" s="58" t="s">
        <v>63</v>
      </c>
      <c r="C42" s="50"/>
      <c r="D42" s="50"/>
      <c r="E42" s="63" t="s">
        <v>44</v>
      </c>
      <c r="F42" s="87">
        <v>109</v>
      </c>
      <c r="G42" s="93">
        <v>108</v>
      </c>
      <c r="H42" s="93">
        <v>3226</v>
      </c>
      <c r="I42" s="87">
        <v>2621</v>
      </c>
      <c r="J42" s="51">
        <v>48</v>
      </c>
      <c r="K42" s="93">
        <v>49</v>
      </c>
      <c r="L42" s="51"/>
      <c r="M42" s="51"/>
      <c r="N42" s="51"/>
      <c r="O42" s="51"/>
      <c r="P42" s="29"/>
      <c r="Q42" s="29"/>
      <c r="R42" s="29"/>
      <c r="S42" s="29"/>
      <c r="T42" s="30"/>
      <c r="U42" s="30"/>
      <c r="V42" s="29"/>
      <c r="W42" s="29"/>
      <c r="X42" s="29"/>
      <c r="Y42" s="29"/>
    </row>
    <row r="43" spans="1:25" ht="15.95" customHeight="1">
      <c r="A43" s="105"/>
      <c r="B43" s="59"/>
      <c r="C43" s="50" t="s">
        <v>77</v>
      </c>
      <c r="D43" s="50"/>
      <c r="E43" s="63"/>
      <c r="F43" s="87">
        <v>109</v>
      </c>
      <c r="G43" s="93">
        <v>108</v>
      </c>
      <c r="H43" s="93">
        <v>1238</v>
      </c>
      <c r="I43" s="87">
        <v>1337</v>
      </c>
      <c r="J43" s="65">
        <v>43</v>
      </c>
      <c r="K43" s="65">
        <v>42</v>
      </c>
      <c r="L43" s="51"/>
      <c r="M43" s="51"/>
      <c r="N43" s="51"/>
      <c r="O43" s="51"/>
      <c r="P43" s="29"/>
      <c r="Q43" s="29"/>
      <c r="R43" s="30"/>
      <c r="S43" s="29"/>
      <c r="T43" s="30"/>
      <c r="U43" s="30"/>
      <c r="V43" s="29"/>
      <c r="W43" s="29"/>
      <c r="X43" s="30"/>
      <c r="Y43" s="30"/>
    </row>
    <row r="44" spans="1:25" ht="15.95" customHeight="1">
      <c r="A44" s="105"/>
      <c r="B44" s="50" t="s">
        <v>74</v>
      </c>
      <c r="C44" s="50"/>
      <c r="D44" s="50"/>
      <c r="E44" s="63" t="s">
        <v>164</v>
      </c>
      <c r="F44" s="65">
        <f>F40-F42</f>
        <v>-9</v>
      </c>
      <c r="G44" s="65">
        <f t="shared" ref="G44:H44" si="10">G40-G42</f>
        <v>-1</v>
      </c>
      <c r="H44" s="65">
        <f t="shared" si="10"/>
        <v>-529</v>
      </c>
      <c r="I44" s="65">
        <f t="shared" ref="I44" si="11">I40-I42</f>
        <v>-157</v>
      </c>
      <c r="J44" s="65">
        <f t="shared" ref="J44:O44" si="12">J40-J42</f>
        <v>0</v>
      </c>
      <c r="K44" s="65">
        <f t="shared" si="12"/>
        <v>0</v>
      </c>
      <c r="L44" s="65">
        <f t="shared" si="12"/>
        <v>0</v>
      </c>
      <c r="M44" s="65">
        <f t="shared" si="12"/>
        <v>0</v>
      </c>
      <c r="N44" s="65">
        <f t="shared" si="12"/>
        <v>0</v>
      </c>
      <c r="O44" s="65">
        <f t="shared" si="12"/>
        <v>0</v>
      </c>
      <c r="P44" s="30"/>
      <c r="Q44" s="30"/>
      <c r="R44" s="29"/>
      <c r="S44" s="29"/>
      <c r="T44" s="30"/>
      <c r="U44" s="30"/>
      <c r="V44" s="29"/>
      <c r="W44" s="29"/>
      <c r="X44" s="29"/>
      <c r="Y44" s="29"/>
    </row>
    <row r="45" spans="1:25" ht="15.95" customHeight="1">
      <c r="A45" s="104" t="s">
        <v>86</v>
      </c>
      <c r="B45" s="44" t="s">
        <v>78</v>
      </c>
      <c r="C45" s="44"/>
      <c r="D45" s="44"/>
      <c r="E45" s="63" t="s">
        <v>165</v>
      </c>
      <c r="F45" s="87">
        <f>F39+F44</f>
        <v>0</v>
      </c>
      <c r="G45" s="93">
        <f t="shared" ref="G45:H45" si="13">G39+G44</f>
        <v>0</v>
      </c>
      <c r="H45" s="93">
        <f t="shared" si="13"/>
        <v>0</v>
      </c>
      <c r="I45" s="87">
        <f t="shared" ref="I45" si="14">I39+I44</f>
        <v>0</v>
      </c>
      <c r="J45" s="51">
        <f t="shared" ref="J45:O45" si="15">J39+J44</f>
        <v>0</v>
      </c>
      <c r="K45" s="93">
        <f t="shared" si="15"/>
        <v>0</v>
      </c>
      <c r="L45" s="51">
        <f t="shared" si="15"/>
        <v>0</v>
      </c>
      <c r="M45" s="51">
        <f t="shared" si="15"/>
        <v>0</v>
      </c>
      <c r="N45" s="51">
        <f t="shared" si="15"/>
        <v>0</v>
      </c>
      <c r="O45" s="51">
        <f t="shared" si="15"/>
        <v>0</v>
      </c>
      <c r="P45" s="29"/>
      <c r="Q45" s="29"/>
      <c r="R45" s="29"/>
      <c r="S45" s="29"/>
      <c r="T45" s="29"/>
      <c r="U45" s="29"/>
      <c r="V45" s="29"/>
      <c r="W45" s="29"/>
      <c r="X45" s="29"/>
      <c r="Y45" s="29"/>
    </row>
    <row r="46" spans="1:25" ht="15.95" customHeight="1">
      <c r="A46" s="105"/>
      <c r="B46" s="50" t="s">
        <v>79</v>
      </c>
      <c r="C46" s="50"/>
      <c r="D46" s="50"/>
      <c r="E46" s="50"/>
      <c r="F46" s="65"/>
      <c r="G46" s="65"/>
      <c r="H46" s="65"/>
      <c r="I46" s="65"/>
      <c r="J46" s="65"/>
      <c r="K46" s="65"/>
      <c r="L46" s="51"/>
      <c r="M46" s="51"/>
      <c r="N46" s="65"/>
      <c r="O46" s="65"/>
      <c r="P46" s="30"/>
      <c r="Q46" s="30"/>
      <c r="R46" s="30"/>
      <c r="S46" s="30"/>
      <c r="T46" s="30"/>
      <c r="U46" s="30"/>
      <c r="V46" s="30"/>
      <c r="W46" s="30"/>
      <c r="X46" s="30"/>
      <c r="Y46" s="30"/>
    </row>
    <row r="47" spans="1:25" ht="15.95" customHeight="1">
      <c r="A47" s="105"/>
      <c r="B47" s="50" t="s">
        <v>80</v>
      </c>
      <c r="C47" s="50"/>
      <c r="D47" s="50"/>
      <c r="E47" s="50"/>
      <c r="F47" s="87"/>
      <c r="G47" s="93"/>
      <c r="H47" s="93"/>
      <c r="I47" s="87"/>
      <c r="J47" s="51"/>
      <c r="K47" s="93"/>
      <c r="L47" s="51"/>
      <c r="M47" s="51"/>
      <c r="N47" s="51"/>
      <c r="O47" s="51"/>
      <c r="P47" s="29"/>
      <c r="Q47" s="29"/>
      <c r="R47" s="29"/>
      <c r="S47" s="29"/>
      <c r="T47" s="29"/>
      <c r="U47" s="29"/>
      <c r="V47" s="29"/>
      <c r="W47" s="29"/>
      <c r="X47" s="29"/>
      <c r="Y47" s="29"/>
    </row>
    <row r="48" spans="1:25" ht="15.95" customHeight="1">
      <c r="A48" s="105"/>
      <c r="B48" s="50" t="s">
        <v>81</v>
      </c>
      <c r="C48" s="50"/>
      <c r="D48" s="50"/>
      <c r="E48" s="50"/>
      <c r="F48" s="87"/>
      <c r="G48" s="93"/>
      <c r="H48" s="93"/>
      <c r="I48" s="87"/>
      <c r="J48" s="51"/>
      <c r="K48" s="93"/>
      <c r="L48" s="51"/>
      <c r="M48" s="51"/>
      <c r="N48" s="51"/>
      <c r="O48" s="51"/>
      <c r="P48" s="29"/>
      <c r="Q48" s="29"/>
      <c r="R48" s="29"/>
      <c r="S48" s="29"/>
      <c r="T48" s="29"/>
      <c r="U48" s="29"/>
      <c r="V48" s="29"/>
      <c r="W48" s="29"/>
      <c r="X48" s="29"/>
      <c r="Y48" s="29"/>
    </row>
    <row r="49" spans="1:15" ht="15.95" customHeight="1">
      <c r="A49" s="8" t="s">
        <v>166</v>
      </c>
      <c r="O49" s="6"/>
    </row>
    <row r="50" spans="1:15" ht="15.95" customHeight="1">
      <c r="A50" s="8"/>
    </row>
  </sheetData>
  <mergeCells count="31">
    <mergeCell ref="P6:Q6"/>
    <mergeCell ref="P25:P26"/>
    <mergeCell ref="Q25:Q26"/>
    <mergeCell ref="O25:O26"/>
    <mergeCell ref="A30:E31"/>
    <mergeCell ref="F30:G30"/>
    <mergeCell ref="H30:I30"/>
    <mergeCell ref="J30:K30"/>
    <mergeCell ref="L30:M30"/>
    <mergeCell ref="N30:O30"/>
    <mergeCell ref="F6:G6"/>
    <mergeCell ref="H6:I6"/>
    <mergeCell ref="N6:O6"/>
    <mergeCell ref="N25:N26"/>
    <mergeCell ref="A6:E7"/>
    <mergeCell ref="A32:A39"/>
    <mergeCell ref="A40:A44"/>
    <mergeCell ref="A45:A48"/>
    <mergeCell ref="J6:K6"/>
    <mergeCell ref="L6:M6"/>
    <mergeCell ref="A8:A18"/>
    <mergeCell ref="A19:A27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</mergeCells>
  <phoneticPr fontId="16"/>
  <printOptions horizontalCentered="1" gridLinesSet="0"/>
  <pageMargins left="0.78740157480314965" right="0.27559055118110237" top="0.39370078740157483" bottom="0.35433070866141736" header="0.19685039370078741" footer="0.19685039370078741"/>
  <pageSetup paperSize="9" scale="68" orientation="landscape" r:id="rId1"/>
  <headerFooter alignWithMargins="0">
    <oddHeader>&amp;R&amp;"明朝,斜体"&amp;9都道府県－4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/>
    <pageSetUpPr fitToPage="1"/>
  </sheetPr>
  <dimension ref="A1:M47"/>
  <sheetViews>
    <sheetView tabSelected="1" view="pageBreakPreview" topLeftCell="C1" zoomScaleNormal="100" zoomScaleSheetLayoutView="100" workbookViewId="0">
      <selection activeCell="E1" sqref="E1:F1048576"/>
    </sheetView>
  </sheetViews>
  <sheetFormatPr defaultRowHeight="13.5"/>
  <cols>
    <col min="1" max="2" width="3.625" style="2" customWidth="1"/>
    <col min="3" max="3" width="21.375" style="2" customWidth="1"/>
    <col min="4" max="4" width="20" style="2" customWidth="1"/>
    <col min="5" max="12" width="12.625" style="2" customWidth="1"/>
    <col min="13" max="16384" width="9" style="2"/>
  </cols>
  <sheetData>
    <row r="1" spans="1:12" ht="33.950000000000003" customHeight="1">
      <c r="A1" s="31" t="s">
        <v>0</v>
      </c>
      <c r="B1" s="31"/>
      <c r="C1" s="92" t="s">
        <v>252</v>
      </c>
      <c r="D1" s="39"/>
    </row>
    <row r="3" spans="1:12" ht="15" customHeight="1">
      <c r="A3" s="14" t="s">
        <v>167</v>
      </c>
      <c r="B3" s="14"/>
      <c r="C3" s="14"/>
      <c r="D3" s="14"/>
      <c r="G3" s="14"/>
      <c r="H3" s="14"/>
    </row>
    <row r="4" spans="1:12" ht="15" customHeight="1">
      <c r="A4" s="14"/>
      <c r="B4" s="14"/>
      <c r="C4" s="14"/>
      <c r="D4" s="14"/>
      <c r="G4" s="14"/>
      <c r="H4" s="14"/>
    </row>
    <row r="5" spans="1:12" ht="15" customHeight="1">
      <c r="A5" s="40"/>
      <c r="B5" s="40" t="s">
        <v>249</v>
      </c>
      <c r="C5" s="40"/>
      <c r="D5" s="40"/>
      <c r="F5" s="15"/>
      <c r="J5" s="15"/>
      <c r="L5" s="15" t="s">
        <v>168</v>
      </c>
    </row>
    <row r="6" spans="1:12" ht="24.75" customHeight="1">
      <c r="A6" s="41"/>
      <c r="B6" s="42"/>
      <c r="C6" s="42"/>
      <c r="D6" s="83"/>
      <c r="E6" s="125" t="s">
        <v>268</v>
      </c>
      <c r="F6" s="125"/>
      <c r="G6" s="127"/>
      <c r="H6" s="128"/>
      <c r="I6" s="126"/>
      <c r="J6" s="126"/>
      <c r="K6" s="126"/>
      <c r="L6" s="126"/>
    </row>
    <row r="7" spans="1:12" ht="15" customHeight="1">
      <c r="A7" s="18"/>
      <c r="B7" s="19"/>
      <c r="C7" s="19"/>
      <c r="D7" s="57"/>
      <c r="E7" s="34" t="s">
        <v>237</v>
      </c>
      <c r="F7" s="34" t="s">
        <v>236</v>
      </c>
      <c r="G7" s="34" t="s">
        <v>237</v>
      </c>
      <c r="H7" s="34" t="s">
        <v>236</v>
      </c>
      <c r="I7" s="34" t="s">
        <v>237</v>
      </c>
      <c r="J7" s="34" t="s">
        <v>236</v>
      </c>
      <c r="K7" s="34" t="s">
        <v>237</v>
      </c>
      <c r="L7" s="34" t="s">
        <v>236</v>
      </c>
    </row>
    <row r="8" spans="1:12" ht="18" customHeight="1">
      <c r="A8" s="100" t="s">
        <v>169</v>
      </c>
      <c r="B8" s="78" t="s">
        <v>170</v>
      </c>
      <c r="C8" s="79"/>
      <c r="D8" s="79"/>
      <c r="E8" s="80">
        <v>8</v>
      </c>
      <c r="F8" s="80">
        <v>8</v>
      </c>
      <c r="G8" s="80"/>
      <c r="H8" s="80"/>
      <c r="I8" s="80"/>
      <c r="J8" s="80"/>
      <c r="K8" s="80"/>
      <c r="L8" s="80"/>
    </row>
    <row r="9" spans="1:12" ht="18" customHeight="1">
      <c r="A9" s="100"/>
      <c r="B9" s="100" t="s">
        <v>171</v>
      </c>
      <c r="C9" s="50" t="s">
        <v>172</v>
      </c>
      <c r="D9" s="50"/>
      <c r="E9" s="80">
        <v>500</v>
      </c>
      <c r="F9" s="80">
        <v>500</v>
      </c>
      <c r="G9" s="80"/>
      <c r="H9" s="80"/>
      <c r="I9" s="80"/>
      <c r="J9" s="80"/>
      <c r="K9" s="80"/>
      <c r="L9" s="80"/>
    </row>
    <row r="10" spans="1:12" ht="18" customHeight="1">
      <c r="A10" s="100"/>
      <c r="B10" s="100"/>
      <c r="C10" s="50" t="s">
        <v>173</v>
      </c>
      <c r="D10" s="50"/>
      <c r="E10" s="80">
        <v>350</v>
      </c>
      <c r="F10" s="80">
        <v>350</v>
      </c>
      <c r="G10" s="80"/>
      <c r="H10" s="80"/>
      <c r="I10" s="80"/>
      <c r="J10" s="80"/>
      <c r="K10" s="80"/>
      <c r="L10" s="80"/>
    </row>
    <row r="11" spans="1:12" ht="18" customHeight="1">
      <c r="A11" s="100"/>
      <c r="B11" s="100"/>
      <c r="C11" s="50" t="s">
        <v>174</v>
      </c>
      <c r="D11" s="50"/>
      <c r="E11" s="80">
        <v>100</v>
      </c>
      <c r="F11" s="80">
        <v>100</v>
      </c>
      <c r="G11" s="80"/>
      <c r="H11" s="80"/>
      <c r="I11" s="80"/>
      <c r="J11" s="80"/>
      <c r="K11" s="80"/>
      <c r="L11" s="80"/>
    </row>
    <row r="12" spans="1:12" ht="18" customHeight="1">
      <c r="A12" s="100"/>
      <c r="B12" s="100"/>
      <c r="C12" s="50" t="s">
        <v>175</v>
      </c>
      <c r="D12" s="50"/>
      <c r="E12" s="80">
        <v>50</v>
      </c>
      <c r="F12" s="80">
        <v>50</v>
      </c>
      <c r="G12" s="80"/>
      <c r="H12" s="80"/>
      <c r="I12" s="80"/>
      <c r="J12" s="80"/>
      <c r="K12" s="80"/>
      <c r="L12" s="80"/>
    </row>
    <row r="13" spans="1:12" ht="18" customHeight="1">
      <c r="A13" s="100"/>
      <c r="B13" s="100"/>
      <c r="C13" s="50" t="s">
        <v>176</v>
      </c>
      <c r="D13" s="50"/>
      <c r="E13" s="80">
        <v>0</v>
      </c>
      <c r="F13" s="80">
        <v>0</v>
      </c>
      <c r="G13" s="80"/>
      <c r="H13" s="80"/>
      <c r="I13" s="80"/>
      <c r="J13" s="80"/>
      <c r="K13" s="80"/>
      <c r="L13" s="80"/>
    </row>
    <row r="14" spans="1:12" ht="18" customHeight="1">
      <c r="A14" s="100"/>
      <c r="B14" s="100"/>
      <c r="C14" s="50" t="s">
        <v>177</v>
      </c>
      <c r="D14" s="50"/>
      <c r="E14" s="80">
        <v>0</v>
      </c>
      <c r="F14" s="80">
        <v>0</v>
      </c>
      <c r="G14" s="80"/>
      <c r="H14" s="80"/>
      <c r="I14" s="80"/>
      <c r="J14" s="80"/>
      <c r="K14" s="80"/>
      <c r="L14" s="80"/>
    </row>
    <row r="15" spans="1:12" ht="18" customHeight="1">
      <c r="A15" s="100" t="s">
        <v>178</v>
      </c>
      <c r="B15" s="100" t="s">
        <v>179</v>
      </c>
      <c r="C15" s="50" t="s">
        <v>180</v>
      </c>
      <c r="D15" s="50"/>
      <c r="E15" s="51">
        <v>1996</v>
      </c>
      <c r="F15" s="87">
        <v>268</v>
      </c>
      <c r="G15" s="51"/>
      <c r="H15" s="51"/>
      <c r="I15" s="51"/>
      <c r="J15" s="51"/>
      <c r="K15" s="51"/>
      <c r="L15" s="51"/>
    </row>
    <row r="16" spans="1:12" ht="18" customHeight="1">
      <c r="A16" s="100"/>
      <c r="B16" s="100"/>
      <c r="C16" s="50" t="s">
        <v>181</v>
      </c>
      <c r="D16" s="50"/>
      <c r="E16" s="51">
        <v>38</v>
      </c>
      <c r="F16" s="87">
        <v>6</v>
      </c>
      <c r="G16" s="51"/>
      <c r="H16" s="51"/>
      <c r="I16" s="51"/>
      <c r="J16" s="51"/>
      <c r="K16" s="51"/>
      <c r="L16" s="51"/>
    </row>
    <row r="17" spans="1:13" ht="18" customHeight="1">
      <c r="A17" s="100"/>
      <c r="B17" s="100"/>
      <c r="C17" s="50" t="s">
        <v>182</v>
      </c>
      <c r="D17" s="50"/>
      <c r="E17" s="51">
        <v>529</v>
      </c>
      <c r="F17" s="87">
        <v>328</v>
      </c>
      <c r="G17" s="51"/>
      <c r="H17" s="51"/>
      <c r="I17" s="51"/>
      <c r="J17" s="51"/>
      <c r="K17" s="51"/>
      <c r="L17" s="51"/>
    </row>
    <row r="18" spans="1:13" ht="18" customHeight="1">
      <c r="A18" s="100"/>
      <c r="B18" s="100"/>
      <c r="C18" s="50" t="s">
        <v>183</v>
      </c>
      <c r="D18" s="50"/>
      <c r="E18" s="51">
        <v>2564</v>
      </c>
      <c r="F18" s="87">
        <v>602</v>
      </c>
      <c r="G18" s="51"/>
      <c r="H18" s="51"/>
      <c r="I18" s="51"/>
      <c r="J18" s="51"/>
      <c r="K18" s="51"/>
      <c r="L18" s="51"/>
    </row>
    <row r="19" spans="1:13" ht="18" customHeight="1">
      <c r="A19" s="100"/>
      <c r="B19" s="100" t="s">
        <v>184</v>
      </c>
      <c r="C19" s="50" t="s">
        <v>185</v>
      </c>
      <c r="D19" s="50"/>
      <c r="E19" s="51">
        <v>91</v>
      </c>
      <c r="F19" s="87">
        <v>42</v>
      </c>
      <c r="G19" s="51"/>
      <c r="H19" s="51"/>
      <c r="I19" s="51"/>
      <c r="J19" s="51"/>
      <c r="K19" s="51"/>
      <c r="L19" s="51"/>
    </row>
    <row r="20" spans="1:13" ht="18" customHeight="1">
      <c r="A20" s="100"/>
      <c r="B20" s="100"/>
      <c r="C20" s="50" t="s">
        <v>186</v>
      </c>
      <c r="D20" s="50"/>
      <c r="E20" s="51">
        <v>47</v>
      </c>
      <c r="F20" s="87">
        <v>8</v>
      </c>
      <c r="G20" s="51"/>
      <c r="H20" s="51"/>
      <c r="I20" s="51"/>
      <c r="J20" s="51"/>
      <c r="K20" s="51"/>
      <c r="L20" s="51"/>
    </row>
    <row r="21" spans="1:13" ht="18" customHeight="1">
      <c r="A21" s="100"/>
      <c r="B21" s="100"/>
      <c r="C21" s="50" t="s">
        <v>187</v>
      </c>
      <c r="D21" s="50"/>
      <c r="E21" s="99" t="s">
        <v>266</v>
      </c>
      <c r="F21" s="81">
        <v>0</v>
      </c>
      <c r="G21" s="81"/>
      <c r="H21" s="81"/>
      <c r="I21" s="81"/>
      <c r="J21" s="81"/>
      <c r="K21" s="81"/>
      <c r="L21" s="81"/>
    </row>
    <row r="22" spans="1:13" ht="18" customHeight="1">
      <c r="A22" s="100"/>
      <c r="B22" s="100"/>
      <c r="C22" s="44" t="s">
        <v>188</v>
      </c>
      <c r="D22" s="44"/>
      <c r="E22" s="51">
        <v>138</v>
      </c>
      <c r="F22" s="87">
        <v>50</v>
      </c>
      <c r="G22" s="51"/>
      <c r="H22" s="51"/>
      <c r="I22" s="51"/>
      <c r="J22" s="51"/>
      <c r="K22" s="51"/>
      <c r="L22" s="51"/>
    </row>
    <row r="23" spans="1:13" ht="18" customHeight="1">
      <c r="A23" s="100"/>
      <c r="B23" s="100" t="s">
        <v>189</v>
      </c>
      <c r="C23" s="50" t="s">
        <v>190</v>
      </c>
      <c r="D23" s="50"/>
      <c r="E23" s="51">
        <v>2520</v>
      </c>
      <c r="F23" s="87">
        <v>600</v>
      </c>
      <c r="G23" s="51"/>
      <c r="H23" s="51"/>
      <c r="I23" s="51"/>
      <c r="J23" s="51"/>
      <c r="K23" s="51"/>
      <c r="L23" s="51"/>
    </row>
    <row r="24" spans="1:13" ht="18" customHeight="1">
      <c r="A24" s="100"/>
      <c r="B24" s="100"/>
      <c r="C24" s="50" t="s">
        <v>191</v>
      </c>
      <c r="D24" s="50"/>
      <c r="E24" s="51">
        <v>-94</v>
      </c>
      <c r="F24" s="87">
        <v>-48</v>
      </c>
      <c r="G24" s="51"/>
      <c r="H24" s="51"/>
      <c r="I24" s="51"/>
      <c r="J24" s="51"/>
      <c r="K24" s="51"/>
      <c r="L24" s="51"/>
    </row>
    <row r="25" spans="1:13" ht="18" customHeight="1">
      <c r="A25" s="100"/>
      <c r="B25" s="100"/>
      <c r="C25" s="50" t="s">
        <v>192</v>
      </c>
      <c r="D25" s="50"/>
      <c r="E25" s="51"/>
      <c r="F25" s="87"/>
      <c r="G25" s="51"/>
      <c r="H25" s="51"/>
      <c r="I25" s="51"/>
      <c r="J25" s="51"/>
      <c r="K25" s="51"/>
      <c r="L25" s="51"/>
    </row>
    <row r="26" spans="1:13" ht="18" customHeight="1">
      <c r="A26" s="100"/>
      <c r="B26" s="100"/>
      <c r="C26" s="50" t="s">
        <v>193</v>
      </c>
      <c r="D26" s="50"/>
      <c r="E26" s="51">
        <v>2426</v>
      </c>
      <c r="F26" s="87">
        <v>552</v>
      </c>
      <c r="G26" s="51"/>
      <c r="H26" s="51"/>
      <c r="I26" s="51"/>
      <c r="J26" s="51"/>
      <c r="K26" s="51"/>
      <c r="L26" s="51"/>
    </row>
    <row r="27" spans="1:13" ht="18" customHeight="1">
      <c r="A27" s="100"/>
      <c r="B27" s="50" t="s">
        <v>194</v>
      </c>
      <c r="C27" s="50"/>
      <c r="D27" s="50"/>
      <c r="E27" s="51">
        <v>2564</v>
      </c>
      <c r="F27" s="87">
        <v>602</v>
      </c>
      <c r="G27" s="51"/>
      <c r="H27" s="51"/>
      <c r="I27" s="51"/>
      <c r="J27" s="51"/>
      <c r="K27" s="51"/>
      <c r="L27" s="51"/>
    </row>
    <row r="28" spans="1:13" ht="18" customHeight="1">
      <c r="A28" s="100" t="s">
        <v>195</v>
      </c>
      <c r="B28" s="100" t="s">
        <v>196</v>
      </c>
      <c r="C28" s="50" t="s">
        <v>197</v>
      </c>
      <c r="D28" s="82" t="s">
        <v>40</v>
      </c>
      <c r="E28" s="51"/>
      <c r="F28" s="87"/>
      <c r="G28" s="51"/>
      <c r="H28" s="51"/>
      <c r="I28" s="51"/>
      <c r="J28" s="51"/>
      <c r="K28" s="51"/>
      <c r="L28" s="51"/>
    </row>
    <row r="29" spans="1:13" ht="18" customHeight="1">
      <c r="A29" s="100"/>
      <c r="B29" s="100"/>
      <c r="C29" s="50" t="s">
        <v>198</v>
      </c>
      <c r="D29" s="82" t="s">
        <v>41</v>
      </c>
      <c r="E29" s="51">
        <v>30</v>
      </c>
      <c r="F29" s="87">
        <v>19</v>
      </c>
      <c r="G29" s="51"/>
      <c r="H29" s="51"/>
      <c r="I29" s="51"/>
      <c r="J29" s="51"/>
      <c r="K29" s="51"/>
      <c r="L29" s="51"/>
    </row>
    <row r="30" spans="1:13" ht="18" customHeight="1">
      <c r="A30" s="100"/>
      <c r="B30" s="100"/>
      <c r="C30" s="50" t="s">
        <v>199</v>
      </c>
      <c r="D30" s="82" t="s">
        <v>200</v>
      </c>
      <c r="E30" s="51"/>
      <c r="F30" s="87"/>
      <c r="G30" s="51"/>
      <c r="H30" s="51"/>
      <c r="I30" s="51"/>
      <c r="J30" s="51"/>
      <c r="K30" s="51"/>
      <c r="L30" s="51"/>
    </row>
    <row r="31" spans="1:13" ht="18" customHeight="1">
      <c r="A31" s="100"/>
      <c r="B31" s="100"/>
      <c r="C31" s="44" t="s">
        <v>201</v>
      </c>
      <c r="D31" s="82" t="s">
        <v>202</v>
      </c>
      <c r="E31" s="51">
        <f t="shared" ref="E31:L31" si="0">E28-E29-E30</f>
        <v>-30</v>
      </c>
      <c r="F31" s="87">
        <f t="shared" si="0"/>
        <v>-19</v>
      </c>
      <c r="G31" s="51">
        <f t="shared" si="0"/>
        <v>0</v>
      </c>
      <c r="H31" s="51">
        <f t="shared" si="0"/>
        <v>0</v>
      </c>
      <c r="I31" s="51">
        <f t="shared" si="0"/>
        <v>0</v>
      </c>
      <c r="J31" s="51">
        <f t="shared" si="0"/>
        <v>0</v>
      </c>
      <c r="K31" s="51">
        <f t="shared" si="0"/>
        <v>0</v>
      </c>
      <c r="L31" s="51">
        <f t="shared" si="0"/>
        <v>0</v>
      </c>
      <c r="M31" s="7"/>
    </row>
    <row r="32" spans="1:13" ht="18" customHeight="1">
      <c r="A32" s="100"/>
      <c r="B32" s="100"/>
      <c r="C32" s="50" t="s">
        <v>203</v>
      </c>
      <c r="D32" s="82" t="s">
        <v>204</v>
      </c>
      <c r="E32" s="51"/>
      <c r="F32" s="87"/>
      <c r="G32" s="51"/>
      <c r="H32" s="51"/>
      <c r="I32" s="51"/>
      <c r="J32" s="51"/>
      <c r="K32" s="51"/>
      <c r="L32" s="51"/>
    </row>
    <row r="33" spans="1:12" ht="18" customHeight="1">
      <c r="A33" s="100"/>
      <c r="B33" s="100"/>
      <c r="C33" s="50" t="s">
        <v>205</v>
      </c>
      <c r="D33" s="82" t="s">
        <v>206</v>
      </c>
      <c r="E33" s="51">
        <v>14</v>
      </c>
      <c r="F33" s="87">
        <v>1</v>
      </c>
      <c r="G33" s="51"/>
      <c r="H33" s="51"/>
      <c r="I33" s="51"/>
      <c r="J33" s="51"/>
      <c r="K33" s="51"/>
      <c r="L33" s="51"/>
    </row>
    <row r="34" spans="1:12" ht="18" customHeight="1">
      <c r="A34" s="100"/>
      <c r="B34" s="100"/>
      <c r="C34" s="44" t="s">
        <v>207</v>
      </c>
      <c r="D34" s="82" t="s">
        <v>208</v>
      </c>
      <c r="E34" s="51">
        <f t="shared" ref="E34:L34" si="1">E31+E32-E33</f>
        <v>-44</v>
      </c>
      <c r="F34" s="87">
        <f t="shared" si="1"/>
        <v>-20</v>
      </c>
      <c r="G34" s="51">
        <f t="shared" si="1"/>
        <v>0</v>
      </c>
      <c r="H34" s="51">
        <f t="shared" si="1"/>
        <v>0</v>
      </c>
      <c r="I34" s="51">
        <f t="shared" si="1"/>
        <v>0</v>
      </c>
      <c r="J34" s="51">
        <f t="shared" si="1"/>
        <v>0</v>
      </c>
      <c r="K34" s="51">
        <f t="shared" si="1"/>
        <v>0</v>
      </c>
      <c r="L34" s="51">
        <f t="shared" si="1"/>
        <v>0</v>
      </c>
    </row>
    <row r="35" spans="1:12" ht="18" customHeight="1">
      <c r="A35" s="100"/>
      <c r="B35" s="100" t="s">
        <v>209</v>
      </c>
      <c r="C35" s="50" t="s">
        <v>210</v>
      </c>
      <c r="D35" s="82" t="s">
        <v>211</v>
      </c>
      <c r="E35" s="51"/>
      <c r="F35" s="87"/>
      <c r="G35" s="51"/>
      <c r="H35" s="51"/>
      <c r="I35" s="51"/>
      <c r="J35" s="51"/>
      <c r="K35" s="51"/>
      <c r="L35" s="51"/>
    </row>
    <row r="36" spans="1:12" ht="18" customHeight="1">
      <c r="A36" s="100"/>
      <c r="B36" s="100"/>
      <c r="C36" s="50" t="s">
        <v>212</v>
      </c>
      <c r="D36" s="82" t="s">
        <v>213</v>
      </c>
      <c r="E36" s="51"/>
      <c r="F36" s="87"/>
      <c r="G36" s="51"/>
      <c r="H36" s="51"/>
      <c r="I36" s="51"/>
      <c r="J36" s="51"/>
      <c r="K36" s="51"/>
      <c r="L36" s="51"/>
    </row>
    <row r="37" spans="1:12" ht="18" customHeight="1">
      <c r="A37" s="100"/>
      <c r="B37" s="100"/>
      <c r="C37" s="50" t="s">
        <v>214</v>
      </c>
      <c r="D37" s="82" t="s">
        <v>215</v>
      </c>
      <c r="E37" s="51">
        <f t="shared" ref="E37:L37" si="2">E34+E35-E36</f>
        <v>-44</v>
      </c>
      <c r="F37" s="87">
        <f t="shared" si="2"/>
        <v>-20</v>
      </c>
      <c r="G37" s="51">
        <f t="shared" si="2"/>
        <v>0</v>
      </c>
      <c r="H37" s="51">
        <f t="shared" si="2"/>
        <v>0</v>
      </c>
      <c r="I37" s="51">
        <f t="shared" si="2"/>
        <v>0</v>
      </c>
      <c r="J37" s="51">
        <f t="shared" si="2"/>
        <v>0</v>
      </c>
      <c r="K37" s="51">
        <f t="shared" si="2"/>
        <v>0</v>
      </c>
      <c r="L37" s="51">
        <f t="shared" si="2"/>
        <v>0</v>
      </c>
    </row>
    <row r="38" spans="1:12" ht="18" customHeight="1">
      <c r="A38" s="100"/>
      <c r="B38" s="100"/>
      <c r="C38" s="50" t="s">
        <v>216</v>
      </c>
      <c r="D38" s="82" t="s">
        <v>217</v>
      </c>
      <c r="E38" s="51"/>
      <c r="F38" s="87"/>
      <c r="G38" s="51"/>
      <c r="H38" s="51"/>
      <c r="I38" s="51"/>
      <c r="J38" s="51"/>
      <c r="K38" s="51"/>
      <c r="L38" s="51"/>
    </row>
    <row r="39" spans="1:12" ht="18" customHeight="1">
      <c r="A39" s="100"/>
      <c r="B39" s="100"/>
      <c r="C39" s="50" t="s">
        <v>218</v>
      </c>
      <c r="D39" s="82" t="s">
        <v>219</v>
      </c>
      <c r="E39" s="51"/>
      <c r="F39" s="87"/>
      <c r="G39" s="51"/>
      <c r="H39" s="51"/>
      <c r="I39" s="51"/>
      <c r="J39" s="51"/>
      <c r="K39" s="51"/>
      <c r="L39" s="51"/>
    </row>
    <row r="40" spans="1:12" ht="18" customHeight="1">
      <c r="A40" s="100"/>
      <c r="B40" s="100"/>
      <c r="C40" s="50" t="s">
        <v>220</v>
      </c>
      <c r="D40" s="82" t="s">
        <v>221</v>
      </c>
      <c r="E40" s="51"/>
      <c r="F40" s="87"/>
      <c r="G40" s="51"/>
      <c r="H40" s="51"/>
      <c r="I40" s="51"/>
      <c r="J40" s="51"/>
      <c r="K40" s="51"/>
      <c r="L40" s="51"/>
    </row>
    <row r="41" spans="1:12" ht="18" customHeight="1">
      <c r="A41" s="100"/>
      <c r="B41" s="100"/>
      <c r="C41" s="44" t="s">
        <v>222</v>
      </c>
      <c r="D41" s="82" t="s">
        <v>223</v>
      </c>
      <c r="E41" s="51">
        <f t="shared" ref="E41:L41" si="3">E34+E35-E36-E40</f>
        <v>-44</v>
      </c>
      <c r="F41" s="87">
        <f t="shared" si="3"/>
        <v>-20</v>
      </c>
      <c r="G41" s="51">
        <f t="shared" si="3"/>
        <v>0</v>
      </c>
      <c r="H41" s="51">
        <f t="shared" si="3"/>
        <v>0</v>
      </c>
      <c r="I41" s="51">
        <f t="shared" si="3"/>
        <v>0</v>
      </c>
      <c r="J41" s="51">
        <f t="shared" si="3"/>
        <v>0</v>
      </c>
      <c r="K41" s="51">
        <f t="shared" si="3"/>
        <v>0</v>
      </c>
      <c r="L41" s="51">
        <f t="shared" si="3"/>
        <v>0</v>
      </c>
    </row>
    <row r="42" spans="1:12" ht="18" customHeight="1">
      <c r="A42" s="100"/>
      <c r="B42" s="100"/>
      <c r="C42" s="129" t="s">
        <v>224</v>
      </c>
      <c r="D42" s="129"/>
      <c r="E42" s="51">
        <f t="shared" ref="E42:L42" si="4">E37+E38-E39-E40</f>
        <v>-44</v>
      </c>
      <c r="F42" s="87">
        <f t="shared" si="4"/>
        <v>-20</v>
      </c>
      <c r="G42" s="51">
        <f t="shared" si="4"/>
        <v>0</v>
      </c>
      <c r="H42" s="51">
        <f t="shared" si="4"/>
        <v>0</v>
      </c>
      <c r="I42" s="51">
        <f t="shared" si="4"/>
        <v>0</v>
      </c>
      <c r="J42" s="51">
        <f t="shared" si="4"/>
        <v>0</v>
      </c>
      <c r="K42" s="51">
        <f t="shared" si="4"/>
        <v>0</v>
      </c>
      <c r="L42" s="51">
        <f t="shared" si="4"/>
        <v>0</v>
      </c>
    </row>
    <row r="43" spans="1:12" ht="18" customHeight="1">
      <c r="A43" s="100"/>
      <c r="B43" s="100"/>
      <c r="C43" s="50" t="s">
        <v>225</v>
      </c>
      <c r="D43" s="82" t="s">
        <v>226</v>
      </c>
      <c r="E43" s="51"/>
      <c r="F43" s="87"/>
      <c r="G43" s="51"/>
      <c r="H43" s="51"/>
      <c r="I43" s="51"/>
      <c r="J43" s="51"/>
      <c r="K43" s="51"/>
      <c r="L43" s="51"/>
    </row>
    <row r="44" spans="1:12" ht="18" customHeight="1">
      <c r="A44" s="100"/>
      <c r="B44" s="100"/>
      <c r="C44" s="44" t="s">
        <v>227</v>
      </c>
      <c r="D44" s="63" t="s">
        <v>228</v>
      </c>
      <c r="E44" s="51">
        <f t="shared" ref="E44:L44" si="5">E41+E43</f>
        <v>-44</v>
      </c>
      <c r="F44" s="87">
        <f t="shared" si="5"/>
        <v>-20</v>
      </c>
      <c r="G44" s="51">
        <f t="shared" si="5"/>
        <v>0</v>
      </c>
      <c r="H44" s="51">
        <f t="shared" si="5"/>
        <v>0</v>
      </c>
      <c r="I44" s="51">
        <f t="shared" si="5"/>
        <v>0</v>
      </c>
      <c r="J44" s="51">
        <f t="shared" si="5"/>
        <v>0</v>
      </c>
      <c r="K44" s="51">
        <f t="shared" si="5"/>
        <v>0</v>
      </c>
      <c r="L44" s="51">
        <f t="shared" si="5"/>
        <v>0</v>
      </c>
    </row>
    <row r="45" spans="1:12" ht="14.1" customHeight="1">
      <c r="A45" s="8" t="s">
        <v>229</v>
      </c>
    </row>
    <row r="46" spans="1:12" ht="14.1" customHeight="1">
      <c r="A46" s="8" t="s">
        <v>230</v>
      </c>
    </row>
    <row r="47" spans="1:12">
      <c r="A47" s="43"/>
    </row>
  </sheetData>
  <mergeCells count="14">
    <mergeCell ref="C42:D42"/>
    <mergeCell ref="A15:A27"/>
    <mergeCell ref="B15:B18"/>
    <mergeCell ref="B19:B22"/>
    <mergeCell ref="B23:B26"/>
    <mergeCell ref="A28:A44"/>
    <mergeCell ref="B28:B34"/>
    <mergeCell ref="B35:B44"/>
    <mergeCell ref="E6:F6"/>
    <mergeCell ref="I6:J6"/>
    <mergeCell ref="K6:L6"/>
    <mergeCell ref="A8:A14"/>
    <mergeCell ref="B9:B14"/>
    <mergeCell ref="G6:H6"/>
  </mergeCells>
  <phoneticPr fontId="16"/>
  <pageMargins left="0.70866141732283472" right="0.23622047244094491" top="0.19685039370078741" bottom="0.23622047244094491" header="0.19685039370078741" footer="0.19685039370078741"/>
  <pageSetup paperSize="9" scale="63" orientation="portrait" r:id="rId1"/>
  <headerFooter alignWithMargins="0">
    <oddHeader>&amp;R&amp;"ｺﾞｼｯｸ,斜体"&amp;9都道府県－5</oddHeader>
  </headerFooter>
  <rowBreaks count="1" manualBreakCount="1">
    <brk id="46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1.普通会計予算(R5-6年度)</vt:lpstr>
      <vt:lpstr>2.公営企業会計予算(R5-6年度)</vt:lpstr>
      <vt:lpstr>3.(1)普通会計決算（R3-4年度)</vt:lpstr>
      <vt:lpstr>3.(2)財政指標等（H30‐R4年度）</vt:lpstr>
      <vt:lpstr>4.公営企業会計決算（R3-4年度）</vt:lpstr>
      <vt:lpstr>5.三セク決算（R3-4年度）</vt:lpstr>
      <vt:lpstr>'1.普通会計予算(R5-6年度)'!Print_Area</vt:lpstr>
      <vt:lpstr>'2.公営企業会計予算(R5-6年度)'!Print_Area</vt:lpstr>
      <vt:lpstr>'3.(1)普通会計決算（R3-4年度)'!Print_Area</vt:lpstr>
      <vt:lpstr>'3.(2)財政指標等（H30‐R4年度）'!Print_Area</vt:lpstr>
      <vt:lpstr>'4.公営企業会計決算（R3-4年度）'!Print_Area</vt:lpstr>
      <vt:lpstr>'5.三セク決算（R3-4年度）'!Print_Area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調査統計係</dc:creator>
  <cp:lastModifiedBy> </cp:lastModifiedBy>
  <cp:lastPrinted>2024-09-03T08:54:39Z</cp:lastPrinted>
  <dcterms:created xsi:type="dcterms:W3CDTF">1999-07-06T05:17:05Z</dcterms:created>
  <dcterms:modified xsi:type="dcterms:W3CDTF">2024-09-03T09:08:54Z</dcterms:modified>
</cp:coreProperties>
</file>