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49772\Box\11105_10_庁内用\予算第二係\04　予算第二係\01　予算【健福】\R6\20_サブ業務\010_国・他県照会\01_国等\006_【地方債協会】都道府県及び指定都市の財政状況について\020_作成\"/>
    </mc:Choice>
  </mc:AlternateContent>
  <xr:revisionPtr revIDLastSave="0" documentId="13_ncr:1_{61D6864D-7476-4C0B-BE3D-710EFE882278}" xr6:coauthVersionLast="47" xr6:coauthVersionMax="47" xr10:uidLastSave="{00000000-0000-0000-0000-000000000000}"/>
  <bookViews>
    <workbookView xWindow="22932" yWindow="-108" windowWidth="23256" windowHeight="12720" tabRatio="663" firstSheet="2" activeTab="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8" l="1"/>
  <c r="H34" i="8" s="1"/>
  <c r="F31" i="8"/>
  <c r="F34" i="8" s="1"/>
  <c r="G31" i="8"/>
  <c r="G34" i="8" s="1"/>
  <c r="E31" i="8"/>
  <c r="E34" i="8" s="1"/>
  <c r="I44" i="7"/>
  <c r="I39" i="7"/>
  <c r="I45" i="7" s="1"/>
  <c r="G44" i="7"/>
  <c r="G39" i="7"/>
  <c r="G45" i="7" s="1"/>
  <c r="M24" i="7"/>
  <c r="M27" i="7" s="1"/>
  <c r="M16" i="7"/>
  <c r="M15" i="7"/>
  <c r="M14" i="7"/>
  <c r="K24" i="7"/>
  <c r="K27" i="7" s="1"/>
  <c r="K16" i="7"/>
  <c r="K15" i="7"/>
  <c r="K14" i="7"/>
  <c r="I27" i="7"/>
  <c r="I24" i="7"/>
  <c r="I16" i="7"/>
  <c r="I15" i="7"/>
  <c r="I14" i="7"/>
  <c r="G27" i="7"/>
  <c r="G24" i="7"/>
  <c r="G16" i="7"/>
  <c r="G15" i="7"/>
  <c r="G14" i="7"/>
  <c r="F24" i="6"/>
  <c r="F22" i="6" s="1"/>
  <c r="H22" i="6"/>
  <c r="G22" i="6"/>
  <c r="E22" i="6"/>
  <c r="H21" i="6"/>
  <c r="H20" i="6"/>
  <c r="G20" i="6"/>
  <c r="F20" i="6"/>
  <c r="E20" i="6"/>
  <c r="H19" i="6"/>
  <c r="H23" i="6" s="1"/>
  <c r="G19" i="6"/>
  <c r="G23" i="6" s="1"/>
  <c r="F19" i="6"/>
  <c r="F21" i="6" s="1"/>
  <c r="E19" i="6"/>
  <c r="E23" i="6" s="1"/>
  <c r="H41" i="8" l="1"/>
  <c r="H44" i="8" s="1"/>
  <c r="H37" i="8"/>
  <c r="H42" i="8" s="1"/>
  <c r="F41" i="8"/>
  <c r="F44" i="8" s="1"/>
  <c r="F37" i="8"/>
  <c r="F42" i="8" s="1"/>
  <c r="G41" i="8"/>
  <c r="G44" i="8" s="1"/>
  <c r="G37" i="8"/>
  <c r="G42" i="8" s="1"/>
  <c r="E41" i="8"/>
  <c r="E44" i="8" s="1"/>
  <c r="E37" i="8"/>
  <c r="E42" i="8" s="1"/>
  <c r="E21" i="6"/>
  <c r="F23" i="6"/>
  <c r="G21" i="6"/>
  <c r="F28" i="5" l="1"/>
  <c r="F32" i="5"/>
  <c r="F39" i="5"/>
  <c r="F40" i="5"/>
  <c r="G11" i="4" l="1"/>
  <c r="H11" i="4"/>
  <c r="H16" i="4" s="1"/>
  <c r="I11" i="4"/>
  <c r="J11" i="4"/>
  <c r="K11" i="4"/>
  <c r="L11" i="4"/>
  <c r="M11" i="4"/>
  <c r="G8" i="4"/>
  <c r="G16" i="4" s="1"/>
  <c r="H8" i="4"/>
  <c r="I8" i="4"/>
  <c r="J8" i="4"/>
  <c r="K8" i="4"/>
  <c r="L8" i="4"/>
  <c r="M8" i="4"/>
  <c r="F11" i="4"/>
  <c r="F8" i="4"/>
  <c r="H39" i="2"/>
  <c r="F39" i="2"/>
  <c r="H40" i="2"/>
  <c r="I40" i="2" s="1"/>
  <c r="F40" i="2"/>
  <c r="H32" i="2"/>
  <c r="F32" i="2"/>
  <c r="H28" i="2"/>
  <c r="F28" i="2"/>
  <c r="F45" i="2" s="1"/>
  <c r="I9" i="2"/>
  <c r="F27" i="2"/>
  <c r="G27" i="2" s="1"/>
  <c r="H45" i="5"/>
  <c r="F45" i="5"/>
  <c r="G44" i="5" s="1"/>
  <c r="H27" i="5"/>
  <c r="F27" i="5"/>
  <c r="G19" i="5" s="1"/>
  <c r="F44" i="4"/>
  <c r="F39" i="4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O44" i="7"/>
  <c r="N44" i="7"/>
  <c r="M44" i="7"/>
  <c r="M45" i="7" s="1"/>
  <c r="L44" i="7"/>
  <c r="K44" i="7"/>
  <c r="J44" i="7"/>
  <c r="H44" i="7"/>
  <c r="F44" i="7"/>
  <c r="O39" i="7"/>
  <c r="O45" i="7" s="1"/>
  <c r="N39" i="7"/>
  <c r="M39" i="7"/>
  <c r="L39" i="7"/>
  <c r="K39" i="7"/>
  <c r="J39" i="7"/>
  <c r="H39" i="7"/>
  <c r="F39" i="7"/>
  <c r="O24" i="7"/>
  <c r="O27" i="7" s="1"/>
  <c r="N24" i="7"/>
  <c r="N27" i="7" s="1"/>
  <c r="L24" i="7"/>
  <c r="L27" i="7" s="1"/>
  <c r="J24" i="7"/>
  <c r="J27" i="7" s="1"/>
  <c r="H24" i="7"/>
  <c r="H27" i="7" s="1"/>
  <c r="F24" i="7"/>
  <c r="F27" i="7" s="1"/>
  <c r="O16" i="7"/>
  <c r="N16" i="7"/>
  <c r="L16" i="7"/>
  <c r="J16" i="7"/>
  <c r="H16" i="7"/>
  <c r="F16" i="7"/>
  <c r="O15" i="7"/>
  <c r="N15" i="7"/>
  <c r="L15" i="7"/>
  <c r="J15" i="7"/>
  <c r="H15" i="7"/>
  <c r="F15" i="7"/>
  <c r="O14" i="7"/>
  <c r="N14" i="7"/>
  <c r="L14" i="7"/>
  <c r="J14" i="7"/>
  <c r="H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37" i="2"/>
  <c r="I33" i="2"/>
  <c r="I31" i="2"/>
  <c r="I29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L39" i="4"/>
  <c r="L44" i="4"/>
  <c r="L45" i="4"/>
  <c r="K39" i="4"/>
  <c r="K44" i="4"/>
  <c r="K45" i="4"/>
  <c r="J39" i="4"/>
  <c r="J44" i="4"/>
  <c r="I39" i="4"/>
  <c r="I44" i="4"/>
  <c r="H39" i="4"/>
  <c r="H44" i="4"/>
  <c r="G39" i="4"/>
  <c r="G44" i="4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5" i="4"/>
  <c r="L15" i="4"/>
  <c r="M14" i="4"/>
  <c r="L14" i="4"/>
  <c r="O16" i="4"/>
  <c r="N16" i="4"/>
  <c r="O15" i="4"/>
  <c r="N15" i="4"/>
  <c r="O14" i="4"/>
  <c r="N14" i="4"/>
  <c r="K15" i="4"/>
  <c r="J15" i="4"/>
  <c r="K14" i="4"/>
  <c r="J14" i="4"/>
  <c r="I15" i="4"/>
  <c r="H15" i="4"/>
  <c r="I14" i="4"/>
  <c r="H14" i="4"/>
  <c r="G24" i="4"/>
  <c r="G27" i="4" s="1"/>
  <c r="G15" i="4"/>
  <c r="G14" i="4"/>
  <c r="F24" i="4"/>
  <c r="F27" i="4" s="1"/>
  <c r="F15" i="4"/>
  <c r="F14" i="4"/>
  <c r="G33" i="5" l="1"/>
  <c r="G42" i="5"/>
  <c r="G35" i="5"/>
  <c r="G38" i="5"/>
  <c r="G40" i="5"/>
  <c r="G34" i="5"/>
  <c r="G41" i="5"/>
  <c r="G30" i="5"/>
  <c r="G39" i="5"/>
  <c r="G37" i="5"/>
  <c r="K16" i="4"/>
  <c r="I16" i="4"/>
  <c r="G45" i="4"/>
  <c r="F45" i="4"/>
  <c r="L16" i="4"/>
  <c r="J16" i="4"/>
  <c r="M16" i="4"/>
  <c r="F16" i="4"/>
  <c r="I39" i="2"/>
  <c r="I32" i="2"/>
  <c r="G45" i="2"/>
  <c r="G29" i="2"/>
  <c r="G41" i="2"/>
  <c r="I28" i="2"/>
  <c r="G14" i="2"/>
  <c r="N45" i="4"/>
  <c r="G28" i="5"/>
  <c r="I45" i="4"/>
  <c r="M45" i="4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<sst xmlns="http://schemas.openxmlformats.org/spreadsheetml/2006/main" count="443" uniqueCount="269">
  <si>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</si>
  <si>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</si>
  <si>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</si>
  <si>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</si>
  <si>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</si>
  <si>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</si>
  <si>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</si>
  <si>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</si>
  <si>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</si>
  <si>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</si>
  <si>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</si>
  <si>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</si>
  <si>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</si>
  <si>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</si>
  <si>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</si>
  <si>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</si>
  <si>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</si>
  <si>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</si>
  <si>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</si>
  <si>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</si>
  <si>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</si>
  <si>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</si>
  <si>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</si>
  <si>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</si>
  <si>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</si>
  <si>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</si>
  <si>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</si>
  <si>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</si>
  <si>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</si>
  <si>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</si>
  <si>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</si>
  <si>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</si>
  <si>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</si>
  <si>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</si>
  <si>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</si>
  <si>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</si>
  <si>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</si>
  <si>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</si>
  <si>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</si>
  <si>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</si>
  <si>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</si>
  <si>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</si>
  <si>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</si>
  <si>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</si>
  <si>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</si>
  <si>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</si>
  <si>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</si>
  <si>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</si>
  <si>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</si>
  <si>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</si>
  <si>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</si>
  <si>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</si>
  <si>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</si>
  <si>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</si>
  <si>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</si>
  <si>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</si>
  <si>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</si>
  <si>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</si>
  <si>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</si>
  <si>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</si>
  <si>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</si>
  <si>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</si>
  <si>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</si>
  <si>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</si>
  <si>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</si>
  <si>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</si>
  <si>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</si>
  <si>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</si>
  <si>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</si>
  <si>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</si>
  <si>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</si>
  <si>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</si>
  <si>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</si>
  <si>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</si>
  <si>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</si>
  <si>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</si>
  <si>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</si>
  <si>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</si>
  <si>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</si>
  <si>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</si>
  <si>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</si>
  <si>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</si>
  <si>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</si>
  <si>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</si>
  <si>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</si>
  <si>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</si>
  <si>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</si>
  <si>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</si>
  <si>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</si>
  <si>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</si>
  <si>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</si>
  <si>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</si>
  <si>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</si>
  <si>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</si>
  <si>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</si>
  <si>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</si>
  <si>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</si>
  <si>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</si>
  <si>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</si>
  <si>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</si>
  <si>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</si>
  <si>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</si>
  <si>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</si>
  <si>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</si>
  <si>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</si>
  <si>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</si>
  <si>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</si>
  <si>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</si>
  <si>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</si>
  <si>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</si>
  <si>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</si>
  <si>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</si>
  <si>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</si>
  <si>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</si>
  <si>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</si>
  <si>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</si>
  <si>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</si>
  <si>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</si>
  <si>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</si>
  <si>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</si>
  <si>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</si>
  <si>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</si>
  <si>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</si>
  <si>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</si>
  <si>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</si>
  <si>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</si>
  <si>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</si>
  <si>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</si>
  <si>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</si>
  <si>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</si>
  <si>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</si>
  <si>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</si>
  <si>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</si>
  <si>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</si>
  <si>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</si>
  <si>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</si>
  <si>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</si>
  <si>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</si>
  <si>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</si>
  <si>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</si>
  <si>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</si>
  <si>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</si>
  <si>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</si>
  <si>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</si>
  <si>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</si>
  <si>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</si>
  <si>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</si>
  <si>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</si>
  <si>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</si>
  <si>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</si>
  <si>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</si>
  <si>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</si>
  <si>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</si>
  <si>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</si>
  <si>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</si>
  <si>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</si>
  <si>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</si>
  <si>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</si>
  <si>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</si>
  <si>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</si>
  <si>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</si>
  <si>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</si>
  <si>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</si>
  <si>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</si>
  <si>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</si>
  <si>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</si>
  <si>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</si>
  <si>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</si>
  <si>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</si>
  <si>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</si>
  <si>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</si>
  <si>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</si>
  <si>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</si>
  <si>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</si>
  <si>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</si>
  <si>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</si>
  <si>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</si>
  <si>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</si>
  <si>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</si>
  <si>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</si>
  <si>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</si>
  <si>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</si>
  <si>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</si>
  <si>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</si>
  <si>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</si>
  <si>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</si>
  <si>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</si>
  <si>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</si>
  <si>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</si>
  <si>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</si>
  <si>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</si>
  <si>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</si>
  <si>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</si>
  <si>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</si>
  <si>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</si>
  <si>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</si>
  <si>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</si>
  <si>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</si>
  <si>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</si>
  <si>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</si>
  <si>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</si>
  <si>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</si>
  <si>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</si>
  <si>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</si>
  <si>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</si>
  <si>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</si>
  <si>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</si>
  <si>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</si>
  <si>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</si>
  <si>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</si>
  <si>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</si>
  <si>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</si>
  <si>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</si>
  <si>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</si>
  <si>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</si>
  <si>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</si>
  <si>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</si>
  <si>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</si>
  <si>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</si>
  <si>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</si>
  <si>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</si>
  <si>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</si>
  <si>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</si>
  <si>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</si>
  <si>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</si>
  <si>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</si>
  <si>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</si>
  <si>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</si>
  <si>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</si>
  <si>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</si>
  <si>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</si>
  <si>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</si>
  <si>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</si>
  <si>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</si>
  <si>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</si>
  <si>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</si>
  <si>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</si>
  <si>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</si>
  <si>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</si>
  <si>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</si>
  <si>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</si>
  <si>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</si>
  <si>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</si>
  <si>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</si>
  <si>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</si>
  <si>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</si>
  <si>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</si>
  <si>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</si>
  <si>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</si>
  <si>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</si>
  <si>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</si>
  <si>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病院事業</t>
    <rPh sb="0" eb="2">
      <t>ビョウイン</t>
    </rPh>
    <rPh sb="2" eb="4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</si>
  <si>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</si>
  <si>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水道事業</t>
    <rPh sb="0" eb="2">
      <t>スイドウ</t>
    </rPh>
    <rPh sb="2" eb="4">
      <t>ジギョウ</t>
    </rPh>
    <phoneticPr fontId="9"/>
  </si>
  <si>
    <t>工業用水事業</t>
    <rPh sb="0" eb="2">
      <t>コウギョウ</t>
    </rPh>
    <rPh sb="2" eb="4">
      <t>ヨウスイ</t>
    </rPh>
    <rPh sb="4" eb="6">
      <t>ジギョウ</t>
    </rPh>
    <phoneticPr fontId="9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</si>
  <si>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9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</si>
  <si>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9"/>
  </si>
  <si>
    <t>－</t>
  </si>
  <si>
    <t>－</t>
    <phoneticPr fontId="14"/>
  </si>
  <si>
    <t>病院事業</t>
    <rPh sb="0" eb="2">
      <t>ビョウイン</t>
    </rPh>
    <rPh sb="2" eb="4">
      <t>ジギョウ</t>
    </rPh>
    <phoneticPr fontId="16"/>
  </si>
  <si>
    <t>流域下水道事業</t>
    <rPh sb="0" eb="2">
      <t>リュウイキ</t>
    </rPh>
    <rPh sb="2" eb="5">
      <t>ゲスイドウ</t>
    </rPh>
    <rPh sb="5" eb="7">
      <t>ジギョウ</t>
    </rPh>
    <phoneticPr fontId="16"/>
  </si>
  <si>
    <t>水道事業</t>
    <rPh sb="0" eb="2">
      <t>スイドウ</t>
    </rPh>
    <rPh sb="2" eb="4">
      <t>ジギョウ</t>
    </rPh>
    <phoneticPr fontId="16"/>
  </si>
  <si>
    <t>工業用水道事業</t>
    <rPh sb="0" eb="3">
      <t>コウギョウヨウ</t>
    </rPh>
    <rPh sb="3" eb="5">
      <t>スイドウ</t>
    </rPh>
    <rPh sb="5" eb="7">
      <t>ジギョウ</t>
    </rPh>
    <phoneticPr fontId="16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</si>
  <si>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8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</si>
  <si>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8"/>
  </si>
  <si>
    <t>岐阜県土地開発公社</t>
    <rPh sb="0" eb="3">
      <t>ギフケン</t>
    </rPh>
    <rPh sb="3" eb="5">
      <t>トチ</t>
    </rPh>
    <rPh sb="5" eb="7">
      <t>カイハツ</t>
    </rPh>
    <rPh sb="7" eb="9">
      <t>コウシャ</t>
    </rPh>
    <phoneticPr fontId="14"/>
  </si>
  <si>
    <t>岐阜県住宅供給公社</t>
    <rPh sb="0" eb="3">
      <t>ギフケン</t>
    </rPh>
    <rPh sb="3" eb="5">
      <t>ジュウタク</t>
    </rPh>
    <rPh sb="5" eb="7">
      <t>キョウキュウ</t>
    </rPh>
    <rPh sb="7" eb="9">
      <t>コウシャ</t>
    </rPh>
    <phoneticPr fontId="14"/>
  </si>
  <si>
    <t>岐阜県</t>
    <rPh sb="0" eb="3">
      <t>ギフケン</t>
    </rPh>
    <phoneticPr fontId="9"/>
  </si>
  <si>
    <t>岐阜県</t>
    <rPh sb="0" eb="3">
      <t>ギフケン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</si>
</sst>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7" fontId="21" fillId="0" borderId="1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182" fontId="0" fillId="0" borderId="10" xfId="1" applyNumberFormat="1" applyFont="1" applyBorder="1" applyAlignment="1">
      <alignment vertical="center"/>
    </xf>
    <xf numFmtId="178" fontId="0" fillId="0" borderId="10" xfId="1" applyNumberFormat="1" applyFont="1" applyBorder="1" applyAlignment="1">
      <alignment vertical="center"/>
    </xf>
    <xf numFmtId="178" fontId="0" fillId="0" borderId="10" xfId="1" applyNumberFormat="1" applyFont="1" applyBorder="1" applyAlignment="1">
      <alignment horizontal="right" vertical="center"/>
    </xf>
    <xf numFmtId="178" fontId="0" fillId="0" borderId="10" xfId="1" applyNumberFormat="1" applyFont="1" applyFill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7" fontId="0" fillId="0" borderId="10" xfId="1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distributed" vertical="center" justifyLastLine="1"/>
    </xf>
    <xf numFmtId="41" fontId="22" fillId="0" borderId="5" xfId="0" applyNumberFormat="1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10</xdr:row>
      <xdr:rowOff>53340</xdr:rowOff>
    </xdr:from>
    <xdr:to>
      <xdr:col>8</xdr:col>
      <xdr:colOff>320040</xdr:colOff>
      <xdr:row>11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47BA4E-F808-4D47-40E9-53FD1010B5EB}"/>
            </a:ext>
          </a:extLst>
        </xdr:cNvPr>
        <xdr:cNvSpPr/>
      </xdr:nvSpPr>
      <xdr:spPr bwMode="auto">
        <a:xfrm>
          <a:off x="3124200" y="2362200"/>
          <a:ext cx="3048000" cy="365760"/>
        </a:xfrm>
        <a:prstGeom prst="round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均等割・所得割ごとの計上はしていません。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120" t="s">
        <v>267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5" t="s">
        <v>242</v>
      </c>
      <c r="G7" s="45"/>
      <c r="H7" s="45" t="s">
        <v>236</v>
      </c>
      <c r="I7" s="46" t="s">
        <v>21</v>
      </c>
    </row>
    <row r="8" spans="1:11" ht="17.100000000000001" customHeight="1">
      <c r="A8" s="18"/>
      <c r="B8" s="19"/>
      <c r="C8" s="19"/>
      <c r="D8" s="19"/>
      <c r="E8" s="57"/>
      <c r="F8" s="48" t="s">
        <v>90</v>
      </c>
      <c r="G8" s="48" t="s">
        <v>2</v>
      </c>
      <c r="H8" s="48" t="s">
        <v>234</v>
      </c>
      <c r="I8" s="49"/>
    </row>
    <row r="9" spans="1:11" ht="18" customHeight="1">
      <c r="A9" s="87" t="s">
        <v>87</v>
      </c>
      <c r="B9" s="87" t="s">
        <v>89</v>
      </c>
      <c r="C9" s="58" t="s">
        <v>3</v>
      </c>
      <c r="D9" s="50"/>
      <c r="E9" s="50"/>
      <c r="F9" s="51">
        <v>299187</v>
      </c>
      <c r="G9" s="52">
        <f>F9/$F$27*100</f>
        <v>35.767809963298149</v>
      </c>
      <c r="H9" s="51">
        <v>308476</v>
      </c>
      <c r="I9" s="52">
        <f>(F9/H9-1)*100</f>
        <v>-3.011255332667695</v>
      </c>
      <c r="K9" s="23"/>
    </row>
    <row r="10" spans="1:11" ht="18" customHeight="1">
      <c r="A10" s="87"/>
      <c r="B10" s="87"/>
      <c r="C10" s="60"/>
      <c r="D10" s="62" t="s">
        <v>22</v>
      </c>
      <c r="E10" s="50"/>
      <c r="F10" s="51">
        <v>80782</v>
      </c>
      <c r="G10" s="52">
        <f t="shared" ref="G10:G26" si="0">F10/$F$27*100</f>
        <v>9.6574892106112582</v>
      </c>
      <c r="H10" s="51">
        <v>83883</v>
      </c>
      <c r="I10" s="52">
        <f t="shared" ref="I10:I27" si="1">(F10/H10-1)*100</f>
        <v>-3.6968158029636489</v>
      </c>
    </row>
    <row r="11" spans="1:11" ht="18" customHeight="1">
      <c r="A11" s="87"/>
      <c r="B11" s="87"/>
      <c r="C11" s="60"/>
      <c r="D11" s="60"/>
      <c r="E11" s="44" t="s">
        <v>23</v>
      </c>
      <c r="F11" s="51"/>
      <c r="G11" s="52">
        <f t="shared" si="0"/>
        <v>0</v>
      </c>
      <c r="H11" s="51"/>
      <c r="I11" s="52" t="e">
        <f t="shared" si="1"/>
        <v>#DIV/0!</v>
      </c>
    </row>
    <row r="12" spans="1:11" ht="18" customHeight="1">
      <c r="A12" s="87"/>
      <c r="B12" s="87"/>
      <c r="C12" s="60"/>
      <c r="D12" s="60"/>
      <c r="E12" s="44" t="s">
        <v>24</v>
      </c>
      <c r="F12" s="51"/>
      <c r="G12" s="52">
        <f t="shared" si="0"/>
        <v>0</v>
      </c>
      <c r="H12" s="51"/>
      <c r="I12" s="52" t="e">
        <f t="shared" si="1"/>
        <v>#DIV/0!</v>
      </c>
    </row>
    <row r="13" spans="1:11" ht="18" customHeight="1">
      <c r="A13" s="87"/>
      <c r="B13" s="87"/>
      <c r="C13" s="60"/>
      <c r="D13" s="61"/>
      <c r="E13" s="44" t="s">
        <v>25</v>
      </c>
      <c r="F13" s="51">
        <v>175</v>
      </c>
      <c r="G13" s="52">
        <f t="shared" si="0"/>
        <v>2.0921252405944026E-2</v>
      </c>
      <c r="H13" s="51">
        <v>169</v>
      </c>
      <c r="I13" s="52">
        <f t="shared" si="1"/>
        <v>3.5502958579881616</v>
      </c>
    </row>
    <row r="14" spans="1:11" ht="18" customHeight="1">
      <c r="A14" s="87"/>
      <c r="B14" s="87"/>
      <c r="C14" s="60"/>
      <c r="D14" s="58" t="s">
        <v>26</v>
      </c>
      <c r="E14" s="50"/>
      <c r="F14" s="51">
        <v>59052</v>
      </c>
      <c r="G14" s="52">
        <f t="shared" si="0"/>
        <v>7.059667411861752</v>
      </c>
      <c r="H14" s="51">
        <v>59209</v>
      </c>
      <c r="I14" s="52">
        <f t="shared" si="1"/>
        <v>-0.26516239085274673</v>
      </c>
    </row>
    <row r="15" spans="1:11" ht="18" customHeight="1">
      <c r="A15" s="87"/>
      <c r="B15" s="87"/>
      <c r="C15" s="60"/>
      <c r="D15" s="60"/>
      <c r="E15" s="44" t="s">
        <v>27</v>
      </c>
      <c r="F15" s="51">
        <v>3140</v>
      </c>
      <c r="G15" s="52">
        <f t="shared" si="0"/>
        <v>0.37538704316950999</v>
      </c>
      <c r="H15" s="51">
        <v>3101</v>
      </c>
      <c r="I15" s="52">
        <f t="shared" si="1"/>
        <v>1.2576588197355631</v>
      </c>
    </row>
    <row r="16" spans="1:11" ht="18" customHeight="1">
      <c r="A16" s="87"/>
      <c r="B16" s="87"/>
      <c r="C16" s="60"/>
      <c r="D16" s="61"/>
      <c r="E16" s="44" t="s">
        <v>28</v>
      </c>
      <c r="F16" s="51">
        <v>55912</v>
      </c>
      <c r="G16" s="52">
        <f t="shared" si="0"/>
        <v>6.6842803686922432</v>
      </c>
      <c r="H16" s="51">
        <v>56108</v>
      </c>
      <c r="I16" s="52">
        <f t="shared" si="1"/>
        <v>-0.34932629927996173</v>
      </c>
      <c r="K16" s="24"/>
    </row>
    <row r="17" spans="1:26" ht="18" customHeight="1">
      <c r="A17" s="87"/>
      <c r="B17" s="87"/>
      <c r="C17" s="60"/>
      <c r="D17" s="88" t="s">
        <v>29</v>
      </c>
      <c r="E17" s="89"/>
      <c r="F17" s="51">
        <v>100900</v>
      </c>
      <c r="G17" s="52">
        <f t="shared" si="0"/>
        <v>12.062596387198585</v>
      </c>
      <c r="H17" s="51">
        <v>106936</v>
      </c>
      <c r="I17" s="52">
        <f t="shared" si="1"/>
        <v>-5.6444976434502863</v>
      </c>
    </row>
    <row r="18" spans="1:26" ht="18" customHeight="1">
      <c r="A18" s="87"/>
      <c r="B18" s="87"/>
      <c r="C18" s="60"/>
      <c r="D18" s="88" t="s">
        <v>93</v>
      </c>
      <c r="E18" s="90"/>
      <c r="F18" s="51">
        <v>4966</v>
      </c>
      <c r="G18" s="52">
        <f t="shared" si="0"/>
        <v>0.59368536827381735</v>
      </c>
      <c r="H18" s="51">
        <v>4844</v>
      </c>
      <c r="I18" s="52">
        <f t="shared" si="1"/>
        <v>2.5185796862097432</v>
      </c>
    </row>
    <row r="19" spans="1:26" ht="18" customHeight="1">
      <c r="A19" s="87"/>
      <c r="B19" s="87"/>
      <c r="C19" s="59"/>
      <c r="D19" s="88" t="s">
        <v>94</v>
      </c>
      <c r="E19" s="90"/>
      <c r="F19" s="53">
        <v>0</v>
      </c>
      <c r="G19" s="52">
        <f t="shared" si="0"/>
        <v>0</v>
      </c>
      <c r="H19" s="51">
        <v>0</v>
      </c>
      <c r="I19" s="52" t="e">
        <f t="shared" si="1"/>
        <v>#DIV/0!</v>
      </c>
      <c r="Z19" s="2" t="s">
        <v>95</v>
      </c>
    </row>
    <row r="20" spans="1:26" ht="18" customHeight="1">
      <c r="A20" s="87"/>
      <c r="B20" s="87"/>
      <c r="C20" s="50" t="s">
        <v>4</v>
      </c>
      <c r="D20" s="50"/>
      <c r="E20" s="50"/>
      <c r="F20" s="51">
        <v>40300</v>
      </c>
      <c r="G20" s="52">
        <f t="shared" si="0"/>
        <v>4.8178655540545385</v>
      </c>
      <c r="H20" s="51">
        <v>41200</v>
      </c>
      <c r="I20" s="52">
        <f t="shared" si="1"/>
        <v>-2.1844660194174748</v>
      </c>
    </row>
    <row r="21" spans="1:26" ht="18" customHeight="1">
      <c r="A21" s="87"/>
      <c r="B21" s="87"/>
      <c r="C21" s="50" t="s">
        <v>5</v>
      </c>
      <c r="D21" s="50"/>
      <c r="E21" s="50"/>
      <c r="F21" s="51">
        <v>195200</v>
      </c>
      <c r="G21" s="52">
        <f t="shared" si="0"/>
        <v>23.33616268365871</v>
      </c>
      <c r="H21" s="51">
        <v>190400</v>
      </c>
      <c r="I21" s="52">
        <f t="shared" si="1"/>
        <v>2.5210084033613356</v>
      </c>
    </row>
    <row r="22" spans="1:26" ht="18" customHeight="1">
      <c r="A22" s="87"/>
      <c r="B22" s="87"/>
      <c r="C22" s="50" t="s">
        <v>30</v>
      </c>
      <c r="D22" s="50"/>
      <c r="E22" s="50"/>
      <c r="F22" s="51">
        <v>13423</v>
      </c>
      <c r="G22" s="52">
        <f t="shared" si="0"/>
        <v>1.6047198345427809</v>
      </c>
      <c r="H22" s="51">
        <v>13313</v>
      </c>
      <c r="I22" s="52">
        <f t="shared" si="1"/>
        <v>0.8262600465710257</v>
      </c>
    </row>
    <row r="23" spans="1:26" ht="18" customHeight="1">
      <c r="A23" s="87"/>
      <c r="B23" s="87"/>
      <c r="C23" s="50" t="s">
        <v>6</v>
      </c>
      <c r="D23" s="50"/>
      <c r="E23" s="50"/>
      <c r="F23" s="51">
        <v>97910</v>
      </c>
      <c r="G23" s="52">
        <f t="shared" si="0"/>
        <v>11.705141846091312</v>
      </c>
      <c r="H23" s="51">
        <v>130470</v>
      </c>
      <c r="I23" s="52">
        <f t="shared" si="1"/>
        <v>-24.955928565953855</v>
      </c>
    </row>
    <row r="24" spans="1:26" ht="18" customHeight="1">
      <c r="A24" s="87"/>
      <c r="B24" s="87"/>
      <c r="C24" s="50" t="s">
        <v>31</v>
      </c>
      <c r="D24" s="50"/>
      <c r="E24" s="50"/>
      <c r="F24" s="51">
        <v>1341</v>
      </c>
      <c r="G24" s="52">
        <f t="shared" si="0"/>
        <v>0.16031656843640538</v>
      </c>
      <c r="H24" s="51">
        <v>1225</v>
      </c>
      <c r="I24" s="52">
        <f t="shared" si="1"/>
        <v>9.4693877551020442</v>
      </c>
    </row>
    <row r="25" spans="1:26" ht="18" customHeight="1">
      <c r="A25" s="87"/>
      <c r="B25" s="87"/>
      <c r="C25" s="50" t="s">
        <v>7</v>
      </c>
      <c r="D25" s="50"/>
      <c r="E25" s="50"/>
      <c r="F25" s="51">
        <v>68365</v>
      </c>
      <c r="G25" s="52">
        <f t="shared" si="0"/>
        <v>8.1730366898992202</v>
      </c>
      <c r="H25" s="51">
        <v>72215</v>
      </c>
      <c r="I25" s="52">
        <f t="shared" si="1"/>
        <v>-5.3313023610053296</v>
      </c>
    </row>
    <row r="26" spans="1:26" ht="18" customHeight="1">
      <c r="A26" s="87"/>
      <c r="B26" s="87"/>
      <c r="C26" s="50" t="s">
        <v>8</v>
      </c>
      <c r="D26" s="50"/>
      <c r="E26" s="50"/>
      <c r="F26" s="51">
        <v>120744</v>
      </c>
      <c r="G26" s="52">
        <f t="shared" si="0"/>
        <v>14.434946860018888</v>
      </c>
      <c r="H26" s="51">
        <v>87975</v>
      </c>
      <c r="I26" s="52">
        <f t="shared" si="1"/>
        <v>37.248081841432224</v>
      </c>
    </row>
    <row r="27" spans="1:26" ht="18" customHeight="1">
      <c r="A27" s="87"/>
      <c r="B27" s="87"/>
      <c r="C27" s="50" t="s">
        <v>9</v>
      </c>
      <c r="D27" s="50"/>
      <c r="E27" s="50"/>
      <c r="F27" s="51">
        <f>SUM(F9,F20:F26)</f>
        <v>836470</v>
      </c>
      <c r="G27" s="52">
        <f>F27/$F$27*100</f>
        <v>100</v>
      </c>
      <c r="H27" s="51">
        <f>SUM(H9,H20:H26)</f>
        <v>845274</v>
      </c>
      <c r="I27" s="52">
        <f t="shared" si="1"/>
        <v>-1.0415557558850708</v>
      </c>
    </row>
    <row r="28" spans="1:26" ht="18" customHeight="1">
      <c r="A28" s="87"/>
      <c r="B28" s="87" t="s">
        <v>88</v>
      </c>
      <c r="C28" s="58" t="s">
        <v>10</v>
      </c>
      <c r="D28" s="50"/>
      <c r="E28" s="50"/>
      <c r="F28" s="51">
        <f>F29+F30+F31</f>
        <v>363554</v>
      </c>
      <c r="G28" s="52">
        <f>F28/$F$45*100</f>
        <v>43.462885698231858</v>
      </c>
      <c r="H28" s="51">
        <f>H29+H30+H31</f>
        <v>347779</v>
      </c>
      <c r="I28" s="52">
        <f>(F28/H28-1)*100</f>
        <v>4.5359265510568569</v>
      </c>
    </row>
    <row r="29" spans="1:26" ht="18" customHeight="1">
      <c r="A29" s="87"/>
      <c r="B29" s="87"/>
      <c r="C29" s="60"/>
      <c r="D29" s="50" t="s">
        <v>11</v>
      </c>
      <c r="E29" s="50"/>
      <c r="F29" s="51">
        <v>234211</v>
      </c>
      <c r="G29" s="52">
        <f t="shared" ref="G29:G44" si="2">F29/$F$45*100</f>
        <v>27.999928269991752</v>
      </c>
      <c r="H29" s="51">
        <v>221542</v>
      </c>
      <c r="I29" s="52">
        <f t="shared" ref="I29:I45" si="3">(F29/H29-1)*100</f>
        <v>5.7185544953101353</v>
      </c>
    </row>
    <row r="30" spans="1:26" ht="18" customHeight="1">
      <c r="A30" s="87"/>
      <c r="B30" s="87"/>
      <c r="C30" s="60"/>
      <c r="D30" s="50" t="s">
        <v>32</v>
      </c>
      <c r="E30" s="50"/>
      <c r="F30" s="51">
        <v>15260</v>
      </c>
      <c r="G30" s="52">
        <f t="shared" si="2"/>
        <v>1.8243332097983191</v>
      </c>
      <c r="H30" s="51">
        <v>15205</v>
      </c>
      <c r="I30" s="52">
        <f t="shared" si="3"/>
        <v>0.36172311739559593</v>
      </c>
    </row>
    <row r="31" spans="1:26" ht="18" customHeight="1">
      <c r="A31" s="87"/>
      <c r="B31" s="87"/>
      <c r="C31" s="59"/>
      <c r="D31" s="50" t="s">
        <v>12</v>
      </c>
      <c r="E31" s="50"/>
      <c r="F31" s="51">
        <v>114083</v>
      </c>
      <c r="G31" s="52">
        <f t="shared" si="2"/>
        <v>13.638624218441786</v>
      </c>
      <c r="H31" s="51">
        <v>111032</v>
      </c>
      <c r="I31" s="52">
        <f t="shared" si="3"/>
        <v>2.7478564738093514</v>
      </c>
    </row>
    <row r="32" spans="1:26" ht="18" customHeight="1">
      <c r="A32" s="87"/>
      <c r="B32" s="87"/>
      <c r="C32" s="58" t="s">
        <v>13</v>
      </c>
      <c r="D32" s="50"/>
      <c r="E32" s="50"/>
      <c r="F32" s="51">
        <f>SUM(F33:F38)+300</f>
        <v>343445</v>
      </c>
      <c r="G32" s="52">
        <f t="shared" si="2"/>
        <v>41.058854471768264</v>
      </c>
      <c r="H32" s="84">
        <f>SUM(H33:H38)+300</f>
        <v>382424</v>
      </c>
      <c r="I32" s="52">
        <f t="shared" si="3"/>
        <v>-10.192613434303288</v>
      </c>
    </row>
    <row r="33" spans="1:9" ht="18" customHeight="1">
      <c r="A33" s="87"/>
      <c r="B33" s="87"/>
      <c r="C33" s="60"/>
      <c r="D33" s="50" t="s">
        <v>14</v>
      </c>
      <c r="E33" s="50"/>
      <c r="F33" s="51">
        <v>41261</v>
      </c>
      <c r="G33" s="52">
        <f t="shared" si="2"/>
        <v>4.9327531172666088</v>
      </c>
      <c r="H33" s="51">
        <v>59673</v>
      </c>
      <c r="I33" s="52">
        <f t="shared" si="3"/>
        <v>-30.854825465453384</v>
      </c>
    </row>
    <row r="34" spans="1:9" ht="18" customHeight="1">
      <c r="A34" s="87"/>
      <c r="B34" s="87"/>
      <c r="C34" s="60"/>
      <c r="D34" s="50" t="s">
        <v>33</v>
      </c>
      <c r="E34" s="50"/>
      <c r="F34" s="51">
        <v>12257</v>
      </c>
      <c r="G34" s="52">
        <f t="shared" si="2"/>
        <v>1.4653245185123196</v>
      </c>
      <c r="H34" s="51">
        <v>10311</v>
      </c>
      <c r="I34" s="52">
        <f t="shared" si="3"/>
        <v>18.873048200950436</v>
      </c>
    </row>
    <row r="35" spans="1:9" ht="18" customHeight="1">
      <c r="A35" s="87"/>
      <c r="B35" s="87"/>
      <c r="C35" s="60"/>
      <c r="D35" s="50" t="s">
        <v>34</v>
      </c>
      <c r="E35" s="50"/>
      <c r="F35" s="51">
        <v>228097</v>
      </c>
      <c r="G35" s="52">
        <f t="shared" si="2"/>
        <v>27.268999485934941</v>
      </c>
      <c r="H35" s="51">
        <v>244670</v>
      </c>
      <c r="I35" s="52">
        <f t="shared" si="3"/>
        <v>-6.7736134385090079</v>
      </c>
    </row>
    <row r="36" spans="1:9" ht="18" customHeight="1">
      <c r="A36" s="87"/>
      <c r="B36" s="87"/>
      <c r="C36" s="60"/>
      <c r="D36" s="50" t="s">
        <v>35</v>
      </c>
      <c r="E36" s="50"/>
      <c r="F36" s="51">
        <v>10973</v>
      </c>
      <c r="G36" s="52">
        <f t="shared" si="2"/>
        <v>1.3118223008595646</v>
      </c>
      <c r="H36" s="51">
        <v>11336</v>
      </c>
      <c r="I36" s="52">
        <f t="shared" si="3"/>
        <v>-3.2021877205363425</v>
      </c>
    </row>
    <row r="37" spans="1:9" ht="18" customHeight="1">
      <c r="A37" s="87"/>
      <c r="B37" s="87"/>
      <c r="C37" s="60"/>
      <c r="D37" s="50" t="s">
        <v>15</v>
      </c>
      <c r="E37" s="50"/>
      <c r="F37" s="51">
        <v>5485</v>
      </c>
      <c r="G37" s="52">
        <f t="shared" si="2"/>
        <v>0.65573182540915986</v>
      </c>
      <c r="H37" s="51">
        <v>11002</v>
      </c>
      <c r="I37" s="52">
        <f t="shared" si="3"/>
        <v>-50.145428103981097</v>
      </c>
    </row>
    <row r="38" spans="1:9" ht="18" customHeight="1">
      <c r="A38" s="87"/>
      <c r="B38" s="87"/>
      <c r="C38" s="59"/>
      <c r="D38" s="50" t="s">
        <v>36</v>
      </c>
      <c r="E38" s="50"/>
      <c r="F38" s="51">
        <v>45072</v>
      </c>
      <c r="G38" s="52">
        <f t="shared" si="2"/>
        <v>5.3883582196611952</v>
      </c>
      <c r="H38" s="51">
        <v>45132</v>
      </c>
      <c r="I38" s="52">
        <f t="shared" si="3"/>
        <v>-0.13294336612602597</v>
      </c>
    </row>
    <row r="39" spans="1:9" ht="18" customHeight="1">
      <c r="A39" s="87"/>
      <c r="B39" s="87"/>
      <c r="C39" s="58" t="s">
        <v>16</v>
      </c>
      <c r="D39" s="50"/>
      <c r="E39" s="50"/>
      <c r="F39" s="51">
        <f>F40+F43+F44</f>
        <v>129471</v>
      </c>
      <c r="G39" s="52">
        <f t="shared" si="2"/>
        <v>15.47825982999988</v>
      </c>
      <c r="H39" s="84">
        <f>H40+H43+H44</f>
        <v>115071</v>
      </c>
      <c r="I39" s="52">
        <f t="shared" si="3"/>
        <v>12.514013087572028</v>
      </c>
    </row>
    <row r="40" spans="1:9" ht="18" customHeight="1">
      <c r="A40" s="87"/>
      <c r="B40" s="87"/>
      <c r="C40" s="60"/>
      <c r="D40" s="58" t="s">
        <v>17</v>
      </c>
      <c r="E40" s="50"/>
      <c r="F40" s="51">
        <f>F41+F42</f>
        <v>124464</v>
      </c>
      <c r="G40" s="52">
        <f t="shared" si="2"/>
        <v>14.879672911162384</v>
      </c>
      <c r="H40" s="84">
        <f>H41+H42</f>
        <v>110434</v>
      </c>
      <c r="I40" s="52">
        <f t="shared" si="3"/>
        <v>12.704420739989498</v>
      </c>
    </row>
    <row r="41" spans="1:9" ht="18" customHeight="1">
      <c r="A41" s="87"/>
      <c r="B41" s="87"/>
      <c r="C41" s="60"/>
      <c r="D41" s="60"/>
      <c r="E41" s="54" t="s">
        <v>91</v>
      </c>
      <c r="F41" s="51">
        <v>75777</v>
      </c>
      <c r="G41" s="52">
        <f t="shared" si="2"/>
        <v>9.0591413918012602</v>
      </c>
      <c r="H41" s="51">
        <v>65306</v>
      </c>
      <c r="I41" s="55">
        <f t="shared" si="3"/>
        <v>16.033748813279015</v>
      </c>
    </row>
    <row r="42" spans="1:9" ht="18" customHeight="1">
      <c r="A42" s="87"/>
      <c r="B42" s="87"/>
      <c r="C42" s="60"/>
      <c r="D42" s="59"/>
      <c r="E42" s="44" t="s">
        <v>37</v>
      </c>
      <c r="F42" s="51">
        <v>48687</v>
      </c>
      <c r="G42" s="52">
        <f t="shared" si="2"/>
        <v>5.8205315193611247</v>
      </c>
      <c r="H42" s="51">
        <v>45128</v>
      </c>
      <c r="I42" s="55">
        <f t="shared" si="3"/>
        <v>7.8864563020740963</v>
      </c>
    </row>
    <row r="43" spans="1:9" ht="18" customHeight="1">
      <c r="A43" s="87"/>
      <c r="B43" s="87"/>
      <c r="C43" s="60"/>
      <c r="D43" s="50" t="s">
        <v>38</v>
      </c>
      <c r="E43" s="50"/>
      <c r="F43" s="51">
        <v>5007</v>
      </c>
      <c r="G43" s="52">
        <f t="shared" si="2"/>
        <v>0.59858691883749571</v>
      </c>
      <c r="H43" s="51">
        <v>4637</v>
      </c>
      <c r="I43" s="55">
        <f t="shared" si="3"/>
        <v>7.9792969592408891</v>
      </c>
    </row>
    <row r="44" spans="1:9" ht="18" customHeight="1">
      <c r="A44" s="87"/>
      <c r="B44" s="87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3"/>
        <v>#DIV/0!</v>
      </c>
    </row>
    <row r="45" spans="1:9" ht="18" customHeight="1">
      <c r="A45" s="87"/>
      <c r="B45" s="87"/>
      <c r="C45" s="44" t="s">
        <v>18</v>
      </c>
      <c r="D45" s="44"/>
      <c r="E45" s="44"/>
      <c r="F45" s="51">
        <f>SUM(F28,F32,F39)</f>
        <v>836470</v>
      </c>
      <c r="G45" s="52">
        <f>F45/$F$45*100</f>
        <v>100</v>
      </c>
      <c r="H45" s="51">
        <f>SUM(H28,H32,H39)</f>
        <v>845274</v>
      </c>
      <c r="I45" s="52">
        <f t="shared" si="3"/>
        <v>-1.0415557558850708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122" t="s">
        <v>267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" customHeight="1">
      <c r="A6" s="97" t="s">
        <v>48</v>
      </c>
      <c r="B6" s="98"/>
      <c r="C6" s="98"/>
      <c r="D6" s="98"/>
      <c r="E6" s="98"/>
      <c r="F6" s="106" t="s">
        <v>251</v>
      </c>
      <c r="G6" s="93"/>
      <c r="H6" s="106" t="s">
        <v>252</v>
      </c>
      <c r="I6" s="93"/>
      <c r="J6" s="107" t="s">
        <v>253</v>
      </c>
      <c r="K6" s="93"/>
      <c r="L6" s="106" t="s">
        <v>254</v>
      </c>
      <c r="M6" s="93"/>
      <c r="N6" s="93"/>
      <c r="O6" s="93"/>
    </row>
    <row r="7" spans="1:25" ht="15.9" customHeight="1">
      <c r="A7" s="98"/>
      <c r="B7" s="98"/>
      <c r="C7" s="98"/>
      <c r="D7" s="98"/>
      <c r="E7" s="98"/>
      <c r="F7" s="48" t="s">
        <v>244</v>
      </c>
      <c r="G7" s="48" t="s">
        <v>236</v>
      </c>
      <c r="H7" s="48" t="s">
        <v>241</v>
      </c>
      <c r="I7" s="48" t="s">
        <v>236</v>
      </c>
      <c r="J7" s="48" t="s">
        <v>241</v>
      </c>
      <c r="K7" s="48" t="s">
        <v>236</v>
      </c>
      <c r="L7" s="48" t="s">
        <v>241</v>
      </c>
      <c r="M7" s="48" t="s">
        <v>236</v>
      </c>
      <c r="N7" s="48" t="s">
        <v>241</v>
      </c>
      <c r="O7" s="48" t="s">
        <v>236</v>
      </c>
    </row>
    <row r="8" spans="1:25" ht="15.9" customHeight="1">
      <c r="A8" s="95" t="s">
        <v>82</v>
      </c>
      <c r="B8" s="58" t="s">
        <v>49</v>
      </c>
      <c r="C8" s="50"/>
      <c r="D8" s="50"/>
      <c r="E8" s="63" t="s">
        <v>40</v>
      </c>
      <c r="F8" s="51">
        <f>F9+F10</f>
        <v>135</v>
      </c>
      <c r="G8" s="84">
        <f t="shared" ref="G8:M8" si="0">G9+G10</f>
        <v>148</v>
      </c>
      <c r="H8" s="84">
        <f t="shared" si="0"/>
        <v>6358</v>
      </c>
      <c r="I8" s="84">
        <f t="shared" si="0"/>
        <v>6551</v>
      </c>
      <c r="J8" s="84">
        <f t="shared" si="0"/>
        <v>6013</v>
      </c>
      <c r="K8" s="84">
        <f t="shared" si="0"/>
        <v>6066</v>
      </c>
      <c r="L8" s="84">
        <f t="shared" si="0"/>
        <v>112</v>
      </c>
      <c r="M8" s="84">
        <f t="shared" si="0"/>
        <v>120</v>
      </c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" customHeight="1">
      <c r="A9" s="95"/>
      <c r="B9" s="60"/>
      <c r="C9" s="50" t="s">
        <v>50</v>
      </c>
      <c r="D9" s="50"/>
      <c r="E9" s="63" t="s">
        <v>41</v>
      </c>
      <c r="F9" s="51">
        <v>135</v>
      </c>
      <c r="G9" s="51">
        <v>148</v>
      </c>
      <c r="H9" s="51">
        <v>6358</v>
      </c>
      <c r="I9" s="51">
        <v>6551</v>
      </c>
      <c r="J9" s="51">
        <v>6013</v>
      </c>
      <c r="K9" s="51">
        <v>6066</v>
      </c>
      <c r="L9" s="51">
        <v>112</v>
      </c>
      <c r="M9" s="51">
        <v>120</v>
      </c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" customHeight="1">
      <c r="A10" s="95"/>
      <c r="B10" s="59"/>
      <c r="C10" s="50" t="s">
        <v>51</v>
      </c>
      <c r="D10" s="50"/>
      <c r="E10" s="63" t="s">
        <v>42</v>
      </c>
      <c r="F10" s="51">
        <v>0</v>
      </c>
      <c r="G10" s="51">
        <v>0</v>
      </c>
      <c r="H10" s="51">
        <v>0</v>
      </c>
      <c r="I10" s="51">
        <v>0</v>
      </c>
      <c r="J10" s="64">
        <v>0</v>
      </c>
      <c r="K10" s="64">
        <v>0</v>
      </c>
      <c r="L10" s="51">
        <v>0</v>
      </c>
      <c r="M10" s="51">
        <v>0</v>
      </c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" customHeight="1">
      <c r="A11" s="95"/>
      <c r="B11" s="58" t="s">
        <v>52</v>
      </c>
      <c r="C11" s="50"/>
      <c r="D11" s="50"/>
      <c r="E11" s="63" t="s">
        <v>43</v>
      </c>
      <c r="F11" s="84">
        <f>F12+F13</f>
        <v>135</v>
      </c>
      <c r="G11" s="84">
        <f t="shared" ref="G11:M11" si="1">G12+G13</f>
        <v>148</v>
      </c>
      <c r="H11" s="84">
        <f t="shared" si="1"/>
        <v>6242</v>
      </c>
      <c r="I11" s="84">
        <f t="shared" si="1"/>
        <v>6344</v>
      </c>
      <c r="J11" s="84">
        <f t="shared" si="1"/>
        <v>5354</v>
      </c>
      <c r="K11" s="84">
        <f t="shared" si="1"/>
        <v>5376</v>
      </c>
      <c r="L11" s="84">
        <f t="shared" si="1"/>
        <v>102</v>
      </c>
      <c r="M11" s="84">
        <f t="shared" si="1"/>
        <v>103</v>
      </c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" customHeight="1">
      <c r="A12" s="95"/>
      <c r="B12" s="60"/>
      <c r="C12" s="50" t="s">
        <v>53</v>
      </c>
      <c r="D12" s="50"/>
      <c r="E12" s="63" t="s">
        <v>44</v>
      </c>
      <c r="F12" s="51">
        <v>135</v>
      </c>
      <c r="G12" s="51">
        <v>148</v>
      </c>
      <c r="H12" s="51">
        <v>6242</v>
      </c>
      <c r="I12" s="51">
        <v>6344</v>
      </c>
      <c r="J12" s="51">
        <v>5354</v>
      </c>
      <c r="K12" s="51">
        <v>5374</v>
      </c>
      <c r="L12" s="51">
        <v>102</v>
      </c>
      <c r="M12" s="51">
        <v>103</v>
      </c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" customHeight="1">
      <c r="A13" s="95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64">
        <v>0</v>
      </c>
      <c r="I13" s="64">
        <v>0</v>
      </c>
      <c r="J13" s="64">
        <v>0</v>
      </c>
      <c r="K13" s="64">
        <v>2</v>
      </c>
      <c r="L13" s="51">
        <v>0</v>
      </c>
      <c r="M13" s="51">
        <v>0</v>
      </c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" customHeight="1">
      <c r="A14" s="95"/>
      <c r="B14" s="50" t="s">
        <v>55</v>
      </c>
      <c r="C14" s="50"/>
      <c r="D14" s="50"/>
      <c r="E14" s="63" t="s">
        <v>96</v>
      </c>
      <c r="F14" s="51">
        <f t="shared" ref="F14:O14" si="2">F9-F12</f>
        <v>0</v>
      </c>
      <c r="G14" s="51">
        <f t="shared" si="2"/>
        <v>0</v>
      </c>
      <c r="H14" s="51">
        <f t="shared" si="2"/>
        <v>116</v>
      </c>
      <c r="I14" s="51">
        <f t="shared" si="2"/>
        <v>207</v>
      </c>
      <c r="J14" s="51">
        <f t="shared" si="2"/>
        <v>659</v>
      </c>
      <c r="K14" s="51">
        <f t="shared" si="2"/>
        <v>692</v>
      </c>
      <c r="L14" s="51">
        <f t="shared" si="2"/>
        <v>10</v>
      </c>
      <c r="M14" s="51">
        <f t="shared" si="2"/>
        <v>17</v>
      </c>
      <c r="N14" s="51">
        <f t="shared" si="2"/>
        <v>0</v>
      </c>
      <c r="O14" s="51">
        <f t="shared" si="2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" customHeight="1">
      <c r="A15" s="95"/>
      <c r="B15" s="50" t="s">
        <v>56</v>
      </c>
      <c r="C15" s="50"/>
      <c r="D15" s="50"/>
      <c r="E15" s="63" t="s">
        <v>97</v>
      </c>
      <c r="F15" s="51">
        <f t="shared" ref="F15:O15" si="3">F10-F13</f>
        <v>0</v>
      </c>
      <c r="G15" s="51">
        <f t="shared" si="3"/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1">
        <f t="shared" si="3"/>
        <v>-2</v>
      </c>
      <c r="L15" s="51">
        <f t="shared" si="3"/>
        <v>0</v>
      </c>
      <c r="M15" s="51">
        <f t="shared" si="3"/>
        <v>0</v>
      </c>
      <c r="N15" s="51">
        <f t="shared" si="3"/>
        <v>0</v>
      </c>
      <c r="O15" s="51">
        <f t="shared" si="3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" customHeight="1">
      <c r="A16" s="95"/>
      <c r="B16" s="50" t="s">
        <v>57</v>
      </c>
      <c r="C16" s="50"/>
      <c r="D16" s="50"/>
      <c r="E16" s="63" t="s">
        <v>98</v>
      </c>
      <c r="F16" s="51">
        <f t="shared" ref="F16:O16" si="4">F8-F11</f>
        <v>0</v>
      </c>
      <c r="G16" s="51">
        <f t="shared" si="4"/>
        <v>0</v>
      </c>
      <c r="H16" s="51">
        <f t="shared" si="4"/>
        <v>116</v>
      </c>
      <c r="I16" s="51">
        <f t="shared" si="4"/>
        <v>207</v>
      </c>
      <c r="J16" s="51">
        <f t="shared" si="4"/>
        <v>659</v>
      </c>
      <c r="K16" s="51">
        <f t="shared" si="4"/>
        <v>690</v>
      </c>
      <c r="L16" s="51">
        <f t="shared" si="4"/>
        <v>10</v>
      </c>
      <c r="M16" s="51">
        <f t="shared" si="4"/>
        <v>17</v>
      </c>
      <c r="N16" s="51">
        <f t="shared" si="4"/>
        <v>0</v>
      </c>
      <c r="O16" s="51">
        <f t="shared" si="4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" customHeight="1">
      <c r="A17" s="95"/>
      <c r="B17" s="50" t="s">
        <v>58</v>
      </c>
      <c r="C17" s="50"/>
      <c r="D17" s="50"/>
      <c r="E17" s="48"/>
      <c r="F17" s="51">
        <v>0</v>
      </c>
      <c r="G17" s="51">
        <v>0</v>
      </c>
      <c r="H17" s="64">
        <v>0</v>
      </c>
      <c r="I17" s="64">
        <v>0</v>
      </c>
      <c r="J17" s="51">
        <v>0</v>
      </c>
      <c r="K17" s="51">
        <v>0</v>
      </c>
      <c r="L17" s="51">
        <v>0</v>
      </c>
      <c r="M17" s="51">
        <v>0</v>
      </c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" customHeight="1">
      <c r="A18" s="95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" customHeight="1">
      <c r="A19" s="95" t="s">
        <v>83</v>
      </c>
      <c r="B19" s="58" t="s">
        <v>60</v>
      </c>
      <c r="C19" s="50"/>
      <c r="D19" s="50"/>
      <c r="E19" s="63"/>
      <c r="F19" s="51">
        <v>720</v>
      </c>
      <c r="G19" s="51">
        <v>1486</v>
      </c>
      <c r="H19" s="51">
        <v>2173</v>
      </c>
      <c r="I19" s="51">
        <v>2252</v>
      </c>
      <c r="J19" s="51">
        <v>210</v>
      </c>
      <c r="K19" s="51">
        <v>1088</v>
      </c>
      <c r="L19" s="51">
        <v>59</v>
      </c>
      <c r="M19" s="51">
        <v>55</v>
      </c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" customHeight="1">
      <c r="A20" s="95"/>
      <c r="B20" s="59"/>
      <c r="C20" s="50" t="s">
        <v>61</v>
      </c>
      <c r="D20" s="50"/>
      <c r="E20" s="63"/>
      <c r="F20" s="51">
        <v>0</v>
      </c>
      <c r="G20" s="51">
        <v>0</v>
      </c>
      <c r="H20" s="51">
        <v>806</v>
      </c>
      <c r="I20" s="51">
        <v>680</v>
      </c>
      <c r="J20" s="51">
        <v>0</v>
      </c>
      <c r="K20" s="64">
        <v>0</v>
      </c>
      <c r="L20" s="51">
        <v>42</v>
      </c>
      <c r="M20" s="51">
        <v>40</v>
      </c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" customHeight="1">
      <c r="A21" s="95"/>
      <c r="B21" s="50" t="s">
        <v>62</v>
      </c>
      <c r="C21" s="50"/>
      <c r="D21" s="50"/>
      <c r="E21" s="63" t="s">
        <v>99</v>
      </c>
      <c r="F21" s="51">
        <v>720</v>
      </c>
      <c r="G21" s="51">
        <v>1486</v>
      </c>
      <c r="H21" s="51">
        <v>2173</v>
      </c>
      <c r="I21" s="51">
        <v>2252</v>
      </c>
      <c r="J21" s="51">
        <v>210</v>
      </c>
      <c r="K21" s="51">
        <v>1088</v>
      </c>
      <c r="L21" s="51">
        <v>59</v>
      </c>
      <c r="M21" s="51">
        <v>55</v>
      </c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" customHeight="1">
      <c r="A22" s="95"/>
      <c r="B22" s="58" t="s">
        <v>63</v>
      </c>
      <c r="C22" s="50"/>
      <c r="D22" s="50"/>
      <c r="E22" s="63" t="s">
        <v>100</v>
      </c>
      <c r="F22" s="51">
        <v>720</v>
      </c>
      <c r="G22" s="51">
        <v>1486</v>
      </c>
      <c r="H22" s="51">
        <v>2958</v>
      </c>
      <c r="I22" s="51">
        <v>3165</v>
      </c>
      <c r="J22" s="51">
        <v>3123</v>
      </c>
      <c r="K22" s="51">
        <v>4339</v>
      </c>
      <c r="L22" s="51">
        <v>102</v>
      </c>
      <c r="M22" s="51">
        <v>102</v>
      </c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" customHeight="1">
      <c r="A23" s="95"/>
      <c r="B23" s="59" t="s">
        <v>64</v>
      </c>
      <c r="C23" s="50" t="s">
        <v>65</v>
      </c>
      <c r="D23" s="50"/>
      <c r="E23" s="63"/>
      <c r="F23" s="51">
        <v>720</v>
      </c>
      <c r="G23" s="109">
        <v>1486</v>
      </c>
      <c r="H23" s="51">
        <v>1121</v>
      </c>
      <c r="I23" s="51">
        <v>1158</v>
      </c>
      <c r="J23" s="51">
        <v>606</v>
      </c>
      <c r="K23" s="51">
        <v>637</v>
      </c>
      <c r="L23" s="51">
        <v>20</v>
      </c>
      <c r="M23" s="51">
        <v>20</v>
      </c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" customHeight="1">
      <c r="A24" s="95"/>
      <c r="B24" s="50" t="s">
        <v>101</v>
      </c>
      <c r="C24" s="50"/>
      <c r="D24" s="50"/>
      <c r="E24" s="63" t="s">
        <v>102</v>
      </c>
      <c r="F24" s="51">
        <f t="shared" ref="F24:O24" si="5">F21-F22</f>
        <v>0</v>
      </c>
      <c r="G24" s="51">
        <f t="shared" si="5"/>
        <v>0</v>
      </c>
      <c r="H24" s="51">
        <f t="shared" si="5"/>
        <v>-785</v>
      </c>
      <c r="I24" s="51">
        <f t="shared" si="5"/>
        <v>-913</v>
      </c>
      <c r="J24" s="51">
        <f t="shared" si="5"/>
        <v>-2913</v>
      </c>
      <c r="K24" s="51">
        <f t="shared" si="5"/>
        <v>-3251</v>
      </c>
      <c r="L24" s="51">
        <f t="shared" si="5"/>
        <v>-43</v>
      </c>
      <c r="M24" s="51">
        <f t="shared" si="5"/>
        <v>-47</v>
      </c>
      <c r="N24" s="51">
        <f t="shared" si="5"/>
        <v>0</v>
      </c>
      <c r="O24" s="51">
        <f t="shared" si="5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" customHeight="1">
      <c r="A25" s="95"/>
      <c r="B25" s="58" t="s">
        <v>66</v>
      </c>
      <c r="C25" s="58"/>
      <c r="D25" s="58"/>
      <c r="E25" s="99" t="s">
        <v>103</v>
      </c>
      <c r="F25" s="91">
        <v>0</v>
      </c>
      <c r="G25" s="91">
        <v>0</v>
      </c>
      <c r="H25" s="91">
        <v>785</v>
      </c>
      <c r="I25" s="91">
        <v>913</v>
      </c>
      <c r="J25" s="91">
        <v>2913</v>
      </c>
      <c r="K25" s="91">
        <v>3251</v>
      </c>
      <c r="L25" s="91">
        <v>43</v>
      </c>
      <c r="M25" s="91">
        <v>47</v>
      </c>
      <c r="N25" s="91"/>
      <c r="O25" s="91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" customHeight="1">
      <c r="A26" s="95"/>
      <c r="B26" s="76" t="s">
        <v>67</v>
      </c>
      <c r="C26" s="76"/>
      <c r="D26" s="76"/>
      <c r="E26" s="100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" customHeight="1">
      <c r="A27" s="95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 t="shared" ref="G27:O27" si="6">G24+G25</f>
        <v>0</v>
      </c>
      <c r="H27" s="51">
        <f t="shared" si="6"/>
        <v>0</v>
      </c>
      <c r="I27" s="51">
        <f t="shared" si="6"/>
        <v>0</v>
      </c>
      <c r="J27" s="51">
        <f t="shared" si="6"/>
        <v>0</v>
      </c>
      <c r="K27" s="51">
        <f t="shared" si="6"/>
        <v>0</v>
      </c>
      <c r="L27" s="51">
        <f t="shared" si="6"/>
        <v>0</v>
      </c>
      <c r="M27" s="51">
        <f t="shared" si="6"/>
        <v>0</v>
      </c>
      <c r="N27" s="51">
        <f t="shared" si="6"/>
        <v>0</v>
      </c>
      <c r="O27" s="51">
        <f t="shared" si="6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" customHeight="1">
      <c r="A30" s="98" t="s">
        <v>68</v>
      </c>
      <c r="B30" s="98"/>
      <c r="C30" s="98"/>
      <c r="D30" s="98"/>
      <c r="E30" s="98"/>
      <c r="F30" s="108" t="s">
        <v>255</v>
      </c>
      <c r="G30" s="94"/>
      <c r="H30" s="108" t="s">
        <v>256</v>
      </c>
      <c r="I30" s="94"/>
      <c r="J30" s="94"/>
      <c r="K30" s="94"/>
      <c r="L30" s="94"/>
      <c r="M30" s="94"/>
      <c r="N30" s="94"/>
      <c r="O30" s="94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" customHeight="1">
      <c r="A31" s="98"/>
      <c r="B31" s="98"/>
      <c r="C31" s="98"/>
      <c r="D31" s="98"/>
      <c r="E31" s="98"/>
      <c r="F31" s="48" t="s">
        <v>241</v>
      </c>
      <c r="G31" s="48" t="s">
        <v>236</v>
      </c>
      <c r="H31" s="48" t="s">
        <v>241</v>
      </c>
      <c r="I31" s="48" t="s">
        <v>236</v>
      </c>
      <c r="J31" s="48" t="s">
        <v>241</v>
      </c>
      <c r="K31" s="48" t="s">
        <v>236</v>
      </c>
      <c r="L31" s="48" t="s">
        <v>241</v>
      </c>
      <c r="M31" s="48" t="s">
        <v>236</v>
      </c>
      <c r="N31" s="48" t="s">
        <v>241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" customHeight="1">
      <c r="A32" s="95" t="s">
        <v>84</v>
      </c>
      <c r="B32" s="58" t="s">
        <v>49</v>
      </c>
      <c r="C32" s="50"/>
      <c r="D32" s="50"/>
      <c r="E32" s="63" t="s">
        <v>40</v>
      </c>
      <c r="F32" s="51">
        <v>0</v>
      </c>
      <c r="G32" s="84">
        <v>0</v>
      </c>
      <c r="H32" s="84">
        <v>0</v>
      </c>
      <c r="I32" s="84">
        <v>0</v>
      </c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" customHeight="1">
      <c r="A33" s="101"/>
      <c r="B33" s="60"/>
      <c r="C33" s="58" t="s">
        <v>69</v>
      </c>
      <c r="D33" s="50"/>
      <c r="E33" s="63"/>
      <c r="F33" s="51">
        <v>0</v>
      </c>
      <c r="G33" s="84">
        <v>0</v>
      </c>
      <c r="H33" s="84">
        <v>0</v>
      </c>
      <c r="I33" s="84">
        <v>0</v>
      </c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" customHeight="1">
      <c r="A34" s="101"/>
      <c r="B34" s="60"/>
      <c r="C34" s="59"/>
      <c r="D34" s="50" t="s">
        <v>70</v>
      </c>
      <c r="E34" s="63"/>
      <c r="F34" s="51">
        <v>0</v>
      </c>
      <c r="G34" s="84">
        <v>0</v>
      </c>
      <c r="H34" s="84">
        <v>0</v>
      </c>
      <c r="I34" s="84">
        <v>0</v>
      </c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" customHeight="1">
      <c r="A35" s="101"/>
      <c r="B35" s="59"/>
      <c r="C35" s="50" t="s">
        <v>71</v>
      </c>
      <c r="D35" s="50"/>
      <c r="E35" s="63"/>
      <c r="F35" s="51">
        <v>0</v>
      </c>
      <c r="G35" s="84">
        <v>0</v>
      </c>
      <c r="H35" s="84">
        <v>0</v>
      </c>
      <c r="I35" s="84">
        <v>0</v>
      </c>
      <c r="J35" s="65"/>
      <c r="K35" s="65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" customHeight="1">
      <c r="A36" s="101"/>
      <c r="B36" s="58" t="s">
        <v>52</v>
      </c>
      <c r="C36" s="50"/>
      <c r="D36" s="50"/>
      <c r="E36" s="63" t="s">
        <v>41</v>
      </c>
      <c r="F36" s="51">
        <v>0</v>
      </c>
      <c r="G36" s="84">
        <v>0</v>
      </c>
      <c r="H36" s="84">
        <v>0</v>
      </c>
      <c r="I36" s="84">
        <v>0</v>
      </c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" customHeight="1">
      <c r="A37" s="101"/>
      <c r="B37" s="60"/>
      <c r="C37" s="50" t="s">
        <v>72</v>
      </c>
      <c r="D37" s="50"/>
      <c r="E37" s="63"/>
      <c r="F37" s="51">
        <v>0</v>
      </c>
      <c r="G37" s="84">
        <v>0</v>
      </c>
      <c r="H37" s="84">
        <v>0</v>
      </c>
      <c r="I37" s="84">
        <v>0</v>
      </c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" customHeight="1">
      <c r="A38" s="101"/>
      <c r="B38" s="59"/>
      <c r="C38" s="50" t="s">
        <v>73</v>
      </c>
      <c r="D38" s="50"/>
      <c r="E38" s="63"/>
      <c r="F38" s="51">
        <v>0</v>
      </c>
      <c r="G38" s="84">
        <v>0</v>
      </c>
      <c r="H38" s="84">
        <v>0</v>
      </c>
      <c r="I38" s="84">
        <v>0</v>
      </c>
      <c r="J38" s="51"/>
      <c r="K38" s="65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" customHeight="1">
      <c r="A39" s="101"/>
      <c r="B39" s="44" t="s">
        <v>74</v>
      </c>
      <c r="C39" s="44"/>
      <c r="D39" s="44"/>
      <c r="E39" s="63" t="s">
        <v>107</v>
      </c>
      <c r="F39" s="51">
        <f>F32-F36</f>
        <v>0</v>
      </c>
      <c r="G39" s="51">
        <f t="shared" ref="G39:O39" si="7">G32-G36</f>
        <v>0</v>
      </c>
      <c r="H39" s="51">
        <f t="shared" si="7"/>
        <v>0</v>
      </c>
      <c r="I39" s="51">
        <f t="shared" si="7"/>
        <v>0</v>
      </c>
      <c r="J39" s="51">
        <f t="shared" si="7"/>
        <v>0</v>
      </c>
      <c r="K39" s="51">
        <f t="shared" si="7"/>
        <v>0</v>
      </c>
      <c r="L39" s="51">
        <f t="shared" si="7"/>
        <v>0</v>
      </c>
      <c r="M39" s="51">
        <f t="shared" si="7"/>
        <v>0</v>
      </c>
      <c r="N39" s="51">
        <f t="shared" si="7"/>
        <v>0</v>
      </c>
      <c r="O39" s="51">
        <f t="shared" si="7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" customHeight="1">
      <c r="A40" s="95" t="s">
        <v>85</v>
      </c>
      <c r="B40" s="58" t="s">
        <v>75</v>
      </c>
      <c r="C40" s="50"/>
      <c r="D40" s="50"/>
      <c r="E40" s="63" t="s">
        <v>43</v>
      </c>
      <c r="F40" s="51">
        <v>117</v>
      </c>
      <c r="G40" s="51">
        <v>118</v>
      </c>
      <c r="H40" s="51">
        <v>84</v>
      </c>
      <c r="I40" s="51">
        <v>85</v>
      </c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" customHeight="1">
      <c r="A41" s="96"/>
      <c r="B41" s="59"/>
      <c r="C41" s="50" t="s">
        <v>76</v>
      </c>
      <c r="D41" s="50"/>
      <c r="E41" s="63"/>
      <c r="F41" s="65">
        <v>0</v>
      </c>
      <c r="G41" s="65">
        <v>0</v>
      </c>
      <c r="H41" s="65">
        <v>0</v>
      </c>
      <c r="I41" s="65">
        <v>0</v>
      </c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" customHeight="1">
      <c r="A42" s="96"/>
      <c r="B42" s="58" t="s">
        <v>63</v>
      </c>
      <c r="C42" s="50"/>
      <c r="D42" s="50"/>
      <c r="E42" s="63" t="s">
        <v>44</v>
      </c>
      <c r="F42" s="51">
        <v>117</v>
      </c>
      <c r="G42" s="51">
        <v>118</v>
      </c>
      <c r="H42" s="51">
        <v>84</v>
      </c>
      <c r="I42" s="51">
        <v>85</v>
      </c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" customHeight="1">
      <c r="A43" s="96"/>
      <c r="B43" s="59"/>
      <c r="C43" s="50" t="s">
        <v>77</v>
      </c>
      <c r="D43" s="50"/>
      <c r="E43" s="63"/>
      <c r="F43" s="51">
        <v>105</v>
      </c>
      <c r="G43" s="51">
        <v>105</v>
      </c>
      <c r="H43" s="51">
        <v>73</v>
      </c>
      <c r="I43" s="51">
        <v>73</v>
      </c>
      <c r="J43" s="65"/>
      <c r="K43" s="65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" customHeight="1">
      <c r="A44" s="96"/>
      <c r="B44" s="50" t="s">
        <v>74</v>
      </c>
      <c r="C44" s="50"/>
      <c r="D44" s="50"/>
      <c r="E44" s="63" t="s">
        <v>108</v>
      </c>
      <c r="F44" s="65">
        <f>F40-F42</f>
        <v>0</v>
      </c>
      <c r="G44" s="65">
        <f t="shared" ref="G44:O44" si="8">G40-G42</f>
        <v>0</v>
      </c>
      <c r="H44" s="65">
        <f t="shared" si="8"/>
        <v>0</v>
      </c>
      <c r="I44" s="65">
        <f t="shared" si="8"/>
        <v>0</v>
      </c>
      <c r="J44" s="65">
        <f t="shared" si="8"/>
        <v>0</v>
      </c>
      <c r="K44" s="65">
        <f t="shared" si="8"/>
        <v>0</v>
      </c>
      <c r="L44" s="65">
        <f t="shared" si="8"/>
        <v>0</v>
      </c>
      <c r="M44" s="65">
        <f t="shared" si="8"/>
        <v>0</v>
      </c>
      <c r="N44" s="65">
        <f t="shared" si="8"/>
        <v>0</v>
      </c>
      <c r="O44" s="65">
        <f t="shared" si="8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" customHeight="1">
      <c r="A45" s="95" t="s">
        <v>86</v>
      </c>
      <c r="B45" s="44" t="s">
        <v>78</v>
      </c>
      <c r="C45" s="44"/>
      <c r="D45" s="44"/>
      <c r="E45" s="63" t="s">
        <v>109</v>
      </c>
      <c r="F45" s="51">
        <f>F39+F44</f>
        <v>0</v>
      </c>
      <c r="G45" s="51">
        <f t="shared" ref="G45:O45" si="9">G39+G44</f>
        <v>0</v>
      </c>
      <c r="H45" s="51">
        <f t="shared" si="9"/>
        <v>0</v>
      </c>
      <c r="I45" s="51">
        <f t="shared" si="9"/>
        <v>0</v>
      </c>
      <c r="J45" s="51">
        <f t="shared" si="9"/>
        <v>0</v>
      </c>
      <c r="K45" s="51">
        <f t="shared" si="9"/>
        <v>0</v>
      </c>
      <c r="L45" s="51">
        <f t="shared" si="9"/>
        <v>0</v>
      </c>
      <c r="M45" s="51">
        <f t="shared" si="9"/>
        <v>0</v>
      </c>
      <c r="N45" s="51">
        <f t="shared" si="9"/>
        <v>0</v>
      </c>
      <c r="O45" s="51">
        <f t="shared" si="9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" customHeight="1">
      <c r="A46" s="96"/>
      <c r="B46" s="50" t="s">
        <v>79</v>
      </c>
      <c r="C46" s="50"/>
      <c r="D46" s="50"/>
      <c r="E46" s="50"/>
      <c r="F46" s="65">
        <v>0</v>
      </c>
      <c r="G46" s="65">
        <v>0</v>
      </c>
      <c r="H46" s="65">
        <v>0</v>
      </c>
      <c r="I46" s="65">
        <v>0</v>
      </c>
      <c r="J46" s="65"/>
      <c r="K46" s="65"/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" customHeight="1">
      <c r="A47" s="96"/>
      <c r="B47" s="50" t="s">
        <v>80</v>
      </c>
      <c r="C47" s="50"/>
      <c r="D47" s="50"/>
      <c r="E47" s="50"/>
      <c r="F47" s="51">
        <v>0</v>
      </c>
      <c r="G47" s="84">
        <v>0</v>
      </c>
      <c r="H47" s="84">
        <v>0</v>
      </c>
      <c r="I47" s="84">
        <v>0</v>
      </c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" customHeight="1">
      <c r="A48" s="96"/>
      <c r="B48" s="50" t="s">
        <v>81</v>
      </c>
      <c r="C48" s="50"/>
      <c r="D48" s="50"/>
      <c r="E48" s="50"/>
      <c r="F48" s="51">
        <v>0</v>
      </c>
      <c r="G48" s="84">
        <v>0</v>
      </c>
      <c r="H48" s="84">
        <v>0</v>
      </c>
      <c r="I48" s="84">
        <v>0</v>
      </c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" customHeight="1">
      <c r="A49" s="8" t="s">
        <v>110</v>
      </c>
    </row>
    <row r="50" spans="1:1" ht="15.9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2" sqref="E2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3.9" customHeight="1">
      <c r="A1" s="16" t="s">
        <v>0</v>
      </c>
      <c r="B1" s="16"/>
      <c r="C1" s="16"/>
      <c r="D1" s="16"/>
      <c r="E1" s="120" t="s">
        <v>268</v>
      </c>
      <c r="F1" s="1"/>
    </row>
    <row r="3" spans="1:9" ht="14.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5" t="s">
        <v>238</v>
      </c>
      <c r="G7" s="45"/>
      <c r="H7" s="45" t="s">
        <v>246</v>
      </c>
      <c r="I7" s="66" t="s">
        <v>21</v>
      </c>
    </row>
    <row r="8" spans="1:9" ht="17.100000000000001" customHeight="1">
      <c r="A8" s="18"/>
      <c r="B8" s="19"/>
      <c r="C8" s="19"/>
      <c r="D8" s="19"/>
      <c r="E8" s="57"/>
      <c r="F8" s="48" t="s">
        <v>235</v>
      </c>
      <c r="G8" s="48" t="s">
        <v>2</v>
      </c>
      <c r="H8" s="48" t="s">
        <v>235</v>
      </c>
      <c r="I8" s="49"/>
    </row>
    <row r="9" spans="1:9" ht="18" customHeight="1">
      <c r="A9" s="87" t="s">
        <v>87</v>
      </c>
      <c r="B9" s="87" t="s">
        <v>89</v>
      </c>
      <c r="C9" s="58" t="s">
        <v>3</v>
      </c>
      <c r="D9" s="50"/>
      <c r="E9" s="50"/>
      <c r="F9" s="51">
        <v>302945</v>
      </c>
      <c r="G9" s="52">
        <f>F9/$F$27*100</f>
        <v>30.878977281993574</v>
      </c>
      <c r="H9" s="51">
        <v>297294</v>
      </c>
      <c r="I9" s="52">
        <f t="shared" ref="I9:I45" si="0">(F9/H9-1)*100</f>
        <v>1.900811990823903</v>
      </c>
    </row>
    <row r="10" spans="1:9" ht="18" customHeight="1">
      <c r="A10" s="87"/>
      <c r="B10" s="87"/>
      <c r="C10" s="60"/>
      <c r="D10" s="58" t="s">
        <v>22</v>
      </c>
      <c r="E10" s="50"/>
      <c r="F10" s="51">
        <v>83253</v>
      </c>
      <c r="G10" s="52">
        <f t="shared" ref="G10:G27" si="1">F10/$F$27*100</f>
        <v>8.4859215225793836</v>
      </c>
      <c r="H10" s="51">
        <v>83384</v>
      </c>
      <c r="I10" s="52">
        <f t="shared" si="0"/>
        <v>-0.157104480475867</v>
      </c>
    </row>
    <row r="11" spans="1:9" ht="18" customHeight="1">
      <c r="A11" s="87"/>
      <c r="B11" s="87"/>
      <c r="C11" s="60"/>
      <c r="D11" s="60"/>
      <c r="E11" s="44" t="s">
        <v>23</v>
      </c>
      <c r="F11" s="51">
        <v>70033</v>
      </c>
      <c r="G11" s="52">
        <f t="shared" si="1"/>
        <v>7.1384159368527484</v>
      </c>
      <c r="H11" s="51">
        <v>68573</v>
      </c>
      <c r="I11" s="52">
        <f t="shared" si="0"/>
        <v>2.129117874382036</v>
      </c>
    </row>
    <row r="12" spans="1:9" ht="18" customHeight="1">
      <c r="A12" s="87"/>
      <c r="B12" s="87"/>
      <c r="C12" s="60"/>
      <c r="D12" s="60"/>
      <c r="E12" s="44" t="s">
        <v>24</v>
      </c>
      <c r="F12" s="51">
        <v>3484</v>
      </c>
      <c r="G12" s="52">
        <f t="shared" si="1"/>
        <v>0.35512174437757882</v>
      </c>
      <c r="H12" s="51">
        <v>3463</v>
      </c>
      <c r="I12" s="52">
        <f t="shared" si="0"/>
        <v>0.60641062662432077</v>
      </c>
    </row>
    <row r="13" spans="1:9" ht="18" customHeight="1">
      <c r="A13" s="87"/>
      <c r="B13" s="87"/>
      <c r="C13" s="60"/>
      <c r="D13" s="59"/>
      <c r="E13" s="44" t="s">
        <v>25</v>
      </c>
      <c r="F13" s="51">
        <v>172</v>
      </c>
      <c r="G13" s="52">
        <f t="shared" si="1"/>
        <v>1.7531842718984947E-2</v>
      </c>
      <c r="H13" s="51">
        <v>331</v>
      </c>
      <c r="I13" s="52">
        <f t="shared" si="0"/>
        <v>-48.036253776435046</v>
      </c>
    </row>
    <row r="14" spans="1:9" ht="18" customHeight="1">
      <c r="A14" s="87"/>
      <c r="B14" s="87"/>
      <c r="C14" s="60"/>
      <c r="D14" s="58" t="s">
        <v>26</v>
      </c>
      <c r="E14" s="50"/>
      <c r="F14" s="51">
        <v>60345</v>
      </c>
      <c r="G14" s="52">
        <f t="shared" si="1"/>
        <v>6.1509247027741081</v>
      </c>
      <c r="H14" s="51">
        <v>57155</v>
      </c>
      <c r="I14" s="52">
        <f t="shared" si="0"/>
        <v>5.5813139707812098</v>
      </c>
    </row>
    <row r="15" spans="1:9" ht="18" customHeight="1">
      <c r="A15" s="87"/>
      <c r="B15" s="87"/>
      <c r="C15" s="60"/>
      <c r="D15" s="60"/>
      <c r="E15" s="44" t="s">
        <v>27</v>
      </c>
      <c r="F15" s="51">
        <v>3321</v>
      </c>
      <c r="G15" s="52">
        <f t="shared" si="1"/>
        <v>0.33850726552179655</v>
      </c>
      <c r="H15" s="51">
        <v>3029</v>
      </c>
      <c r="I15" s="52">
        <f t="shared" si="0"/>
        <v>9.6401452624628625</v>
      </c>
    </row>
    <row r="16" spans="1:9" ht="18" customHeight="1">
      <c r="A16" s="87"/>
      <c r="B16" s="87"/>
      <c r="C16" s="60"/>
      <c r="D16" s="59"/>
      <c r="E16" s="44" t="s">
        <v>28</v>
      </c>
      <c r="F16" s="51">
        <v>57024</v>
      </c>
      <c r="G16" s="52">
        <f t="shared" si="1"/>
        <v>5.8124174372523116</v>
      </c>
      <c r="H16" s="51">
        <v>54126</v>
      </c>
      <c r="I16" s="52">
        <f t="shared" si="0"/>
        <v>5.3541735949451219</v>
      </c>
    </row>
    <row r="17" spans="1:9" ht="18" customHeight="1">
      <c r="A17" s="87"/>
      <c r="B17" s="87"/>
      <c r="C17" s="60"/>
      <c r="D17" s="88" t="s">
        <v>29</v>
      </c>
      <c r="E17" s="89"/>
      <c r="F17" s="51">
        <v>100640</v>
      </c>
      <c r="G17" s="52">
        <f t="shared" si="1"/>
        <v>10.258166576968867</v>
      </c>
      <c r="H17" s="51">
        <v>98725</v>
      </c>
      <c r="I17" s="52">
        <f t="shared" si="0"/>
        <v>1.9397315776145785</v>
      </c>
    </row>
    <row r="18" spans="1:9" ht="18" customHeight="1">
      <c r="A18" s="87"/>
      <c r="B18" s="87"/>
      <c r="C18" s="60"/>
      <c r="D18" s="88" t="s">
        <v>93</v>
      </c>
      <c r="E18" s="90"/>
      <c r="F18" s="51">
        <v>4394</v>
      </c>
      <c r="G18" s="52">
        <f t="shared" si="1"/>
        <v>0.44787742387918522</v>
      </c>
      <c r="H18" s="51">
        <v>4537</v>
      </c>
      <c r="I18" s="52">
        <f t="shared" si="0"/>
        <v>-3.1518624641833859</v>
      </c>
    </row>
    <row r="19" spans="1:9" ht="18" customHeight="1">
      <c r="A19" s="87"/>
      <c r="B19" s="87"/>
      <c r="C19" s="59"/>
      <c r="D19" s="88" t="s">
        <v>94</v>
      </c>
      <c r="E19" s="90"/>
      <c r="F19" s="51">
        <v>0</v>
      </c>
      <c r="G19" s="52">
        <f t="shared" si="1"/>
        <v>0</v>
      </c>
      <c r="H19" s="51">
        <v>0</v>
      </c>
      <c r="I19" s="52" t="e">
        <f t="shared" si="0"/>
        <v>#DIV/0!</v>
      </c>
    </row>
    <row r="20" spans="1:9" ht="18" customHeight="1">
      <c r="A20" s="87"/>
      <c r="B20" s="87"/>
      <c r="C20" s="50" t="s">
        <v>4</v>
      </c>
      <c r="D20" s="50"/>
      <c r="E20" s="50"/>
      <c r="F20" s="51">
        <v>40695</v>
      </c>
      <c r="G20" s="52">
        <f t="shared" si="1"/>
        <v>4.1480136014482119</v>
      </c>
      <c r="H20" s="51">
        <v>35666</v>
      </c>
      <c r="I20" s="52">
        <f t="shared" si="0"/>
        <v>14.100263556328162</v>
      </c>
    </row>
    <row r="21" spans="1:9" ht="18" customHeight="1">
      <c r="A21" s="87"/>
      <c r="B21" s="87"/>
      <c r="C21" s="50" t="s">
        <v>5</v>
      </c>
      <c r="D21" s="50"/>
      <c r="E21" s="50"/>
      <c r="F21" s="51">
        <v>196669</v>
      </c>
      <c r="G21" s="52">
        <f t="shared" si="1"/>
        <v>20.046337068023551</v>
      </c>
      <c r="H21" s="51">
        <v>207631</v>
      </c>
      <c r="I21" s="52">
        <f t="shared" si="0"/>
        <v>-5.2795584474380046</v>
      </c>
    </row>
    <row r="22" spans="1:9" ht="18" customHeight="1">
      <c r="A22" s="87"/>
      <c r="B22" s="87"/>
      <c r="C22" s="50" t="s">
        <v>30</v>
      </c>
      <c r="D22" s="50"/>
      <c r="E22" s="50"/>
      <c r="F22" s="51">
        <v>13172</v>
      </c>
      <c r="G22" s="52">
        <f t="shared" si="1"/>
        <v>1.3426129784562193</v>
      </c>
      <c r="H22" s="51">
        <v>13638</v>
      </c>
      <c r="I22" s="52">
        <f t="shared" si="0"/>
        <v>-3.4169233025370338</v>
      </c>
    </row>
    <row r="23" spans="1:9" ht="18" customHeight="1">
      <c r="A23" s="87"/>
      <c r="B23" s="87"/>
      <c r="C23" s="50" t="s">
        <v>6</v>
      </c>
      <c r="D23" s="50"/>
      <c r="E23" s="50"/>
      <c r="F23" s="51">
        <v>217249</v>
      </c>
      <c r="G23" s="52">
        <f t="shared" si="1"/>
        <v>22.144042435213727</v>
      </c>
      <c r="H23" s="51">
        <v>221804</v>
      </c>
      <c r="I23" s="52">
        <f t="shared" si="0"/>
        <v>-2.0536149032479134</v>
      </c>
    </row>
    <row r="24" spans="1:9" ht="18" customHeight="1">
      <c r="A24" s="87"/>
      <c r="B24" s="87"/>
      <c r="C24" s="50" t="s">
        <v>31</v>
      </c>
      <c r="D24" s="50"/>
      <c r="E24" s="50"/>
      <c r="F24" s="51">
        <v>1211</v>
      </c>
      <c r="G24" s="52">
        <f t="shared" si="1"/>
        <v>0.12343640425983007</v>
      </c>
      <c r="H24" s="51">
        <v>1190</v>
      </c>
      <c r="I24" s="52">
        <f t="shared" si="0"/>
        <v>1.7647058823529349</v>
      </c>
    </row>
    <row r="25" spans="1:9" ht="18" customHeight="1">
      <c r="A25" s="87"/>
      <c r="B25" s="87"/>
      <c r="C25" s="50" t="s">
        <v>7</v>
      </c>
      <c r="D25" s="50"/>
      <c r="E25" s="50"/>
      <c r="F25" s="51">
        <v>119024</v>
      </c>
      <c r="G25" s="52">
        <f t="shared" si="1"/>
        <v>12.132035161537583</v>
      </c>
      <c r="H25" s="51">
        <v>142489</v>
      </c>
      <c r="I25" s="52">
        <f t="shared" si="0"/>
        <v>-16.467937875906212</v>
      </c>
    </row>
    <row r="26" spans="1:9" ht="18" customHeight="1">
      <c r="A26" s="87"/>
      <c r="B26" s="87"/>
      <c r="C26" s="50" t="s">
        <v>8</v>
      </c>
      <c r="D26" s="50"/>
      <c r="E26" s="50"/>
      <c r="F26" s="51">
        <v>90107</v>
      </c>
      <c r="G26" s="52">
        <f t="shared" si="1"/>
        <v>9.1845450690673047</v>
      </c>
      <c r="H26" s="51">
        <v>89161</v>
      </c>
      <c r="I26" s="52">
        <f t="shared" si="0"/>
        <v>1.061002007604217</v>
      </c>
    </row>
    <row r="27" spans="1:9" ht="18" customHeight="1">
      <c r="A27" s="87"/>
      <c r="B27" s="87"/>
      <c r="C27" s="50" t="s">
        <v>9</v>
      </c>
      <c r="D27" s="50"/>
      <c r="E27" s="50"/>
      <c r="F27" s="51">
        <f>SUM(F9,F20:F26)</f>
        <v>981072</v>
      </c>
      <c r="G27" s="52">
        <f t="shared" si="1"/>
        <v>100</v>
      </c>
      <c r="H27" s="51">
        <f>SUM(H9,H20:H26)</f>
        <v>1008873</v>
      </c>
      <c r="I27" s="52">
        <f t="shared" si="0"/>
        <v>-2.7556491253111104</v>
      </c>
    </row>
    <row r="28" spans="1:9" ht="18" customHeight="1">
      <c r="A28" s="87"/>
      <c r="B28" s="87" t="s">
        <v>88</v>
      </c>
      <c r="C28" s="58" t="s">
        <v>10</v>
      </c>
      <c r="D28" s="50"/>
      <c r="E28" s="50"/>
      <c r="F28" s="51">
        <f>SUM(F29:F31)</f>
        <v>346392</v>
      </c>
      <c r="G28" s="52">
        <f t="shared" ref="G28:G45" si="2">F28/$F$45*100</f>
        <v>36.029281748417439</v>
      </c>
      <c r="H28" s="51">
        <v>341685</v>
      </c>
      <c r="I28" s="52">
        <f t="shared" si="0"/>
        <v>1.3775846174107764</v>
      </c>
    </row>
    <row r="29" spans="1:9" ht="18" customHeight="1">
      <c r="A29" s="87"/>
      <c r="B29" s="87"/>
      <c r="C29" s="60"/>
      <c r="D29" s="50" t="s">
        <v>11</v>
      </c>
      <c r="E29" s="50"/>
      <c r="F29" s="51">
        <v>228232</v>
      </c>
      <c r="G29" s="52">
        <f t="shared" si="2"/>
        <v>23.73910203470291</v>
      </c>
      <c r="H29" s="51">
        <v>226485</v>
      </c>
      <c r="I29" s="52">
        <f t="shared" si="0"/>
        <v>0.77135351127006757</v>
      </c>
    </row>
    <row r="30" spans="1:9" ht="18" customHeight="1">
      <c r="A30" s="87"/>
      <c r="B30" s="87"/>
      <c r="C30" s="60"/>
      <c r="D30" s="50" t="s">
        <v>32</v>
      </c>
      <c r="E30" s="50"/>
      <c r="F30" s="51">
        <v>14159</v>
      </c>
      <c r="G30" s="52">
        <f t="shared" si="2"/>
        <v>1.4727205024245438</v>
      </c>
      <c r="H30" s="51">
        <v>13898</v>
      </c>
      <c r="I30" s="52">
        <f t="shared" si="0"/>
        <v>1.8779680529572573</v>
      </c>
    </row>
    <row r="31" spans="1:9" ht="18" customHeight="1">
      <c r="A31" s="87"/>
      <c r="B31" s="87"/>
      <c r="C31" s="59"/>
      <c r="D31" s="50" t="s">
        <v>12</v>
      </c>
      <c r="E31" s="50"/>
      <c r="F31" s="51">
        <v>104001</v>
      </c>
      <c r="G31" s="52">
        <f t="shared" si="2"/>
        <v>10.817459211289989</v>
      </c>
      <c r="H31" s="51">
        <v>101302</v>
      </c>
      <c r="I31" s="52">
        <f t="shared" si="0"/>
        <v>2.664310675011361</v>
      </c>
    </row>
    <row r="32" spans="1:9" ht="18" customHeight="1">
      <c r="A32" s="87"/>
      <c r="B32" s="87"/>
      <c r="C32" s="58" t="s">
        <v>13</v>
      </c>
      <c r="D32" s="50"/>
      <c r="E32" s="50"/>
      <c r="F32" s="51">
        <f>SUM(F33:F38)</f>
        <v>423366</v>
      </c>
      <c r="G32" s="52">
        <f t="shared" si="2"/>
        <v>44.035580777559815</v>
      </c>
      <c r="H32" s="51">
        <v>429321</v>
      </c>
      <c r="I32" s="52">
        <f t="shared" si="0"/>
        <v>-1.3870740075607735</v>
      </c>
    </row>
    <row r="33" spans="1:9" ht="18" customHeight="1">
      <c r="A33" s="87"/>
      <c r="B33" s="87"/>
      <c r="C33" s="60"/>
      <c r="D33" s="50" t="s">
        <v>14</v>
      </c>
      <c r="E33" s="50"/>
      <c r="F33" s="51">
        <v>65293</v>
      </c>
      <c r="G33" s="52">
        <f t="shared" si="2"/>
        <v>6.7913228169225039</v>
      </c>
      <c r="H33" s="51">
        <v>45548</v>
      </c>
      <c r="I33" s="52">
        <f t="shared" si="0"/>
        <v>43.349872661807318</v>
      </c>
    </row>
    <row r="34" spans="1:9" ht="18" customHeight="1">
      <c r="A34" s="87"/>
      <c r="B34" s="87"/>
      <c r="C34" s="60"/>
      <c r="D34" s="50" t="s">
        <v>33</v>
      </c>
      <c r="E34" s="50"/>
      <c r="F34" s="51">
        <v>8447</v>
      </c>
      <c r="G34" s="52">
        <f t="shared" si="2"/>
        <v>0.87859807076630558</v>
      </c>
      <c r="H34" s="51">
        <v>8125</v>
      </c>
      <c r="I34" s="52">
        <f t="shared" si="0"/>
        <v>3.9630769230769136</v>
      </c>
    </row>
    <row r="35" spans="1:9" ht="18" customHeight="1">
      <c r="A35" s="87"/>
      <c r="B35" s="87"/>
      <c r="C35" s="60"/>
      <c r="D35" s="50" t="s">
        <v>34</v>
      </c>
      <c r="E35" s="50"/>
      <c r="F35" s="51">
        <v>278281</v>
      </c>
      <c r="G35" s="52">
        <f t="shared" si="2"/>
        <v>28.94485021083441</v>
      </c>
      <c r="H35" s="51">
        <v>302935</v>
      </c>
      <c r="I35" s="52">
        <f t="shared" si="0"/>
        <v>-8.1383795203591518</v>
      </c>
    </row>
    <row r="36" spans="1:9" ht="18" customHeight="1">
      <c r="A36" s="87"/>
      <c r="B36" s="87"/>
      <c r="C36" s="60"/>
      <c r="D36" s="50" t="s">
        <v>35</v>
      </c>
      <c r="E36" s="50"/>
      <c r="F36" s="51">
        <v>11261</v>
      </c>
      <c r="G36" s="52">
        <f t="shared" si="2"/>
        <v>1.1712907393038199</v>
      </c>
      <c r="H36" s="51">
        <v>10844</v>
      </c>
      <c r="I36" s="52">
        <f t="shared" si="0"/>
        <v>3.8454444854297387</v>
      </c>
    </row>
    <row r="37" spans="1:9" ht="18" customHeight="1">
      <c r="A37" s="87"/>
      <c r="B37" s="87"/>
      <c r="C37" s="60"/>
      <c r="D37" s="50" t="s">
        <v>15</v>
      </c>
      <c r="E37" s="50"/>
      <c r="F37" s="51">
        <v>26762</v>
      </c>
      <c r="G37" s="52">
        <f t="shared" si="2"/>
        <v>2.7835967289982091</v>
      </c>
      <c r="H37" s="51">
        <v>30746</v>
      </c>
      <c r="I37" s="52">
        <f t="shared" si="0"/>
        <v>-12.957783126260324</v>
      </c>
    </row>
    <row r="38" spans="1:9" ht="18" customHeight="1">
      <c r="A38" s="87"/>
      <c r="B38" s="87"/>
      <c r="C38" s="59"/>
      <c r="D38" s="50" t="s">
        <v>36</v>
      </c>
      <c r="E38" s="50"/>
      <c r="F38" s="51">
        <v>33322</v>
      </c>
      <c r="G38" s="52">
        <f t="shared" si="2"/>
        <v>3.4659222107345609</v>
      </c>
      <c r="H38" s="51">
        <v>31123</v>
      </c>
      <c r="I38" s="52">
        <f t="shared" si="0"/>
        <v>7.0655142499116419</v>
      </c>
    </row>
    <row r="39" spans="1:9" ht="18" customHeight="1">
      <c r="A39" s="87"/>
      <c r="B39" s="87"/>
      <c r="C39" s="58" t="s">
        <v>16</v>
      </c>
      <c r="D39" s="50"/>
      <c r="E39" s="50"/>
      <c r="F39" s="51">
        <f>F40+F43+F44</f>
        <v>191660</v>
      </c>
      <c r="G39" s="52">
        <f t="shared" si="2"/>
        <v>19.935137474022746</v>
      </c>
      <c r="H39" s="51">
        <v>219805</v>
      </c>
      <c r="I39" s="52">
        <f t="shared" si="0"/>
        <v>-12.804531289097154</v>
      </c>
    </row>
    <row r="40" spans="1:9" ht="18" customHeight="1">
      <c r="A40" s="87"/>
      <c r="B40" s="87"/>
      <c r="C40" s="60"/>
      <c r="D40" s="58" t="s">
        <v>17</v>
      </c>
      <c r="E40" s="50"/>
      <c r="F40" s="51">
        <f>F41+F42</f>
        <v>177250</v>
      </c>
      <c r="G40" s="52">
        <f t="shared" si="2"/>
        <v>18.436309700879328</v>
      </c>
      <c r="H40" s="51">
        <v>203996</v>
      </c>
      <c r="I40" s="52">
        <f t="shared" si="0"/>
        <v>-13.111041392968492</v>
      </c>
    </row>
    <row r="41" spans="1:9" ht="18" customHeight="1">
      <c r="A41" s="87"/>
      <c r="B41" s="87"/>
      <c r="C41" s="60"/>
      <c r="D41" s="60"/>
      <c r="E41" s="54" t="s">
        <v>91</v>
      </c>
      <c r="F41" s="51">
        <v>122736</v>
      </c>
      <c r="G41" s="52">
        <f t="shared" si="2"/>
        <v>12.766143342437941</v>
      </c>
      <c r="H41" s="51">
        <v>147696</v>
      </c>
      <c r="I41" s="55">
        <f t="shared" si="0"/>
        <v>-16.899577510562235</v>
      </c>
    </row>
    <row r="42" spans="1:9" ht="18" customHeight="1">
      <c r="A42" s="87"/>
      <c r="B42" s="87"/>
      <c r="C42" s="60"/>
      <c r="D42" s="59"/>
      <c r="E42" s="44" t="s">
        <v>37</v>
      </c>
      <c r="F42" s="51">
        <v>54514</v>
      </c>
      <c r="G42" s="52">
        <f t="shared" si="2"/>
        <v>5.6701663584413859</v>
      </c>
      <c r="H42" s="51">
        <v>56300</v>
      </c>
      <c r="I42" s="55">
        <f t="shared" si="0"/>
        <v>-3.1722912966252181</v>
      </c>
    </row>
    <row r="43" spans="1:9" ht="18" customHeight="1">
      <c r="A43" s="87"/>
      <c r="B43" s="87"/>
      <c r="C43" s="60"/>
      <c r="D43" s="50" t="s">
        <v>38</v>
      </c>
      <c r="E43" s="50"/>
      <c r="F43" s="51">
        <v>14410</v>
      </c>
      <c r="G43" s="52">
        <f t="shared" si="2"/>
        <v>1.4988277731434194</v>
      </c>
      <c r="H43" s="51">
        <v>15809</v>
      </c>
      <c r="I43" s="55">
        <f t="shared" si="0"/>
        <v>-8.8493895882092453</v>
      </c>
    </row>
    <row r="44" spans="1:9" ht="18" customHeight="1">
      <c r="A44" s="87"/>
      <c r="B44" s="87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0"/>
        <v>#DIV/0!</v>
      </c>
    </row>
    <row r="45" spans="1:9" ht="18" customHeight="1">
      <c r="A45" s="87"/>
      <c r="B45" s="87"/>
      <c r="C45" s="44" t="s">
        <v>18</v>
      </c>
      <c r="D45" s="44"/>
      <c r="E45" s="44"/>
      <c r="F45" s="51">
        <f>SUM(F28,F32,F39)</f>
        <v>961418</v>
      </c>
      <c r="G45" s="52">
        <f t="shared" si="2"/>
        <v>100</v>
      </c>
      <c r="H45" s="51">
        <f>SUM(H28,H32,H39)</f>
        <v>990811</v>
      </c>
      <c r="I45" s="52">
        <f t="shared" si="0"/>
        <v>-2.9665597172417346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23" activePane="bottomRight" state="frozen"/>
      <selection activeCell="L8" sqref="L8"/>
      <selection pane="topRight" activeCell="L8" sqref="L8"/>
      <selection pane="bottomLeft" activeCell="L8" sqref="L8"/>
      <selection pane="bottomRight" activeCell="C2" sqref="C2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3.9" customHeight="1">
      <c r="A1" s="31" t="s">
        <v>0</v>
      </c>
      <c r="B1" s="31"/>
      <c r="C1" s="120" t="s">
        <v>268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87" t="s">
        <v>115</v>
      </c>
      <c r="B7" s="58" t="s">
        <v>116</v>
      </c>
      <c r="C7" s="50"/>
      <c r="D7" s="63" t="s">
        <v>117</v>
      </c>
      <c r="E7" s="86">
        <v>772611</v>
      </c>
      <c r="F7" s="86">
        <v>785104</v>
      </c>
      <c r="G7" s="86">
        <v>994338</v>
      </c>
      <c r="H7" s="86">
        <v>1008873</v>
      </c>
      <c r="I7" s="34">
        <v>981072</v>
      </c>
    </row>
    <row r="8" spans="1:9" ht="27" customHeight="1">
      <c r="A8" s="87"/>
      <c r="B8" s="76"/>
      <c r="C8" s="50" t="s">
        <v>118</v>
      </c>
      <c r="D8" s="63" t="s">
        <v>41</v>
      </c>
      <c r="E8" s="85">
        <v>553129</v>
      </c>
      <c r="F8" s="85">
        <v>544199</v>
      </c>
      <c r="G8" s="85">
        <v>594251</v>
      </c>
      <c r="H8" s="68">
        <v>640076</v>
      </c>
      <c r="I8" s="68">
        <v>621450</v>
      </c>
    </row>
    <row r="9" spans="1:9" ht="27" customHeight="1">
      <c r="A9" s="87"/>
      <c r="B9" s="50" t="s">
        <v>119</v>
      </c>
      <c r="C9" s="50"/>
      <c r="D9" s="63"/>
      <c r="E9" s="85">
        <v>757176</v>
      </c>
      <c r="F9" s="85">
        <v>769485</v>
      </c>
      <c r="G9" s="85">
        <v>963989</v>
      </c>
      <c r="H9" s="69">
        <v>990811</v>
      </c>
      <c r="I9" s="69">
        <v>961418</v>
      </c>
    </row>
    <row r="10" spans="1:9" ht="27" customHeight="1">
      <c r="A10" s="87"/>
      <c r="B10" s="50" t="s">
        <v>120</v>
      </c>
      <c r="C10" s="50"/>
      <c r="D10" s="63"/>
      <c r="E10" s="85">
        <v>15435</v>
      </c>
      <c r="F10" s="85">
        <v>15619</v>
      </c>
      <c r="G10" s="85">
        <v>30349</v>
      </c>
      <c r="H10" s="69">
        <v>18062</v>
      </c>
      <c r="I10" s="69">
        <v>19654</v>
      </c>
    </row>
    <row r="11" spans="1:9" ht="27" customHeight="1">
      <c r="A11" s="87"/>
      <c r="B11" s="50" t="s">
        <v>121</v>
      </c>
      <c r="C11" s="50"/>
      <c r="D11" s="63"/>
      <c r="E11" s="85">
        <v>8587</v>
      </c>
      <c r="F11" s="85">
        <v>7746</v>
      </c>
      <c r="G11" s="85">
        <v>8988</v>
      </c>
      <c r="H11" s="69">
        <v>8730</v>
      </c>
      <c r="I11" s="69">
        <v>9950</v>
      </c>
    </row>
    <row r="12" spans="1:9" ht="27" customHeight="1">
      <c r="A12" s="87"/>
      <c r="B12" s="50" t="s">
        <v>122</v>
      </c>
      <c r="C12" s="50"/>
      <c r="D12" s="63"/>
      <c r="E12" s="85">
        <v>6847</v>
      </c>
      <c r="F12" s="85">
        <v>7873</v>
      </c>
      <c r="G12" s="85">
        <v>21361</v>
      </c>
      <c r="H12" s="69">
        <v>9332</v>
      </c>
      <c r="I12" s="69">
        <v>9704</v>
      </c>
    </row>
    <row r="13" spans="1:9" ht="27" customHeight="1">
      <c r="A13" s="87"/>
      <c r="B13" s="50" t="s">
        <v>123</v>
      </c>
      <c r="C13" s="50"/>
      <c r="D13" s="63"/>
      <c r="E13" s="85">
        <v>1326</v>
      </c>
      <c r="F13" s="85">
        <v>1026</v>
      </c>
      <c r="G13" s="85">
        <v>13487</v>
      </c>
      <c r="H13" s="69">
        <v>-12029</v>
      </c>
      <c r="I13" s="69">
        <v>372</v>
      </c>
    </row>
    <row r="14" spans="1:9" ht="27" customHeight="1">
      <c r="A14" s="87"/>
      <c r="B14" s="50" t="s">
        <v>124</v>
      </c>
      <c r="C14" s="50"/>
      <c r="D14" s="63"/>
      <c r="E14" s="85">
        <v>4000</v>
      </c>
      <c r="F14" s="85">
        <v>5000</v>
      </c>
      <c r="G14" s="85" t="s">
        <v>257</v>
      </c>
      <c r="H14" s="69">
        <v>2000</v>
      </c>
      <c r="I14" s="69">
        <v>1000</v>
      </c>
    </row>
    <row r="15" spans="1:9" ht="27" customHeight="1">
      <c r="A15" s="87"/>
      <c r="B15" s="50" t="s">
        <v>125</v>
      </c>
      <c r="C15" s="50"/>
      <c r="D15" s="63"/>
      <c r="E15" s="85">
        <v>5945</v>
      </c>
      <c r="F15" s="85">
        <v>4520</v>
      </c>
      <c r="G15" s="85">
        <v>17054</v>
      </c>
      <c r="H15" s="69">
        <v>3975</v>
      </c>
      <c r="I15" s="69">
        <v>-3374</v>
      </c>
    </row>
    <row r="16" spans="1:9" ht="27" customHeight="1">
      <c r="A16" s="87"/>
      <c r="B16" s="50" t="s">
        <v>126</v>
      </c>
      <c r="C16" s="50"/>
      <c r="D16" s="63" t="s">
        <v>42</v>
      </c>
      <c r="E16" s="85">
        <v>82240</v>
      </c>
      <c r="F16" s="85">
        <v>79707</v>
      </c>
      <c r="G16" s="85">
        <v>83237</v>
      </c>
      <c r="H16" s="69">
        <v>101748</v>
      </c>
      <c r="I16" s="69">
        <v>102224</v>
      </c>
    </row>
    <row r="17" spans="1:9" ht="27" customHeight="1">
      <c r="A17" s="87"/>
      <c r="B17" s="50" t="s">
        <v>127</v>
      </c>
      <c r="C17" s="50"/>
      <c r="D17" s="63" t="s">
        <v>43</v>
      </c>
      <c r="E17" s="85">
        <v>85085</v>
      </c>
      <c r="F17" s="85">
        <v>129236</v>
      </c>
      <c r="G17" s="85">
        <v>147129</v>
      </c>
      <c r="H17" s="69">
        <v>115264</v>
      </c>
      <c r="I17" s="69">
        <v>120699</v>
      </c>
    </row>
    <row r="18" spans="1:9" ht="27" customHeight="1">
      <c r="A18" s="87"/>
      <c r="B18" s="50" t="s">
        <v>128</v>
      </c>
      <c r="C18" s="50"/>
      <c r="D18" s="63" t="s">
        <v>44</v>
      </c>
      <c r="E18" s="85">
        <v>1587705</v>
      </c>
      <c r="F18" s="85">
        <v>1623817</v>
      </c>
      <c r="G18" s="85">
        <v>1675208</v>
      </c>
      <c r="H18" s="69">
        <v>1725047</v>
      </c>
      <c r="I18" s="69">
        <v>1747832</v>
      </c>
    </row>
    <row r="19" spans="1:9" ht="27" customHeight="1">
      <c r="A19" s="87"/>
      <c r="B19" s="50" t="s">
        <v>129</v>
      </c>
      <c r="C19" s="50"/>
      <c r="D19" s="63" t="s">
        <v>130</v>
      </c>
      <c r="E19" s="85">
        <f>E17+E18-E16</f>
        <v>1590550</v>
      </c>
      <c r="F19" s="85">
        <f>F17+F18-F16</f>
        <v>1673346</v>
      </c>
      <c r="G19" s="85">
        <f>G17+G18-G16</f>
        <v>1739100</v>
      </c>
      <c r="H19" s="85">
        <f>H17+H18-H16</f>
        <v>1738563</v>
      </c>
      <c r="I19" s="67">
        <f>I17+I18-I16</f>
        <v>1766307</v>
      </c>
    </row>
    <row r="20" spans="1:9" ht="27" customHeight="1">
      <c r="A20" s="87"/>
      <c r="B20" s="50" t="s">
        <v>131</v>
      </c>
      <c r="C20" s="50"/>
      <c r="D20" s="63" t="s">
        <v>132</v>
      </c>
      <c r="E20" s="70">
        <f>E18/E8</f>
        <v>2.8704063609031527</v>
      </c>
      <c r="F20" s="70">
        <f>F18/F8</f>
        <v>2.9838661960055055</v>
      </c>
      <c r="G20" s="70">
        <f>G18/G8</f>
        <v>2.8190242843512254</v>
      </c>
      <c r="H20" s="70">
        <f>H18/H8</f>
        <v>2.6950658984245619</v>
      </c>
      <c r="I20" s="70">
        <f>I18/I8</f>
        <v>2.8125062354171697</v>
      </c>
    </row>
    <row r="21" spans="1:9" ht="27" customHeight="1">
      <c r="A21" s="87"/>
      <c r="B21" s="50" t="s">
        <v>133</v>
      </c>
      <c r="C21" s="50"/>
      <c r="D21" s="63" t="s">
        <v>134</v>
      </c>
      <c r="E21" s="70">
        <f>E19/E8</f>
        <v>2.8755498265323278</v>
      </c>
      <c r="F21" s="70">
        <f>F19/F8</f>
        <v>3.0748788586528089</v>
      </c>
      <c r="G21" s="70">
        <f>G19/G8</f>
        <v>2.9265411417061142</v>
      </c>
      <c r="H21" s="70">
        <f>H19/H8</f>
        <v>2.7161821408707718</v>
      </c>
      <c r="I21" s="70">
        <f>I19/I8</f>
        <v>2.8422350953415401</v>
      </c>
    </row>
    <row r="22" spans="1:9" ht="27" customHeight="1">
      <c r="A22" s="87"/>
      <c r="B22" s="50" t="s">
        <v>135</v>
      </c>
      <c r="C22" s="50"/>
      <c r="D22" s="63" t="s">
        <v>136</v>
      </c>
      <c r="E22" s="85">
        <f>E18/E24*1000000</f>
        <v>781388.1863455096</v>
      </c>
      <c r="F22" s="85">
        <f>F18/F24*1000000</f>
        <v>799160.68828088732</v>
      </c>
      <c r="G22" s="85">
        <f>G18/G24*1000000</f>
        <v>846602.5383804458</v>
      </c>
      <c r="H22" s="85">
        <f>H18/H24*1000000</f>
        <v>871789.75328769488</v>
      </c>
      <c r="I22" s="67">
        <f>I18/I24*1000000</f>
        <v>883304.64507247531</v>
      </c>
    </row>
    <row r="23" spans="1:9" ht="27" customHeight="1">
      <c r="A23" s="87"/>
      <c r="B23" s="50" t="s">
        <v>137</v>
      </c>
      <c r="C23" s="50"/>
      <c r="D23" s="63" t="s">
        <v>138</v>
      </c>
      <c r="E23" s="85">
        <f>E19/E24*1000000</f>
        <v>782788.3516093042</v>
      </c>
      <c r="F23" s="85">
        <f>F19/F24*1000000</f>
        <v>823536.35975733097</v>
      </c>
      <c r="G23" s="85">
        <f>G19/G24*1000000</f>
        <v>878891.74030773086</v>
      </c>
      <c r="H23" s="85">
        <f>H19/H24*1000000</f>
        <v>878620.35576138773</v>
      </c>
      <c r="I23" s="67">
        <f>I19/I24*1000000</f>
        <v>892641.38528418553</v>
      </c>
    </row>
    <row r="24" spans="1:9" ht="27" customHeight="1">
      <c r="A24" s="87"/>
      <c r="B24" s="71" t="s">
        <v>139</v>
      </c>
      <c r="C24" s="72"/>
      <c r="D24" s="63" t="s">
        <v>140</v>
      </c>
      <c r="E24" s="85">
        <v>2031903</v>
      </c>
      <c r="F24" s="85">
        <f>E24</f>
        <v>2031903</v>
      </c>
      <c r="G24" s="69">
        <v>1978742</v>
      </c>
      <c r="H24" s="69">
        <v>1978742</v>
      </c>
      <c r="I24" s="69">
        <v>1978742</v>
      </c>
    </row>
    <row r="25" spans="1:9" ht="27" customHeight="1">
      <c r="A25" s="87"/>
      <c r="B25" s="44" t="s">
        <v>141</v>
      </c>
      <c r="C25" s="44"/>
      <c r="D25" s="44"/>
      <c r="E25" s="85">
        <v>472985</v>
      </c>
      <c r="F25" s="110">
        <v>475458</v>
      </c>
      <c r="G25" s="84">
        <v>480003</v>
      </c>
      <c r="H25" s="84">
        <v>499387</v>
      </c>
      <c r="I25" s="51">
        <v>484483</v>
      </c>
    </row>
    <row r="26" spans="1:9" ht="27" customHeight="1">
      <c r="A26" s="87"/>
      <c r="B26" s="44" t="s">
        <v>142</v>
      </c>
      <c r="C26" s="44"/>
      <c r="D26" s="44"/>
      <c r="E26" s="73">
        <v>0.54901</v>
      </c>
      <c r="F26" s="111">
        <v>0.55500000000000005</v>
      </c>
      <c r="G26" s="74">
        <v>0.55300000000000005</v>
      </c>
      <c r="H26" s="74">
        <v>0.53634000000000004</v>
      </c>
      <c r="I26" s="74">
        <v>0.52700000000000002</v>
      </c>
    </row>
    <row r="27" spans="1:9" ht="27" customHeight="1">
      <c r="A27" s="87"/>
      <c r="B27" s="44" t="s">
        <v>143</v>
      </c>
      <c r="C27" s="44"/>
      <c r="D27" s="44"/>
      <c r="E27" s="55">
        <v>1.4</v>
      </c>
      <c r="F27" s="112">
        <v>1.7</v>
      </c>
      <c r="G27" s="52">
        <v>4.5</v>
      </c>
      <c r="H27" s="52">
        <v>1.9</v>
      </c>
      <c r="I27" s="52">
        <v>2</v>
      </c>
    </row>
    <row r="28" spans="1:9" ht="27" customHeight="1">
      <c r="A28" s="87"/>
      <c r="B28" s="44" t="s">
        <v>144</v>
      </c>
      <c r="C28" s="44"/>
      <c r="D28" s="44"/>
      <c r="E28" s="55">
        <v>93</v>
      </c>
      <c r="F28" s="112">
        <v>93.6</v>
      </c>
      <c r="G28" s="52">
        <v>92.4</v>
      </c>
      <c r="H28" s="52">
        <v>84.7</v>
      </c>
      <c r="I28" s="52">
        <v>92.4</v>
      </c>
    </row>
    <row r="29" spans="1:9" ht="27" customHeight="1">
      <c r="A29" s="87"/>
      <c r="B29" s="44" t="s">
        <v>145</v>
      </c>
      <c r="C29" s="44"/>
      <c r="D29" s="44"/>
      <c r="E29" s="55">
        <v>45.4</v>
      </c>
      <c r="F29" s="112">
        <v>44.3</v>
      </c>
      <c r="G29" s="52">
        <v>42.8</v>
      </c>
      <c r="H29" s="52">
        <v>39.6</v>
      </c>
      <c r="I29" s="52">
        <v>41.3</v>
      </c>
    </row>
    <row r="30" spans="1:9" ht="27" customHeight="1">
      <c r="A30" s="87"/>
      <c r="B30" s="87" t="s">
        <v>146</v>
      </c>
      <c r="C30" s="44" t="s">
        <v>147</v>
      </c>
      <c r="D30" s="44"/>
      <c r="E30" s="55">
        <v>0</v>
      </c>
      <c r="F30" s="112">
        <v>0</v>
      </c>
      <c r="G30" s="113" t="s">
        <v>258</v>
      </c>
      <c r="H30" s="113" t="s">
        <v>258</v>
      </c>
      <c r="I30" s="52">
        <v>0</v>
      </c>
    </row>
    <row r="31" spans="1:9" ht="27" customHeight="1">
      <c r="A31" s="87"/>
      <c r="B31" s="87"/>
      <c r="C31" s="44" t="s">
        <v>148</v>
      </c>
      <c r="D31" s="44"/>
      <c r="E31" s="55">
        <v>0</v>
      </c>
      <c r="F31" s="112">
        <v>0</v>
      </c>
      <c r="G31" s="113" t="s">
        <v>258</v>
      </c>
      <c r="H31" s="113" t="s">
        <v>258</v>
      </c>
      <c r="I31" s="52">
        <v>0</v>
      </c>
    </row>
    <row r="32" spans="1:9" ht="27" customHeight="1">
      <c r="A32" s="87"/>
      <c r="B32" s="87"/>
      <c r="C32" s="44" t="s">
        <v>149</v>
      </c>
      <c r="D32" s="44"/>
      <c r="E32" s="55">
        <v>8.1999999999999993</v>
      </c>
      <c r="F32" s="112">
        <v>6.6</v>
      </c>
      <c r="G32" s="52">
        <v>5.9</v>
      </c>
      <c r="H32" s="52">
        <v>6.1</v>
      </c>
      <c r="I32" s="52">
        <v>7.2</v>
      </c>
    </row>
    <row r="33" spans="1:9" ht="27" customHeight="1">
      <c r="A33" s="87"/>
      <c r="B33" s="87"/>
      <c r="C33" s="44" t="s">
        <v>150</v>
      </c>
      <c r="D33" s="44"/>
      <c r="E33" s="55">
        <v>206.1</v>
      </c>
      <c r="F33" s="114">
        <v>211.9</v>
      </c>
      <c r="G33" s="75">
        <v>217.7</v>
      </c>
      <c r="H33" s="75">
        <v>209.9</v>
      </c>
      <c r="I33" s="75">
        <v>222.9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122" t="s">
        <v>268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" customHeight="1">
      <c r="A6" s="97" t="s">
        <v>48</v>
      </c>
      <c r="B6" s="98"/>
      <c r="C6" s="98"/>
      <c r="D6" s="98"/>
      <c r="E6" s="98"/>
      <c r="F6" s="93" t="s">
        <v>259</v>
      </c>
      <c r="G6" s="93"/>
      <c r="H6" s="106" t="s">
        <v>260</v>
      </c>
      <c r="I6" s="93"/>
      <c r="J6" s="106" t="s">
        <v>261</v>
      </c>
      <c r="K6" s="93"/>
      <c r="L6" s="106" t="s">
        <v>262</v>
      </c>
      <c r="M6" s="93"/>
      <c r="N6" s="93"/>
      <c r="O6" s="93"/>
    </row>
    <row r="7" spans="1:25" ht="15.9" customHeight="1">
      <c r="A7" s="98"/>
      <c r="B7" s="98"/>
      <c r="C7" s="98"/>
      <c r="D7" s="98"/>
      <c r="E7" s="98"/>
      <c r="F7" s="48" t="s">
        <v>238</v>
      </c>
      <c r="G7" s="48" t="s">
        <v>237</v>
      </c>
      <c r="H7" s="48" t="s">
        <v>238</v>
      </c>
      <c r="I7" s="77" t="s">
        <v>237</v>
      </c>
      <c r="J7" s="48" t="s">
        <v>238</v>
      </c>
      <c r="K7" s="77" t="s">
        <v>237</v>
      </c>
      <c r="L7" s="48" t="s">
        <v>238</v>
      </c>
      <c r="M7" s="77" t="s">
        <v>237</v>
      </c>
      <c r="N7" s="48" t="s">
        <v>238</v>
      </c>
      <c r="O7" s="77" t="s">
        <v>237</v>
      </c>
    </row>
    <row r="8" spans="1:25" ht="15.9" customHeight="1">
      <c r="A8" s="95" t="s">
        <v>82</v>
      </c>
      <c r="B8" s="58" t="s">
        <v>49</v>
      </c>
      <c r="C8" s="50"/>
      <c r="D8" s="50"/>
      <c r="E8" s="63" t="s">
        <v>40</v>
      </c>
      <c r="F8" s="51">
        <v>161</v>
      </c>
      <c r="G8" s="84">
        <v>175</v>
      </c>
      <c r="H8" s="51">
        <v>6056</v>
      </c>
      <c r="I8" s="84">
        <v>5941</v>
      </c>
      <c r="J8" s="51">
        <v>5515</v>
      </c>
      <c r="K8" s="84">
        <v>5477</v>
      </c>
      <c r="L8" s="51">
        <v>100</v>
      </c>
      <c r="M8" s="84">
        <v>98</v>
      </c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" customHeight="1">
      <c r="A9" s="95"/>
      <c r="B9" s="60"/>
      <c r="C9" s="50" t="s">
        <v>50</v>
      </c>
      <c r="D9" s="50"/>
      <c r="E9" s="63" t="s">
        <v>41</v>
      </c>
      <c r="F9" s="51">
        <v>161</v>
      </c>
      <c r="G9" s="84">
        <v>175</v>
      </c>
      <c r="H9" s="51">
        <v>6055</v>
      </c>
      <c r="I9" s="84">
        <v>5931</v>
      </c>
      <c r="J9" s="51">
        <v>5515</v>
      </c>
      <c r="K9" s="84">
        <v>5477</v>
      </c>
      <c r="L9" s="51">
        <v>100</v>
      </c>
      <c r="M9" s="84">
        <v>98</v>
      </c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" customHeight="1">
      <c r="A10" s="95"/>
      <c r="B10" s="59"/>
      <c r="C10" s="50" t="s">
        <v>51</v>
      </c>
      <c r="D10" s="50"/>
      <c r="E10" s="63" t="s">
        <v>42</v>
      </c>
      <c r="F10" s="51">
        <v>0</v>
      </c>
      <c r="G10" s="84">
        <v>0</v>
      </c>
      <c r="H10" s="51">
        <v>1</v>
      </c>
      <c r="I10" s="84">
        <v>9</v>
      </c>
      <c r="J10" s="64">
        <v>0</v>
      </c>
      <c r="K10" s="64">
        <v>0</v>
      </c>
      <c r="L10" s="51">
        <v>0</v>
      </c>
      <c r="M10" s="84">
        <v>0</v>
      </c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" customHeight="1">
      <c r="A11" s="95"/>
      <c r="B11" s="58" t="s">
        <v>52</v>
      </c>
      <c r="C11" s="50"/>
      <c r="D11" s="50"/>
      <c r="E11" s="63" t="s">
        <v>43</v>
      </c>
      <c r="F11" s="51">
        <v>161</v>
      </c>
      <c r="G11" s="84">
        <v>175</v>
      </c>
      <c r="H11" s="51">
        <v>5542</v>
      </c>
      <c r="I11" s="84">
        <v>5941</v>
      </c>
      <c r="J11" s="51">
        <v>4883</v>
      </c>
      <c r="K11" s="84">
        <v>4590</v>
      </c>
      <c r="L11" s="51">
        <v>74</v>
      </c>
      <c r="M11" s="84">
        <v>67</v>
      </c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" customHeight="1">
      <c r="A12" s="95"/>
      <c r="B12" s="60"/>
      <c r="C12" s="50" t="s">
        <v>53</v>
      </c>
      <c r="D12" s="50"/>
      <c r="E12" s="63" t="s">
        <v>44</v>
      </c>
      <c r="F12" s="51">
        <v>161</v>
      </c>
      <c r="G12" s="84">
        <v>175</v>
      </c>
      <c r="H12" s="51">
        <v>5542</v>
      </c>
      <c r="I12" s="84">
        <v>5941</v>
      </c>
      <c r="J12" s="51">
        <v>4882</v>
      </c>
      <c r="K12" s="84">
        <v>4589</v>
      </c>
      <c r="L12" s="51">
        <v>74</v>
      </c>
      <c r="M12" s="84">
        <v>67</v>
      </c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" customHeight="1">
      <c r="A13" s="95"/>
      <c r="B13" s="59"/>
      <c r="C13" s="50" t="s">
        <v>54</v>
      </c>
      <c r="D13" s="50"/>
      <c r="E13" s="63" t="s">
        <v>45</v>
      </c>
      <c r="F13" s="51">
        <v>0</v>
      </c>
      <c r="G13" s="84">
        <v>0</v>
      </c>
      <c r="H13" s="64">
        <v>0</v>
      </c>
      <c r="I13" s="64">
        <v>0</v>
      </c>
      <c r="J13" s="64">
        <v>1</v>
      </c>
      <c r="K13" s="64">
        <v>1</v>
      </c>
      <c r="L13" s="51">
        <v>0</v>
      </c>
      <c r="M13" s="84">
        <v>0</v>
      </c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" customHeight="1">
      <c r="A14" s="95"/>
      <c r="B14" s="50" t="s">
        <v>55</v>
      </c>
      <c r="C14" s="50"/>
      <c r="D14" s="50"/>
      <c r="E14" s="63" t="s">
        <v>152</v>
      </c>
      <c r="F14" s="51">
        <f t="shared" ref="F14:O15" si="0">F9-F12</f>
        <v>0</v>
      </c>
      <c r="G14" s="84">
        <f t="shared" si="0"/>
        <v>0</v>
      </c>
      <c r="H14" s="51">
        <f t="shared" si="0"/>
        <v>513</v>
      </c>
      <c r="I14" s="84">
        <f t="shared" si="0"/>
        <v>-10</v>
      </c>
      <c r="J14" s="51">
        <f t="shared" si="0"/>
        <v>633</v>
      </c>
      <c r="K14" s="84">
        <f t="shared" si="0"/>
        <v>888</v>
      </c>
      <c r="L14" s="51">
        <f t="shared" si="0"/>
        <v>26</v>
      </c>
      <c r="M14" s="84">
        <f t="shared" si="0"/>
        <v>31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" customHeight="1">
      <c r="A15" s="95"/>
      <c r="B15" s="50" t="s">
        <v>56</v>
      </c>
      <c r="C15" s="50"/>
      <c r="D15" s="50"/>
      <c r="E15" s="63" t="s">
        <v>153</v>
      </c>
      <c r="F15" s="51">
        <f t="shared" si="0"/>
        <v>0</v>
      </c>
      <c r="G15" s="84">
        <f t="shared" si="0"/>
        <v>0</v>
      </c>
      <c r="H15" s="51">
        <f t="shared" si="0"/>
        <v>1</v>
      </c>
      <c r="I15" s="84">
        <f>I10-I13</f>
        <v>9</v>
      </c>
      <c r="J15" s="51">
        <f t="shared" si="0"/>
        <v>-1</v>
      </c>
      <c r="K15" s="84">
        <f t="shared" si="0"/>
        <v>-1</v>
      </c>
      <c r="L15" s="51">
        <f t="shared" si="0"/>
        <v>0</v>
      </c>
      <c r="M15" s="84">
        <f t="shared" si="0"/>
        <v>0</v>
      </c>
      <c r="N15" s="51">
        <f t="shared" si="0"/>
        <v>0</v>
      </c>
      <c r="O15" s="51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" customHeight="1">
      <c r="A16" s="95"/>
      <c r="B16" s="50" t="s">
        <v>57</v>
      </c>
      <c r="C16" s="50"/>
      <c r="D16" s="50"/>
      <c r="E16" s="63" t="s">
        <v>154</v>
      </c>
      <c r="F16" s="51">
        <f t="shared" ref="F16:O16" si="1">F8-F11</f>
        <v>0</v>
      </c>
      <c r="G16" s="84">
        <f t="shared" si="1"/>
        <v>0</v>
      </c>
      <c r="H16" s="51">
        <f t="shared" si="1"/>
        <v>514</v>
      </c>
      <c r="I16" s="84">
        <f>I8-I11</f>
        <v>0</v>
      </c>
      <c r="J16" s="51">
        <f t="shared" si="1"/>
        <v>632</v>
      </c>
      <c r="K16" s="84">
        <f t="shared" si="1"/>
        <v>887</v>
      </c>
      <c r="L16" s="51">
        <f t="shared" si="1"/>
        <v>26</v>
      </c>
      <c r="M16" s="84">
        <f t="shared" si="1"/>
        <v>31</v>
      </c>
      <c r="N16" s="51">
        <f t="shared" si="1"/>
        <v>0</v>
      </c>
      <c r="O16" s="51">
        <f t="shared" si="1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" customHeight="1">
      <c r="A17" s="95"/>
      <c r="B17" s="50" t="s">
        <v>58</v>
      </c>
      <c r="C17" s="50"/>
      <c r="D17" s="50"/>
      <c r="E17" s="48"/>
      <c r="F17" s="64">
        <v>0</v>
      </c>
      <c r="G17" s="64">
        <v>0</v>
      </c>
      <c r="H17" s="64">
        <v>0</v>
      </c>
      <c r="I17" s="64">
        <v>0</v>
      </c>
      <c r="J17" s="51">
        <v>0</v>
      </c>
      <c r="K17" s="84">
        <v>0</v>
      </c>
      <c r="L17" s="51">
        <v>0</v>
      </c>
      <c r="M17" s="84">
        <v>0</v>
      </c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" customHeight="1">
      <c r="A18" s="95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" customHeight="1">
      <c r="A19" s="95" t="s">
        <v>83</v>
      </c>
      <c r="B19" s="58" t="s">
        <v>60</v>
      </c>
      <c r="C19" s="50"/>
      <c r="D19" s="50"/>
      <c r="E19" s="63"/>
      <c r="F19" s="51">
        <v>709</v>
      </c>
      <c r="G19" s="84">
        <v>723</v>
      </c>
      <c r="H19" s="51">
        <v>1910</v>
      </c>
      <c r="I19" s="84">
        <v>2553</v>
      </c>
      <c r="J19" s="51">
        <v>1139</v>
      </c>
      <c r="K19" s="84">
        <v>1139</v>
      </c>
      <c r="L19" s="51">
        <v>0</v>
      </c>
      <c r="M19" s="84">
        <v>34</v>
      </c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" customHeight="1">
      <c r="A20" s="95"/>
      <c r="B20" s="59"/>
      <c r="C20" s="50" t="s">
        <v>61</v>
      </c>
      <c r="D20" s="50"/>
      <c r="E20" s="63"/>
      <c r="F20" s="51">
        <v>0</v>
      </c>
      <c r="G20" s="84">
        <v>0</v>
      </c>
      <c r="H20" s="51">
        <v>630</v>
      </c>
      <c r="I20" s="84">
        <v>850</v>
      </c>
      <c r="J20" s="51">
        <v>0</v>
      </c>
      <c r="K20" s="84">
        <v>0</v>
      </c>
      <c r="L20" s="51">
        <v>0</v>
      </c>
      <c r="M20" s="84">
        <v>34</v>
      </c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" customHeight="1">
      <c r="A21" s="95"/>
      <c r="B21" s="76" t="s">
        <v>62</v>
      </c>
      <c r="C21" s="50"/>
      <c r="D21" s="50"/>
      <c r="E21" s="63" t="s">
        <v>155</v>
      </c>
      <c r="F21" s="51">
        <v>709</v>
      </c>
      <c r="G21" s="84">
        <v>723</v>
      </c>
      <c r="H21" s="51">
        <v>1910</v>
      </c>
      <c r="I21" s="84">
        <v>2553</v>
      </c>
      <c r="J21" s="51">
        <v>1139</v>
      </c>
      <c r="K21" s="84">
        <v>1139</v>
      </c>
      <c r="L21" s="51">
        <v>0</v>
      </c>
      <c r="M21" s="84">
        <v>34</v>
      </c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" customHeight="1">
      <c r="A22" s="95"/>
      <c r="B22" s="58" t="s">
        <v>63</v>
      </c>
      <c r="C22" s="50"/>
      <c r="D22" s="50"/>
      <c r="E22" s="63" t="s">
        <v>156</v>
      </c>
      <c r="F22" s="51">
        <v>709</v>
      </c>
      <c r="G22" s="84">
        <v>723</v>
      </c>
      <c r="H22" s="51">
        <v>2751</v>
      </c>
      <c r="I22" s="84">
        <v>3615</v>
      </c>
      <c r="J22" s="51">
        <v>4506</v>
      </c>
      <c r="K22" s="84">
        <v>4506</v>
      </c>
      <c r="L22" s="51">
        <v>51</v>
      </c>
      <c r="M22" s="84">
        <v>96</v>
      </c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" customHeight="1">
      <c r="A23" s="95"/>
      <c r="B23" s="59" t="s">
        <v>64</v>
      </c>
      <c r="C23" s="50" t="s">
        <v>65</v>
      </c>
      <c r="D23" s="50"/>
      <c r="E23" s="63"/>
      <c r="F23" s="51">
        <v>709</v>
      </c>
      <c r="G23" s="84">
        <v>723</v>
      </c>
      <c r="H23" s="51">
        <v>1236</v>
      </c>
      <c r="I23" s="84">
        <v>1264</v>
      </c>
      <c r="J23" s="51">
        <v>570</v>
      </c>
      <c r="K23" s="84">
        <v>570</v>
      </c>
      <c r="L23" s="51">
        <v>40</v>
      </c>
      <c r="M23" s="84">
        <v>45</v>
      </c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" customHeight="1">
      <c r="A24" s="95"/>
      <c r="B24" s="50" t="s">
        <v>157</v>
      </c>
      <c r="C24" s="50"/>
      <c r="D24" s="50"/>
      <c r="E24" s="63" t="s">
        <v>158</v>
      </c>
      <c r="F24" s="51">
        <f t="shared" ref="F24:O24" si="2">F21-F22</f>
        <v>0</v>
      </c>
      <c r="G24" s="84">
        <f t="shared" si="2"/>
        <v>0</v>
      </c>
      <c r="H24" s="51">
        <f t="shared" si="2"/>
        <v>-841</v>
      </c>
      <c r="I24" s="84">
        <f t="shared" si="2"/>
        <v>-1062</v>
      </c>
      <c r="J24" s="51">
        <f t="shared" si="2"/>
        <v>-3367</v>
      </c>
      <c r="K24" s="84">
        <f t="shared" si="2"/>
        <v>-3367</v>
      </c>
      <c r="L24" s="51">
        <f t="shared" si="2"/>
        <v>-51</v>
      </c>
      <c r="M24" s="84">
        <f t="shared" si="2"/>
        <v>-62</v>
      </c>
      <c r="N24" s="51">
        <f t="shared" si="2"/>
        <v>0</v>
      </c>
      <c r="O24" s="51">
        <f t="shared" si="2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" customHeight="1">
      <c r="A25" s="95"/>
      <c r="B25" s="58" t="s">
        <v>66</v>
      </c>
      <c r="C25" s="58"/>
      <c r="D25" s="58"/>
      <c r="E25" s="99" t="s">
        <v>159</v>
      </c>
      <c r="F25" s="91">
        <v>0</v>
      </c>
      <c r="G25" s="91">
        <v>0</v>
      </c>
      <c r="H25" s="91">
        <v>841</v>
      </c>
      <c r="I25" s="91">
        <v>1062</v>
      </c>
      <c r="J25" s="91">
        <v>3367</v>
      </c>
      <c r="K25" s="91">
        <v>3367</v>
      </c>
      <c r="L25" s="91">
        <v>51</v>
      </c>
      <c r="M25" s="91">
        <v>62</v>
      </c>
      <c r="N25" s="91"/>
      <c r="O25" s="91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" customHeight="1">
      <c r="A26" s="95"/>
      <c r="B26" s="76" t="s">
        <v>67</v>
      </c>
      <c r="C26" s="76"/>
      <c r="D26" s="76"/>
      <c r="E26" s="100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" customHeight="1">
      <c r="A27" s="95"/>
      <c r="B27" s="50" t="s">
        <v>160</v>
      </c>
      <c r="C27" s="50"/>
      <c r="D27" s="50"/>
      <c r="E27" s="63" t="s">
        <v>161</v>
      </c>
      <c r="F27" s="51">
        <f t="shared" ref="F27:O27" si="3">F24+F25</f>
        <v>0</v>
      </c>
      <c r="G27" s="84">
        <f t="shared" si="3"/>
        <v>0</v>
      </c>
      <c r="H27" s="51">
        <f t="shared" si="3"/>
        <v>0</v>
      </c>
      <c r="I27" s="84">
        <f t="shared" si="3"/>
        <v>0</v>
      </c>
      <c r="J27" s="51">
        <f t="shared" si="3"/>
        <v>0</v>
      </c>
      <c r="K27" s="84">
        <f t="shared" si="3"/>
        <v>0</v>
      </c>
      <c r="L27" s="51">
        <f t="shared" si="3"/>
        <v>0</v>
      </c>
      <c r="M27" s="84">
        <f t="shared" si="3"/>
        <v>0</v>
      </c>
      <c r="N27" s="51">
        <f t="shared" si="3"/>
        <v>0</v>
      </c>
      <c r="O27" s="51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" customHeight="1">
      <c r="A30" s="98" t="s">
        <v>68</v>
      </c>
      <c r="B30" s="98"/>
      <c r="C30" s="98"/>
      <c r="D30" s="98"/>
      <c r="E30" s="98"/>
      <c r="F30" s="115" t="s">
        <v>263</v>
      </c>
      <c r="G30" s="116"/>
      <c r="H30" s="117" t="s">
        <v>264</v>
      </c>
      <c r="I30" s="118"/>
      <c r="J30" s="94"/>
      <c r="K30" s="94"/>
      <c r="L30" s="94"/>
      <c r="M30" s="94"/>
      <c r="N30" s="94"/>
      <c r="O30" s="94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" customHeight="1">
      <c r="A31" s="98"/>
      <c r="B31" s="98"/>
      <c r="C31" s="98"/>
      <c r="D31" s="98"/>
      <c r="E31" s="98"/>
      <c r="F31" s="48" t="s">
        <v>238</v>
      </c>
      <c r="G31" s="77" t="s">
        <v>237</v>
      </c>
      <c r="H31" s="48" t="s">
        <v>238</v>
      </c>
      <c r="I31" s="77" t="s">
        <v>237</v>
      </c>
      <c r="J31" s="48" t="s">
        <v>238</v>
      </c>
      <c r="K31" s="77" t="s">
        <v>237</v>
      </c>
      <c r="L31" s="48" t="s">
        <v>238</v>
      </c>
      <c r="M31" s="77" t="s">
        <v>237</v>
      </c>
      <c r="N31" s="48" t="s">
        <v>238</v>
      </c>
      <c r="O31" s="77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" customHeight="1">
      <c r="A32" s="95" t="s">
        <v>84</v>
      </c>
      <c r="B32" s="58" t="s">
        <v>49</v>
      </c>
      <c r="C32" s="50"/>
      <c r="D32" s="50"/>
      <c r="E32" s="63" t="s">
        <v>40</v>
      </c>
      <c r="F32" s="51">
        <v>0</v>
      </c>
      <c r="G32" s="84">
        <v>0</v>
      </c>
      <c r="H32" s="51">
        <v>0</v>
      </c>
      <c r="I32" s="84">
        <v>0</v>
      </c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" customHeight="1">
      <c r="A33" s="101"/>
      <c r="B33" s="60"/>
      <c r="C33" s="58" t="s">
        <v>69</v>
      </c>
      <c r="D33" s="50"/>
      <c r="E33" s="63"/>
      <c r="F33" s="51">
        <v>0</v>
      </c>
      <c r="G33" s="84">
        <v>0</v>
      </c>
      <c r="H33" s="51">
        <v>0</v>
      </c>
      <c r="I33" s="84">
        <v>0</v>
      </c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" customHeight="1">
      <c r="A34" s="101"/>
      <c r="B34" s="60"/>
      <c r="C34" s="59"/>
      <c r="D34" s="50" t="s">
        <v>70</v>
      </c>
      <c r="E34" s="63"/>
      <c r="F34" s="51">
        <v>0</v>
      </c>
      <c r="G34" s="84">
        <v>0</v>
      </c>
      <c r="H34" s="51">
        <v>0</v>
      </c>
      <c r="I34" s="84">
        <v>0</v>
      </c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" customHeight="1">
      <c r="A35" s="101"/>
      <c r="B35" s="59"/>
      <c r="C35" s="76" t="s">
        <v>71</v>
      </c>
      <c r="D35" s="50"/>
      <c r="E35" s="63"/>
      <c r="F35" s="51">
        <v>0</v>
      </c>
      <c r="G35" s="84">
        <v>0</v>
      </c>
      <c r="H35" s="51">
        <v>0</v>
      </c>
      <c r="I35" s="84">
        <v>0</v>
      </c>
      <c r="J35" s="65"/>
      <c r="K35" s="65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" customHeight="1">
      <c r="A36" s="101"/>
      <c r="B36" s="58" t="s">
        <v>52</v>
      </c>
      <c r="C36" s="50"/>
      <c r="D36" s="50"/>
      <c r="E36" s="63" t="s">
        <v>41</v>
      </c>
      <c r="F36" s="51">
        <v>0</v>
      </c>
      <c r="G36" s="84">
        <v>0</v>
      </c>
      <c r="H36" s="51">
        <v>0</v>
      </c>
      <c r="I36" s="84">
        <v>0</v>
      </c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" customHeight="1">
      <c r="A37" s="101"/>
      <c r="B37" s="60"/>
      <c r="C37" s="50" t="s">
        <v>72</v>
      </c>
      <c r="D37" s="50"/>
      <c r="E37" s="63"/>
      <c r="F37" s="51">
        <v>0</v>
      </c>
      <c r="G37" s="84">
        <v>0</v>
      </c>
      <c r="H37" s="51">
        <v>0</v>
      </c>
      <c r="I37" s="84">
        <v>0</v>
      </c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" customHeight="1">
      <c r="A38" s="101"/>
      <c r="B38" s="59"/>
      <c r="C38" s="50" t="s">
        <v>73</v>
      </c>
      <c r="D38" s="50"/>
      <c r="E38" s="63"/>
      <c r="F38" s="51">
        <v>0</v>
      </c>
      <c r="G38" s="84">
        <v>0</v>
      </c>
      <c r="H38" s="51">
        <v>0</v>
      </c>
      <c r="I38" s="84">
        <v>0</v>
      </c>
      <c r="J38" s="51"/>
      <c r="K38" s="65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" customHeight="1">
      <c r="A39" s="101"/>
      <c r="B39" s="44" t="s">
        <v>74</v>
      </c>
      <c r="C39" s="44"/>
      <c r="D39" s="44"/>
      <c r="E39" s="63" t="s">
        <v>163</v>
      </c>
      <c r="F39" s="51">
        <f t="shared" ref="F39:O39" si="4">F32-F36</f>
        <v>0</v>
      </c>
      <c r="G39" s="84">
        <f t="shared" si="4"/>
        <v>0</v>
      </c>
      <c r="H39" s="51">
        <f t="shared" si="4"/>
        <v>0</v>
      </c>
      <c r="I39" s="84">
        <f t="shared" si="4"/>
        <v>0</v>
      </c>
      <c r="J39" s="51">
        <f t="shared" si="4"/>
        <v>0</v>
      </c>
      <c r="K39" s="51">
        <f t="shared" si="4"/>
        <v>0</v>
      </c>
      <c r="L39" s="51">
        <f t="shared" si="4"/>
        <v>0</v>
      </c>
      <c r="M39" s="51">
        <f t="shared" si="4"/>
        <v>0</v>
      </c>
      <c r="N39" s="51">
        <f t="shared" si="4"/>
        <v>0</v>
      </c>
      <c r="O39" s="51">
        <f t="shared" si="4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" customHeight="1">
      <c r="A40" s="95" t="s">
        <v>85</v>
      </c>
      <c r="B40" s="58" t="s">
        <v>75</v>
      </c>
      <c r="C40" s="50"/>
      <c r="D40" s="50"/>
      <c r="E40" s="63" t="s">
        <v>43</v>
      </c>
      <c r="F40" s="51">
        <v>119</v>
      </c>
      <c r="G40" s="84">
        <v>119</v>
      </c>
      <c r="H40" s="51">
        <v>85</v>
      </c>
      <c r="I40" s="84">
        <v>85</v>
      </c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" customHeight="1">
      <c r="A41" s="96"/>
      <c r="B41" s="59"/>
      <c r="C41" s="50" t="s">
        <v>76</v>
      </c>
      <c r="D41" s="50"/>
      <c r="E41" s="63"/>
      <c r="F41" s="65">
        <v>0</v>
      </c>
      <c r="G41" s="65">
        <v>0</v>
      </c>
      <c r="H41" s="65">
        <v>0</v>
      </c>
      <c r="I41" s="65">
        <v>0</v>
      </c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" customHeight="1">
      <c r="A42" s="96"/>
      <c r="B42" s="58" t="s">
        <v>63</v>
      </c>
      <c r="C42" s="50"/>
      <c r="D42" s="50"/>
      <c r="E42" s="63" t="s">
        <v>44</v>
      </c>
      <c r="F42" s="51">
        <v>119</v>
      </c>
      <c r="G42" s="84">
        <v>119</v>
      </c>
      <c r="H42" s="51">
        <v>85</v>
      </c>
      <c r="I42" s="84">
        <v>85</v>
      </c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" customHeight="1">
      <c r="A43" s="96"/>
      <c r="B43" s="59"/>
      <c r="C43" s="50" t="s">
        <v>77</v>
      </c>
      <c r="D43" s="50"/>
      <c r="E43" s="63"/>
      <c r="F43" s="51">
        <v>103</v>
      </c>
      <c r="G43" s="84">
        <v>99</v>
      </c>
      <c r="H43" s="51">
        <v>72</v>
      </c>
      <c r="I43" s="84">
        <v>69</v>
      </c>
      <c r="J43" s="65"/>
      <c r="K43" s="65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" customHeight="1">
      <c r="A44" s="96"/>
      <c r="B44" s="50" t="s">
        <v>74</v>
      </c>
      <c r="C44" s="50"/>
      <c r="D44" s="50"/>
      <c r="E44" s="63" t="s">
        <v>164</v>
      </c>
      <c r="F44" s="65">
        <f t="shared" ref="F44:O44" si="5">F40-F42</f>
        <v>0</v>
      </c>
      <c r="G44" s="65">
        <f t="shared" si="5"/>
        <v>0</v>
      </c>
      <c r="H44" s="65">
        <f t="shared" si="5"/>
        <v>0</v>
      </c>
      <c r="I44" s="65">
        <f t="shared" si="5"/>
        <v>0</v>
      </c>
      <c r="J44" s="65">
        <f t="shared" si="5"/>
        <v>0</v>
      </c>
      <c r="K44" s="65">
        <f t="shared" si="5"/>
        <v>0</v>
      </c>
      <c r="L44" s="65">
        <f t="shared" si="5"/>
        <v>0</v>
      </c>
      <c r="M44" s="65">
        <f t="shared" si="5"/>
        <v>0</v>
      </c>
      <c r="N44" s="65">
        <f t="shared" si="5"/>
        <v>0</v>
      </c>
      <c r="O44" s="65">
        <f t="shared" si="5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" customHeight="1">
      <c r="A45" s="95" t="s">
        <v>86</v>
      </c>
      <c r="B45" s="44" t="s">
        <v>78</v>
      </c>
      <c r="C45" s="44"/>
      <c r="D45" s="44"/>
      <c r="E45" s="63" t="s">
        <v>165</v>
      </c>
      <c r="F45" s="51">
        <f t="shared" ref="F45:O45" si="6">F39+F44</f>
        <v>0</v>
      </c>
      <c r="G45" s="84">
        <f t="shared" si="6"/>
        <v>0</v>
      </c>
      <c r="H45" s="51">
        <f t="shared" si="6"/>
        <v>0</v>
      </c>
      <c r="I45" s="84">
        <f t="shared" si="6"/>
        <v>0</v>
      </c>
      <c r="J45" s="51">
        <f t="shared" si="6"/>
        <v>0</v>
      </c>
      <c r="K45" s="51">
        <f t="shared" si="6"/>
        <v>0</v>
      </c>
      <c r="L45" s="51">
        <f t="shared" si="6"/>
        <v>0</v>
      </c>
      <c r="M45" s="51">
        <f t="shared" si="6"/>
        <v>0</v>
      </c>
      <c r="N45" s="51">
        <f t="shared" si="6"/>
        <v>0</v>
      </c>
      <c r="O45" s="51">
        <f t="shared" si="6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" customHeight="1">
      <c r="A46" s="96"/>
      <c r="B46" s="50" t="s">
        <v>79</v>
      </c>
      <c r="C46" s="50"/>
      <c r="D46" s="50"/>
      <c r="E46" s="50"/>
      <c r="F46" s="65">
        <v>0</v>
      </c>
      <c r="G46" s="65">
        <v>0</v>
      </c>
      <c r="H46" s="65">
        <v>0</v>
      </c>
      <c r="I46" s="65">
        <v>0</v>
      </c>
      <c r="J46" s="65"/>
      <c r="K46" s="65"/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" customHeight="1">
      <c r="A47" s="96"/>
      <c r="B47" s="50" t="s">
        <v>80</v>
      </c>
      <c r="C47" s="50"/>
      <c r="D47" s="50"/>
      <c r="E47" s="50"/>
      <c r="F47" s="51">
        <v>0</v>
      </c>
      <c r="G47" s="84">
        <v>0</v>
      </c>
      <c r="H47" s="51">
        <v>0</v>
      </c>
      <c r="I47" s="84">
        <v>0</v>
      </c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" customHeight="1">
      <c r="A48" s="96"/>
      <c r="B48" s="50" t="s">
        <v>81</v>
      </c>
      <c r="C48" s="50"/>
      <c r="D48" s="50"/>
      <c r="E48" s="50"/>
      <c r="F48" s="51">
        <v>0</v>
      </c>
      <c r="G48" s="84">
        <v>0</v>
      </c>
      <c r="H48" s="51">
        <v>0</v>
      </c>
      <c r="I48" s="84">
        <v>0</v>
      </c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" customHeight="1">
      <c r="A49" s="8" t="s">
        <v>166</v>
      </c>
      <c r="O49" s="6"/>
    </row>
    <row r="50" spans="1:15" ht="15.9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3.9" customHeight="1">
      <c r="A1" s="31" t="s">
        <v>0</v>
      </c>
      <c r="B1" s="31"/>
      <c r="C1" s="121" t="s">
        <v>268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250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3"/>
      <c r="E6" s="103" t="s">
        <v>265</v>
      </c>
      <c r="F6" s="103"/>
      <c r="G6" s="103" t="s">
        <v>266</v>
      </c>
      <c r="H6" s="103"/>
      <c r="I6" s="104"/>
      <c r="J6" s="105"/>
      <c r="K6" s="103"/>
      <c r="L6" s="103"/>
      <c r="M6" s="103"/>
      <c r="N6" s="103"/>
    </row>
    <row r="7" spans="1:14" ht="15" customHeight="1">
      <c r="A7" s="18"/>
      <c r="B7" s="19"/>
      <c r="C7" s="19"/>
      <c r="D7" s="57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</row>
    <row r="8" spans="1:14" ht="18" customHeight="1">
      <c r="A8" s="87" t="s">
        <v>169</v>
      </c>
      <c r="B8" s="78" t="s">
        <v>170</v>
      </c>
      <c r="C8" s="79"/>
      <c r="D8" s="79"/>
      <c r="E8" s="80">
        <v>1</v>
      </c>
      <c r="F8" s="80">
        <v>1</v>
      </c>
      <c r="G8" s="80">
        <v>4</v>
      </c>
      <c r="H8" s="80">
        <v>4</v>
      </c>
      <c r="I8" s="80"/>
      <c r="J8" s="80"/>
      <c r="K8" s="80"/>
      <c r="L8" s="80"/>
      <c r="M8" s="80"/>
      <c r="N8" s="80"/>
    </row>
    <row r="9" spans="1:14" ht="18" customHeight="1">
      <c r="A9" s="87"/>
      <c r="B9" s="87" t="s">
        <v>171</v>
      </c>
      <c r="C9" s="50" t="s">
        <v>172</v>
      </c>
      <c r="D9" s="50"/>
      <c r="E9" s="80">
        <v>5</v>
      </c>
      <c r="F9" s="80">
        <v>5</v>
      </c>
      <c r="G9" s="80">
        <v>551</v>
      </c>
      <c r="H9" s="80">
        <v>551</v>
      </c>
      <c r="I9" s="80"/>
      <c r="J9" s="80"/>
      <c r="K9" s="80"/>
      <c r="L9" s="80"/>
      <c r="M9" s="80"/>
      <c r="N9" s="80"/>
    </row>
    <row r="10" spans="1:14" ht="18" customHeight="1">
      <c r="A10" s="87"/>
      <c r="B10" s="87"/>
      <c r="C10" s="50" t="s">
        <v>173</v>
      </c>
      <c r="D10" s="50"/>
      <c r="E10" s="80">
        <v>5</v>
      </c>
      <c r="F10" s="80">
        <v>5</v>
      </c>
      <c r="G10" s="80">
        <v>550</v>
      </c>
      <c r="H10" s="80">
        <v>550</v>
      </c>
      <c r="I10" s="80"/>
      <c r="J10" s="80"/>
      <c r="K10" s="80"/>
      <c r="L10" s="80"/>
      <c r="M10" s="80"/>
      <c r="N10" s="80"/>
    </row>
    <row r="11" spans="1:14" ht="18" customHeight="1">
      <c r="A11" s="87"/>
      <c r="B11" s="87"/>
      <c r="C11" s="50" t="s">
        <v>174</v>
      </c>
      <c r="D11" s="50"/>
      <c r="E11" s="80">
        <v>0</v>
      </c>
      <c r="F11" s="80">
        <v>0</v>
      </c>
      <c r="G11" s="80">
        <v>1</v>
      </c>
      <c r="H11" s="80">
        <v>1</v>
      </c>
      <c r="I11" s="80"/>
      <c r="J11" s="80"/>
      <c r="K11" s="80"/>
      <c r="L11" s="80"/>
      <c r="M11" s="80"/>
      <c r="N11" s="80"/>
    </row>
    <row r="12" spans="1:14" ht="18" customHeight="1">
      <c r="A12" s="87"/>
      <c r="B12" s="87"/>
      <c r="C12" s="50" t="s">
        <v>175</v>
      </c>
      <c r="D12" s="50"/>
      <c r="E12" s="80">
        <v>0</v>
      </c>
      <c r="F12" s="80">
        <v>0</v>
      </c>
      <c r="G12" s="80">
        <v>0</v>
      </c>
      <c r="H12" s="80">
        <v>0</v>
      </c>
      <c r="I12" s="80"/>
      <c r="J12" s="80"/>
      <c r="K12" s="80"/>
      <c r="L12" s="80"/>
      <c r="M12" s="80"/>
      <c r="N12" s="80"/>
    </row>
    <row r="13" spans="1:14" ht="18" customHeight="1">
      <c r="A13" s="87"/>
      <c r="B13" s="87"/>
      <c r="C13" s="50" t="s">
        <v>176</v>
      </c>
      <c r="D13" s="50"/>
      <c r="E13" s="80">
        <v>0</v>
      </c>
      <c r="F13" s="80">
        <v>0</v>
      </c>
      <c r="G13" s="80">
        <v>0</v>
      </c>
      <c r="H13" s="80">
        <v>0</v>
      </c>
      <c r="I13" s="80"/>
      <c r="J13" s="80"/>
      <c r="K13" s="80"/>
      <c r="L13" s="80"/>
      <c r="M13" s="80"/>
      <c r="N13" s="80"/>
    </row>
    <row r="14" spans="1:14" ht="18" customHeight="1">
      <c r="A14" s="87"/>
      <c r="B14" s="87"/>
      <c r="C14" s="50" t="s">
        <v>177</v>
      </c>
      <c r="D14" s="50"/>
      <c r="E14" s="80">
        <v>0</v>
      </c>
      <c r="F14" s="80">
        <v>0</v>
      </c>
      <c r="G14" s="80">
        <v>0</v>
      </c>
      <c r="H14" s="80">
        <v>0</v>
      </c>
      <c r="I14" s="80"/>
      <c r="J14" s="80"/>
      <c r="K14" s="80"/>
      <c r="L14" s="80"/>
      <c r="M14" s="80"/>
      <c r="N14" s="80"/>
    </row>
    <row r="15" spans="1:14" ht="18" customHeight="1">
      <c r="A15" s="87" t="s">
        <v>178</v>
      </c>
      <c r="B15" s="87" t="s">
        <v>179</v>
      </c>
      <c r="C15" s="50" t="s">
        <v>180</v>
      </c>
      <c r="D15" s="50"/>
      <c r="E15" s="84">
        <v>13794</v>
      </c>
      <c r="F15" s="84">
        <v>13277</v>
      </c>
      <c r="G15" s="84">
        <v>1235</v>
      </c>
      <c r="H15" s="84">
        <v>1267</v>
      </c>
      <c r="I15" s="51"/>
      <c r="J15" s="51"/>
      <c r="K15" s="51"/>
      <c r="L15" s="51"/>
      <c r="M15" s="51"/>
      <c r="N15" s="51"/>
    </row>
    <row r="16" spans="1:14" ht="18" customHeight="1">
      <c r="A16" s="87"/>
      <c r="B16" s="87"/>
      <c r="C16" s="50" t="s">
        <v>181</v>
      </c>
      <c r="D16" s="50"/>
      <c r="E16" s="84">
        <v>6089</v>
      </c>
      <c r="F16" s="84">
        <v>6044</v>
      </c>
      <c r="G16" s="84">
        <v>5291</v>
      </c>
      <c r="H16" s="84">
        <v>5544</v>
      </c>
      <c r="I16" s="51"/>
      <c r="J16" s="51"/>
      <c r="K16" s="51"/>
      <c r="L16" s="51"/>
      <c r="M16" s="51"/>
      <c r="N16" s="51"/>
    </row>
    <row r="17" spans="1:15" ht="18" customHeight="1">
      <c r="A17" s="87"/>
      <c r="B17" s="87"/>
      <c r="C17" s="50" t="s">
        <v>182</v>
      </c>
      <c r="D17" s="50"/>
      <c r="E17" s="119">
        <v>0</v>
      </c>
      <c r="F17" s="119">
        <v>0</v>
      </c>
      <c r="G17" s="84">
        <v>0</v>
      </c>
      <c r="H17" s="84">
        <v>0</v>
      </c>
      <c r="I17" s="51"/>
      <c r="J17" s="51"/>
      <c r="K17" s="51"/>
      <c r="L17" s="51"/>
      <c r="M17" s="51"/>
      <c r="N17" s="51"/>
    </row>
    <row r="18" spans="1:15" ht="18" customHeight="1">
      <c r="A18" s="87"/>
      <c r="B18" s="87"/>
      <c r="C18" s="50" t="s">
        <v>183</v>
      </c>
      <c r="D18" s="50"/>
      <c r="E18" s="84">
        <v>19883</v>
      </c>
      <c r="F18" s="84">
        <v>19320</v>
      </c>
      <c r="G18" s="84">
        <v>6526</v>
      </c>
      <c r="H18" s="84">
        <v>6811</v>
      </c>
      <c r="I18" s="51"/>
      <c r="J18" s="51"/>
      <c r="K18" s="51"/>
      <c r="L18" s="51"/>
      <c r="M18" s="51"/>
      <c r="N18" s="51"/>
    </row>
    <row r="19" spans="1:15" ht="18" customHeight="1">
      <c r="A19" s="87"/>
      <c r="B19" s="87" t="s">
        <v>184</v>
      </c>
      <c r="C19" s="50" t="s">
        <v>185</v>
      </c>
      <c r="D19" s="50"/>
      <c r="E19" s="84">
        <v>587</v>
      </c>
      <c r="F19" s="84">
        <v>393</v>
      </c>
      <c r="G19" s="84">
        <v>2293</v>
      </c>
      <c r="H19" s="84">
        <v>2490</v>
      </c>
      <c r="I19" s="51"/>
      <c r="J19" s="51"/>
      <c r="K19" s="51"/>
      <c r="L19" s="51"/>
      <c r="M19" s="51"/>
      <c r="N19" s="51"/>
    </row>
    <row r="20" spans="1:15" ht="18" customHeight="1">
      <c r="A20" s="87"/>
      <c r="B20" s="87"/>
      <c r="C20" s="50" t="s">
        <v>186</v>
      </c>
      <c r="D20" s="50"/>
      <c r="E20" s="84">
        <v>10311</v>
      </c>
      <c r="F20" s="84">
        <v>9962</v>
      </c>
      <c r="G20" s="84">
        <v>3467</v>
      </c>
      <c r="H20" s="84">
        <v>3621</v>
      </c>
      <c r="I20" s="51"/>
      <c r="J20" s="51"/>
      <c r="K20" s="51"/>
      <c r="L20" s="51"/>
      <c r="M20" s="51"/>
      <c r="N20" s="51"/>
    </row>
    <row r="21" spans="1:15" ht="18" customHeight="1">
      <c r="A21" s="87"/>
      <c r="B21" s="87"/>
      <c r="C21" s="50" t="s">
        <v>187</v>
      </c>
      <c r="D21" s="50"/>
      <c r="E21" s="119">
        <v>0</v>
      </c>
      <c r="F21" s="119">
        <v>0</v>
      </c>
      <c r="G21" s="81">
        <v>0</v>
      </c>
      <c r="H21" s="81">
        <v>0</v>
      </c>
      <c r="I21" s="81"/>
      <c r="J21" s="81"/>
      <c r="K21" s="81"/>
      <c r="L21" s="81"/>
      <c r="M21" s="81"/>
      <c r="N21" s="81"/>
    </row>
    <row r="22" spans="1:15" ht="18" customHeight="1">
      <c r="A22" s="87"/>
      <c r="B22" s="87"/>
      <c r="C22" s="44" t="s">
        <v>188</v>
      </c>
      <c r="D22" s="44"/>
      <c r="E22" s="84">
        <v>10898</v>
      </c>
      <c r="F22" s="84">
        <v>10355</v>
      </c>
      <c r="G22" s="84">
        <v>5761</v>
      </c>
      <c r="H22" s="84">
        <v>6111</v>
      </c>
      <c r="I22" s="51"/>
      <c r="J22" s="51"/>
      <c r="K22" s="51"/>
      <c r="L22" s="51"/>
      <c r="M22" s="51"/>
      <c r="N22" s="51"/>
    </row>
    <row r="23" spans="1:15" ht="18" customHeight="1">
      <c r="A23" s="87"/>
      <c r="B23" s="87" t="s">
        <v>189</v>
      </c>
      <c r="C23" s="50" t="s">
        <v>190</v>
      </c>
      <c r="D23" s="50"/>
      <c r="E23" s="84">
        <v>5</v>
      </c>
      <c r="F23" s="84">
        <v>5</v>
      </c>
      <c r="G23" s="84">
        <v>551</v>
      </c>
      <c r="H23" s="84">
        <v>551</v>
      </c>
      <c r="I23" s="51"/>
      <c r="J23" s="51"/>
      <c r="K23" s="51"/>
      <c r="L23" s="51"/>
      <c r="M23" s="51"/>
      <c r="N23" s="51"/>
    </row>
    <row r="24" spans="1:15" ht="18" customHeight="1">
      <c r="A24" s="87"/>
      <c r="B24" s="87"/>
      <c r="C24" s="50" t="s">
        <v>191</v>
      </c>
      <c r="D24" s="50"/>
      <c r="E24" s="84">
        <v>28</v>
      </c>
      <c r="F24" s="84">
        <v>67</v>
      </c>
      <c r="G24" s="84">
        <v>214</v>
      </c>
      <c r="H24" s="84">
        <v>149</v>
      </c>
      <c r="I24" s="51"/>
      <c r="J24" s="51"/>
      <c r="K24" s="51"/>
      <c r="L24" s="51"/>
      <c r="M24" s="51"/>
      <c r="N24" s="51"/>
    </row>
    <row r="25" spans="1:15" ht="18" customHeight="1">
      <c r="A25" s="87"/>
      <c r="B25" s="87"/>
      <c r="C25" s="50" t="s">
        <v>192</v>
      </c>
      <c r="D25" s="50"/>
      <c r="E25" s="84">
        <v>8940</v>
      </c>
      <c r="F25" s="84">
        <v>8873</v>
      </c>
      <c r="G25" s="84">
        <v>0</v>
      </c>
      <c r="H25" s="84">
        <v>0</v>
      </c>
      <c r="I25" s="51"/>
      <c r="J25" s="51"/>
      <c r="K25" s="51"/>
      <c r="L25" s="51"/>
      <c r="M25" s="51"/>
      <c r="N25" s="51"/>
    </row>
    <row r="26" spans="1:15" ht="18" customHeight="1">
      <c r="A26" s="87"/>
      <c r="B26" s="87"/>
      <c r="C26" s="50" t="s">
        <v>193</v>
      </c>
      <c r="D26" s="50"/>
      <c r="E26" s="84">
        <v>8985</v>
      </c>
      <c r="F26" s="84">
        <v>8965</v>
      </c>
      <c r="G26" s="84">
        <v>765</v>
      </c>
      <c r="H26" s="84">
        <v>700</v>
      </c>
      <c r="I26" s="51"/>
      <c r="J26" s="51"/>
      <c r="K26" s="51"/>
      <c r="L26" s="51"/>
      <c r="M26" s="51"/>
      <c r="N26" s="51"/>
    </row>
    <row r="27" spans="1:15" ht="18" customHeight="1">
      <c r="A27" s="87"/>
      <c r="B27" s="50" t="s">
        <v>194</v>
      </c>
      <c r="C27" s="50"/>
      <c r="D27" s="50"/>
      <c r="E27" s="84">
        <v>19883</v>
      </c>
      <c r="F27" s="84">
        <v>19320</v>
      </c>
      <c r="G27" s="84">
        <v>6526</v>
      </c>
      <c r="H27" s="84">
        <v>6811</v>
      </c>
      <c r="I27" s="51"/>
      <c r="J27" s="51"/>
      <c r="K27" s="51"/>
      <c r="L27" s="51"/>
      <c r="M27" s="51"/>
      <c r="N27" s="51"/>
    </row>
    <row r="28" spans="1:15" ht="18" customHeight="1">
      <c r="A28" s="87" t="s">
        <v>195</v>
      </c>
      <c r="B28" s="87" t="s">
        <v>196</v>
      </c>
      <c r="C28" s="50" t="s">
        <v>197</v>
      </c>
      <c r="D28" s="82" t="s">
        <v>40</v>
      </c>
      <c r="E28" s="84">
        <v>3010</v>
      </c>
      <c r="F28" s="84">
        <v>3280</v>
      </c>
      <c r="G28" s="84">
        <v>1830</v>
      </c>
      <c r="H28" s="84">
        <v>1880</v>
      </c>
      <c r="I28" s="51"/>
      <c r="J28" s="51"/>
      <c r="K28" s="51"/>
      <c r="L28" s="51"/>
      <c r="M28" s="51"/>
      <c r="N28" s="51"/>
    </row>
    <row r="29" spans="1:15" ht="18" customHeight="1">
      <c r="A29" s="87"/>
      <c r="B29" s="87"/>
      <c r="C29" s="50" t="s">
        <v>198</v>
      </c>
      <c r="D29" s="82" t="s">
        <v>41</v>
      </c>
      <c r="E29" s="84">
        <v>2924</v>
      </c>
      <c r="F29" s="84">
        <v>3161</v>
      </c>
      <c r="G29" s="84">
        <v>1724</v>
      </c>
      <c r="H29" s="84">
        <v>1749</v>
      </c>
      <c r="I29" s="51"/>
      <c r="J29" s="51"/>
      <c r="K29" s="51"/>
      <c r="L29" s="51"/>
      <c r="M29" s="51"/>
      <c r="N29" s="51"/>
    </row>
    <row r="30" spans="1:15" ht="18" customHeight="1">
      <c r="A30" s="87"/>
      <c r="B30" s="87"/>
      <c r="C30" s="50" t="s">
        <v>199</v>
      </c>
      <c r="D30" s="82" t="s">
        <v>200</v>
      </c>
      <c r="E30" s="84">
        <v>65</v>
      </c>
      <c r="F30" s="84">
        <v>61</v>
      </c>
      <c r="G30" s="84">
        <v>1</v>
      </c>
      <c r="H30" s="84">
        <v>1</v>
      </c>
      <c r="I30" s="51"/>
      <c r="J30" s="51"/>
      <c r="K30" s="51"/>
      <c r="L30" s="51"/>
      <c r="M30" s="51"/>
      <c r="N30" s="51"/>
    </row>
    <row r="31" spans="1:15" ht="18" customHeight="1">
      <c r="A31" s="87"/>
      <c r="B31" s="87"/>
      <c r="C31" s="44" t="s">
        <v>201</v>
      </c>
      <c r="D31" s="82" t="s">
        <v>202</v>
      </c>
      <c r="E31" s="84">
        <f t="shared" ref="E31:F31" si="0">E28-E29-E30</f>
        <v>21</v>
      </c>
      <c r="F31" s="84">
        <f t="shared" si="0"/>
        <v>58</v>
      </c>
      <c r="G31" s="84">
        <f t="shared" ref="E31:N31" si="1">G28-G29-G30</f>
        <v>105</v>
      </c>
      <c r="H31" s="84">
        <f t="shared" ref="H31" si="2">H28-H29-H30</f>
        <v>130</v>
      </c>
      <c r="I31" s="51">
        <f t="shared" si="1"/>
        <v>0</v>
      </c>
      <c r="J31" s="51">
        <f t="shared" si="1"/>
        <v>0</v>
      </c>
      <c r="K31" s="51">
        <f t="shared" si="1"/>
        <v>0</v>
      </c>
      <c r="L31" s="51">
        <f t="shared" si="1"/>
        <v>0</v>
      </c>
      <c r="M31" s="51">
        <f t="shared" si="1"/>
        <v>0</v>
      </c>
      <c r="N31" s="51">
        <f t="shared" si="1"/>
        <v>0</v>
      </c>
      <c r="O31" s="7"/>
    </row>
    <row r="32" spans="1:15" ht="18" customHeight="1">
      <c r="A32" s="87"/>
      <c r="B32" s="87"/>
      <c r="C32" s="50" t="s">
        <v>203</v>
      </c>
      <c r="D32" s="82" t="s">
        <v>204</v>
      </c>
      <c r="E32" s="84">
        <v>10</v>
      </c>
      <c r="F32" s="84">
        <v>12</v>
      </c>
      <c r="G32" s="84">
        <v>5</v>
      </c>
      <c r="H32" s="84">
        <v>5</v>
      </c>
      <c r="I32" s="51"/>
      <c r="J32" s="51"/>
      <c r="K32" s="51"/>
      <c r="L32" s="51"/>
      <c r="M32" s="51"/>
      <c r="N32" s="51"/>
    </row>
    <row r="33" spans="1:14" ht="18" customHeight="1">
      <c r="A33" s="87"/>
      <c r="B33" s="87"/>
      <c r="C33" s="50" t="s">
        <v>205</v>
      </c>
      <c r="D33" s="82" t="s">
        <v>206</v>
      </c>
      <c r="E33" s="84">
        <v>3</v>
      </c>
      <c r="F33" s="84">
        <v>3</v>
      </c>
      <c r="G33" s="84">
        <v>45</v>
      </c>
      <c r="H33" s="84">
        <v>54</v>
      </c>
      <c r="I33" s="51"/>
      <c r="J33" s="51"/>
      <c r="K33" s="51"/>
      <c r="L33" s="51"/>
      <c r="M33" s="51"/>
      <c r="N33" s="51"/>
    </row>
    <row r="34" spans="1:14" ht="18" customHeight="1">
      <c r="A34" s="87"/>
      <c r="B34" s="87"/>
      <c r="C34" s="44" t="s">
        <v>207</v>
      </c>
      <c r="D34" s="82" t="s">
        <v>208</v>
      </c>
      <c r="E34" s="84">
        <f t="shared" ref="E34:F34" si="3">E31+E32-E33</f>
        <v>28</v>
      </c>
      <c r="F34" s="84">
        <f t="shared" si="3"/>
        <v>67</v>
      </c>
      <c r="G34" s="84">
        <f t="shared" ref="E34:N34" si="4">G31+G32-G33</f>
        <v>65</v>
      </c>
      <c r="H34" s="84">
        <f t="shared" ref="H34" si="5">H31+H32-H33</f>
        <v>81</v>
      </c>
      <c r="I34" s="51">
        <f t="shared" si="4"/>
        <v>0</v>
      </c>
      <c r="J34" s="51">
        <f t="shared" si="4"/>
        <v>0</v>
      </c>
      <c r="K34" s="51">
        <f t="shared" si="4"/>
        <v>0</v>
      </c>
      <c r="L34" s="51">
        <f t="shared" si="4"/>
        <v>0</v>
      </c>
      <c r="M34" s="51">
        <f t="shared" si="4"/>
        <v>0</v>
      </c>
      <c r="N34" s="51">
        <f t="shared" si="4"/>
        <v>0</v>
      </c>
    </row>
    <row r="35" spans="1:14" ht="18" customHeight="1">
      <c r="A35" s="87"/>
      <c r="B35" s="87" t="s">
        <v>209</v>
      </c>
      <c r="C35" s="50" t="s">
        <v>210</v>
      </c>
      <c r="D35" s="82" t="s">
        <v>211</v>
      </c>
      <c r="E35" s="119">
        <v>0</v>
      </c>
      <c r="F35" s="119">
        <v>0</v>
      </c>
      <c r="G35" s="84">
        <v>1</v>
      </c>
      <c r="H35" s="84">
        <v>1</v>
      </c>
      <c r="I35" s="51"/>
      <c r="J35" s="51"/>
      <c r="K35" s="51"/>
      <c r="L35" s="51"/>
      <c r="M35" s="51"/>
      <c r="N35" s="51"/>
    </row>
    <row r="36" spans="1:14" ht="18" customHeight="1">
      <c r="A36" s="87"/>
      <c r="B36" s="87"/>
      <c r="C36" s="50" t="s">
        <v>212</v>
      </c>
      <c r="D36" s="82" t="s">
        <v>213</v>
      </c>
      <c r="E36" s="119">
        <v>0</v>
      </c>
      <c r="F36" s="119">
        <v>0</v>
      </c>
      <c r="G36" s="84">
        <v>0</v>
      </c>
      <c r="H36" s="84">
        <v>0</v>
      </c>
      <c r="I36" s="51"/>
      <c r="J36" s="51"/>
      <c r="K36" s="51"/>
      <c r="L36" s="51"/>
      <c r="M36" s="51"/>
      <c r="N36" s="51"/>
    </row>
    <row r="37" spans="1:14" ht="18" customHeight="1">
      <c r="A37" s="87"/>
      <c r="B37" s="87"/>
      <c r="C37" s="50" t="s">
        <v>214</v>
      </c>
      <c r="D37" s="82" t="s">
        <v>215</v>
      </c>
      <c r="E37" s="84">
        <f t="shared" ref="E37:F37" si="6">E34+E35-E36</f>
        <v>28</v>
      </c>
      <c r="F37" s="84">
        <f t="shared" si="6"/>
        <v>67</v>
      </c>
      <c r="G37" s="84">
        <f>G34+G35-G36</f>
        <v>66</v>
      </c>
      <c r="H37" s="84">
        <f>H34+H35-H36</f>
        <v>82</v>
      </c>
      <c r="I37" s="51">
        <f t="shared" ref="E37:N37" si="7">I34+I35-I36</f>
        <v>0</v>
      </c>
      <c r="J37" s="51">
        <f t="shared" si="7"/>
        <v>0</v>
      </c>
      <c r="K37" s="51">
        <f t="shared" si="7"/>
        <v>0</v>
      </c>
      <c r="L37" s="51">
        <f t="shared" si="7"/>
        <v>0</v>
      </c>
      <c r="M37" s="51">
        <f t="shared" si="7"/>
        <v>0</v>
      </c>
      <c r="N37" s="51">
        <f t="shared" si="7"/>
        <v>0</v>
      </c>
    </row>
    <row r="38" spans="1:14" ht="18" customHeight="1">
      <c r="A38" s="87"/>
      <c r="B38" s="87"/>
      <c r="C38" s="50" t="s">
        <v>216</v>
      </c>
      <c r="D38" s="82" t="s">
        <v>217</v>
      </c>
      <c r="E38" s="84">
        <v>0</v>
      </c>
      <c r="F38" s="84">
        <v>0</v>
      </c>
      <c r="G38" s="84">
        <v>0</v>
      </c>
      <c r="H38" s="84">
        <v>0</v>
      </c>
      <c r="I38" s="51"/>
      <c r="J38" s="51"/>
      <c r="K38" s="51"/>
      <c r="L38" s="51"/>
      <c r="M38" s="51"/>
      <c r="N38" s="51"/>
    </row>
    <row r="39" spans="1:14" ht="18" customHeight="1">
      <c r="A39" s="87"/>
      <c r="B39" s="87"/>
      <c r="C39" s="50" t="s">
        <v>218</v>
      </c>
      <c r="D39" s="82" t="s">
        <v>219</v>
      </c>
      <c r="E39" s="84">
        <v>0</v>
      </c>
      <c r="F39" s="84">
        <v>0</v>
      </c>
      <c r="G39" s="84">
        <v>0</v>
      </c>
      <c r="H39" s="84">
        <v>0</v>
      </c>
      <c r="I39" s="51"/>
      <c r="J39" s="51"/>
      <c r="K39" s="51"/>
      <c r="L39" s="51"/>
      <c r="M39" s="51"/>
      <c r="N39" s="51"/>
    </row>
    <row r="40" spans="1:14" ht="18" customHeight="1">
      <c r="A40" s="87"/>
      <c r="B40" s="87"/>
      <c r="C40" s="50" t="s">
        <v>220</v>
      </c>
      <c r="D40" s="82" t="s">
        <v>221</v>
      </c>
      <c r="E40" s="84">
        <v>0</v>
      </c>
      <c r="F40" s="84">
        <v>0</v>
      </c>
      <c r="G40" s="84">
        <v>0</v>
      </c>
      <c r="H40" s="84">
        <v>0</v>
      </c>
      <c r="I40" s="51"/>
      <c r="J40" s="51"/>
      <c r="K40" s="51"/>
      <c r="L40" s="51"/>
      <c r="M40" s="51"/>
      <c r="N40" s="51"/>
    </row>
    <row r="41" spans="1:14" ht="18" customHeight="1">
      <c r="A41" s="87"/>
      <c r="B41" s="87"/>
      <c r="C41" s="44" t="s">
        <v>222</v>
      </c>
      <c r="D41" s="82" t="s">
        <v>223</v>
      </c>
      <c r="E41" s="84">
        <f t="shared" ref="E41:F41" si="8">E34+E35-E36-E40</f>
        <v>28</v>
      </c>
      <c r="F41" s="84">
        <f t="shared" si="8"/>
        <v>67</v>
      </c>
      <c r="G41" s="84">
        <f t="shared" ref="E41:N41" si="9">G34+G35-G36-G40</f>
        <v>66</v>
      </c>
      <c r="H41" s="84">
        <f t="shared" ref="H41" si="10">H34+H35-H36-H40</f>
        <v>82</v>
      </c>
      <c r="I41" s="51">
        <f t="shared" si="9"/>
        <v>0</v>
      </c>
      <c r="J41" s="51">
        <f t="shared" si="9"/>
        <v>0</v>
      </c>
      <c r="K41" s="51">
        <f t="shared" si="9"/>
        <v>0</v>
      </c>
      <c r="L41" s="51">
        <f t="shared" si="9"/>
        <v>0</v>
      </c>
      <c r="M41" s="51">
        <f t="shared" si="9"/>
        <v>0</v>
      </c>
      <c r="N41" s="51">
        <f t="shared" si="9"/>
        <v>0</v>
      </c>
    </row>
    <row r="42" spans="1:14" ht="18" customHeight="1">
      <c r="A42" s="87"/>
      <c r="B42" s="87"/>
      <c r="C42" s="102" t="s">
        <v>224</v>
      </c>
      <c r="D42" s="102"/>
      <c r="E42" s="84">
        <f t="shared" ref="E42:F42" si="11">E37+E38-E39-E40</f>
        <v>28</v>
      </c>
      <c r="F42" s="84">
        <f t="shared" si="11"/>
        <v>67</v>
      </c>
      <c r="G42" s="84">
        <f t="shared" ref="E42:N42" si="12">G37+G38-G39-G40</f>
        <v>66</v>
      </c>
      <c r="H42" s="84">
        <f t="shared" ref="H42" si="13">H37+H38-H39-H40</f>
        <v>82</v>
      </c>
      <c r="I42" s="51">
        <f t="shared" si="12"/>
        <v>0</v>
      </c>
      <c r="J42" s="51">
        <f t="shared" si="12"/>
        <v>0</v>
      </c>
      <c r="K42" s="51">
        <f t="shared" si="12"/>
        <v>0</v>
      </c>
      <c r="L42" s="51">
        <f t="shared" si="12"/>
        <v>0</v>
      </c>
      <c r="M42" s="51">
        <f t="shared" si="12"/>
        <v>0</v>
      </c>
      <c r="N42" s="51">
        <f t="shared" si="12"/>
        <v>0</v>
      </c>
    </row>
    <row r="43" spans="1:14" ht="18" customHeight="1">
      <c r="A43" s="87"/>
      <c r="B43" s="87"/>
      <c r="C43" s="50" t="s">
        <v>225</v>
      </c>
      <c r="D43" s="82" t="s">
        <v>226</v>
      </c>
      <c r="E43" s="84">
        <v>0</v>
      </c>
      <c r="F43" s="84">
        <v>0</v>
      </c>
      <c r="G43" s="84">
        <v>0</v>
      </c>
      <c r="H43" s="84">
        <v>0</v>
      </c>
      <c r="I43" s="51"/>
      <c r="J43" s="51"/>
      <c r="K43" s="51"/>
      <c r="L43" s="51"/>
      <c r="M43" s="51"/>
      <c r="N43" s="51"/>
    </row>
    <row r="44" spans="1:14" ht="18" customHeight="1">
      <c r="A44" s="87"/>
      <c r="B44" s="87"/>
      <c r="C44" s="44" t="s">
        <v>227</v>
      </c>
      <c r="D44" s="63" t="s">
        <v>228</v>
      </c>
      <c r="E44" s="84">
        <f t="shared" ref="E44:F44" si="14">E41+E43</f>
        <v>28</v>
      </c>
      <c r="F44" s="84">
        <f t="shared" si="14"/>
        <v>67</v>
      </c>
      <c r="G44" s="84">
        <f t="shared" ref="E44:N44" si="15">G41+G43</f>
        <v>66</v>
      </c>
      <c r="H44" s="84">
        <f t="shared" ref="H44" si="16">H41+H43</f>
        <v>82</v>
      </c>
      <c r="I44" s="51">
        <f t="shared" si="15"/>
        <v>0</v>
      </c>
      <c r="J44" s="51">
        <f t="shared" si="15"/>
        <v>0</v>
      </c>
      <c r="K44" s="51">
        <f t="shared" si="15"/>
        <v>0</v>
      </c>
      <c r="L44" s="51">
        <f t="shared" si="15"/>
        <v>0</v>
      </c>
      <c r="M44" s="51">
        <f t="shared" si="15"/>
        <v>0</v>
      </c>
      <c r="N44" s="51">
        <f t="shared" si="1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3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4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勝義 大野</cp:lastModifiedBy>
  <cp:lastPrinted>2024-08-19T08:52:08Z</cp:lastPrinted>
  <dcterms:modified xsi:type="dcterms:W3CDTF">2024-08-19T08:52:27Z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2024-08-19T05:59:37Z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eda27b5d-9cb9-42fb-8fbd-aa9fdc80ad2b</vt:lpwstr>
  </property>
  <property fmtid="{D5CDD505-2E9C-101B-9397-08002B2CF9AE}" pid="8" name="MSIP_Label_defa4170-0d19-0005-0004-bc88714345d2_ContentBits">
    <vt:lpwstr>0</vt:lpwstr>
  </property>
</Properties>
</file>