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0.1.41.114\資金企画課share\share資金\05地方債協会関係\R6\03 都道府県及び政令指定都市の財政状況について\02_各担当依頼\"/>
    </mc:Choice>
  </mc:AlternateContent>
  <xr:revisionPtr revIDLastSave="0" documentId="13_ncr:1_{976A6369-3336-4614-8C11-9A9862CDF121}" xr6:coauthVersionLast="47" xr6:coauthVersionMax="47" xr10:uidLastSave="{00000000-0000-0000-0000-000000000000}"/>
  <bookViews>
    <workbookView xWindow="14400" yWindow="0" windowWidth="14400" windowHeight="15600" tabRatio="663" xr2:uid="{00000000-000D-0000-FFFF-FFFF00000000}"/>
  </bookViews>
  <sheets>
    <sheet name="1.普通会計予算(R5-6年度)" sheetId="2" r:id="rId1"/>
    <sheet name="2.公営企業会計予算(R5-6年度)" sheetId="11" r:id="rId2"/>
    <sheet name="3.(1)普通会計決算（R3-4年度)" sheetId="5" r:id="rId3"/>
    <sheet name="3.(2)財政指標等（H30‐R4年度）" sheetId="6" r:id="rId4"/>
    <sheet name="4.公営企業会計決算（R3-4年度）" sheetId="10" r:id="rId5"/>
    <sheet name="5.三セク決算（R3-4年度）" sheetId="9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1" l="1"/>
  <c r="F32" i="11"/>
  <c r="K45" i="11" l="1"/>
  <c r="J45" i="11"/>
  <c r="I45" i="11"/>
  <c r="H45" i="11"/>
  <c r="G45" i="11"/>
  <c r="O44" i="11"/>
  <c r="N44" i="11"/>
  <c r="M44" i="11"/>
  <c r="L44" i="11"/>
  <c r="K44" i="11"/>
  <c r="J44" i="11"/>
  <c r="I44" i="11"/>
  <c r="H44" i="11"/>
  <c r="G44" i="11"/>
  <c r="F44" i="11"/>
  <c r="O39" i="11"/>
  <c r="O45" i="11" s="1"/>
  <c r="N39" i="11"/>
  <c r="N45" i="11" s="1"/>
  <c r="M39" i="11"/>
  <c r="M45" i="11" s="1"/>
  <c r="L39" i="11"/>
  <c r="L45" i="11" s="1"/>
  <c r="K39" i="11"/>
  <c r="J39" i="11"/>
  <c r="I39" i="11"/>
  <c r="H39" i="11"/>
  <c r="G39" i="11"/>
  <c r="F39" i="11"/>
  <c r="O27" i="11"/>
  <c r="N27" i="11"/>
  <c r="M27" i="11"/>
  <c r="L27" i="11"/>
  <c r="K27" i="11"/>
  <c r="J27" i="11"/>
  <c r="G27" i="11"/>
  <c r="F27" i="11"/>
  <c r="O24" i="11"/>
  <c r="N24" i="11"/>
  <c r="M24" i="11"/>
  <c r="L24" i="11"/>
  <c r="K24" i="11"/>
  <c r="J24" i="11"/>
  <c r="I24" i="11"/>
  <c r="I27" i="11" s="1"/>
  <c r="H24" i="11"/>
  <c r="H27" i="11" s="1"/>
  <c r="G24" i="11"/>
  <c r="F24" i="11"/>
  <c r="O16" i="11"/>
  <c r="N16" i="11"/>
  <c r="M16" i="11"/>
  <c r="L16" i="11"/>
  <c r="K16" i="11"/>
  <c r="J16" i="11"/>
  <c r="I16" i="11"/>
  <c r="H16" i="11"/>
  <c r="G16" i="11"/>
  <c r="F16" i="11"/>
  <c r="O15" i="11"/>
  <c r="N15" i="11"/>
  <c r="M15" i="11"/>
  <c r="L15" i="11"/>
  <c r="K15" i="11"/>
  <c r="J15" i="11"/>
  <c r="I15" i="11"/>
  <c r="H15" i="11"/>
  <c r="G15" i="11"/>
  <c r="F15" i="11"/>
  <c r="O14" i="11"/>
  <c r="N14" i="11"/>
  <c r="M14" i="11"/>
  <c r="L14" i="11"/>
  <c r="K14" i="11"/>
  <c r="J14" i="11"/>
  <c r="I14" i="11"/>
  <c r="H14" i="11"/>
  <c r="G14" i="11"/>
  <c r="F14" i="11"/>
  <c r="K45" i="10"/>
  <c r="J45" i="10"/>
  <c r="I45" i="10"/>
  <c r="H45" i="10"/>
  <c r="G45" i="10"/>
  <c r="F45" i="10"/>
  <c r="O44" i="10"/>
  <c r="N44" i="10"/>
  <c r="M44" i="10"/>
  <c r="L44" i="10"/>
  <c r="K44" i="10"/>
  <c r="J44" i="10"/>
  <c r="I44" i="10"/>
  <c r="H44" i="10"/>
  <c r="G44" i="10"/>
  <c r="F44" i="10"/>
  <c r="O39" i="10"/>
  <c r="O45" i="10" s="1"/>
  <c r="N39" i="10"/>
  <c r="N45" i="10" s="1"/>
  <c r="M39" i="10"/>
  <c r="M45" i="10" s="1"/>
  <c r="L39" i="10"/>
  <c r="L45" i="10" s="1"/>
  <c r="K39" i="10"/>
  <c r="J39" i="10"/>
  <c r="I39" i="10"/>
  <c r="H39" i="10"/>
  <c r="G39" i="10"/>
  <c r="F39" i="10"/>
  <c r="O27" i="10"/>
  <c r="N27" i="10"/>
  <c r="M27" i="10"/>
  <c r="L27" i="10"/>
  <c r="K27" i="10"/>
  <c r="J27" i="10"/>
  <c r="O24" i="10"/>
  <c r="N24" i="10"/>
  <c r="M24" i="10"/>
  <c r="L24" i="10"/>
  <c r="K24" i="10"/>
  <c r="J24" i="10"/>
  <c r="I24" i="10"/>
  <c r="I27" i="10" s="1"/>
  <c r="H24" i="10"/>
  <c r="H27" i="10" s="1"/>
  <c r="G24" i="10"/>
  <c r="G27" i="10" s="1"/>
  <c r="F24" i="10"/>
  <c r="F27" i="10" s="1"/>
  <c r="O16" i="10"/>
  <c r="N16" i="10"/>
  <c r="M16" i="10"/>
  <c r="L16" i="10"/>
  <c r="K16" i="10"/>
  <c r="J16" i="10"/>
  <c r="I16" i="10"/>
  <c r="H16" i="10"/>
  <c r="G16" i="10"/>
  <c r="F16" i="10"/>
  <c r="O15" i="10"/>
  <c r="N15" i="10"/>
  <c r="M15" i="10"/>
  <c r="L15" i="10"/>
  <c r="K15" i="10"/>
  <c r="J15" i="10"/>
  <c r="I15" i="10"/>
  <c r="H15" i="10"/>
  <c r="G15" i="10"/>
  <c r="F15" i="10"/>
  <c r="O14" i="10"/>
  <c r="N14" i="10"/>
  <c r="M14" i="10"/>
  <c r="L14" i="10"/>
  <c r="K14" i="10"/>
  <c r="J14" i="10"/>
  <c r="I14" i="10"/>
  <c r="H14" i="10"/>
  <c r="G14" i="10"/>
  <c r="F14" i="10"/>
  <c r="M37" i="9"/>
  <c r="L37" i="9"/>
  <c r="K37" i="9"/>
  <c r="N34" i="9"/>
  <c r="N41" i="9" s="1"/>
  <c r="N44" i="9" s="1"/>
  <c r="M34" i="9"/>
  <c r="M41" i="9" s="1"/>
  <c r="M44" i="9" s="1"/>
  <c r="L34" i="9"/>
  <c r="L41" i="9" s="1"/>
  <c r="L44" i="9" s="1"/>
  <c r="K34" i="9"/>
  <c r="K41" i="9" s="1"/>
  <c r="K44" i="9" s="1"/>
  <c r="J34" i="9"/>
  <c r="J37" i="9" s="1"/>
  <c r="I34" i="9"/>
  <c r="I37" i="9" s="1"/>
  <c r="N31" i="9"/>
  <c r="M31" i="9"/>
  <c r="L31" i="9"/>
  <c r="K31" i="9"/>
  <c r="J31" i="9"/>
  <c r="I31" i="9"/>
  <c r="H31" i="9"/>
  <c r="H34" i="9" s="1"/>
  <c r="H37" i="9" s="1"/>
  <c r="H42" i="9" s="1"/>
  <c r="H44" i="9" s="1"/>
  <c r="G31" i="9"/>
  <c r="G34" i="9" s="1"/>
  <c r="G37" i="9" s="1"/>
  <c r="G42" i="9" s="1"/>
  <c r="G44" i="9" s="1"/>
  <c r="F31" i="9"/>
  <c r="F34" i="9" s="1"/>
  <c r="E31" i="9"/>
  <c r="E34" i="9" s="1"/>
  <c r="F45" i="11" l="1"/>
  <c r="E41" i="9"/>
  <c r="E44" i="9" s="1"/>
  <c r="E37" i="9"/>
  <c r="F37" i="9"/>
  <c r="F41" i="9"/>
  <c r="F44" i="9" s="1"/>
  <c r="I41" i="9"/>
  <c r="I44" i="9" s="1"/>
  <c r="J41" i="9"/>
  <c r="J44" i="9" s="1"/>
  <c r="N37" i="9"/>
  <c r="I20" i="6" l="1"/>
  <c r="I19" i="6"/>
  <c r="I23" i="6" s="1"/>
  <c r="I12" i="6"/>
  <c r="I10" i="6"/>
  <c r="F45" i="5"/>
  <c r="F27" i="5"/>
  <c r="E20" i="6"/>
  <c r="F20" i="6"/>
  <c r="G20" i="6"/>
  <c r="E21" i="6"/>
  <c r="F21" i="6"/>
  <c r="G21" i="6"/>
  <c r="E22" i="6"/>
  <c r="F22" i="6"/>
  <c r="G22" i="6"/>
  <c r="E23" i="6"/>
  <c r="F23" i="6"/>
  <c r="G23" i="6"/>
  <c r="H23" i="6"/>
  <c r="H22" i="6"/>
  <c r="H21" i="6"/>
  <c r="H20" i="6"/>
  <c r="H45" i="5"/>
  <c r="H27" i="5"/>
  <c r="I21" i="6" l="1"/>
  <c r="F45" i="2" l="1"/>
  <c r="H45" i="2"/>
  <c r="I9" i="2" l="1"/>
  <c r="G45" i="2"/>
  <c r="F27" i="2"/>
  <c r="G27" i="2" s="1"/>
  <c r="G44" i="5"/>
  <c r="G19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G41" i="2"/>
  <c r="G29" i="2"/>
  <c r="G14" i="2" l="1"/>
  <c r="G35" i="5"/>
  <c r="G38" i="5"/>
  <c r="G39" i="5"/>
  <c r="G33" i="5"/>
  <c r="G41" i="5"/>
  <c r="G42" i="5"/>
  <c r="G40" i="5"/>
  <c r="G34" i="5"/>
  <c r="G30" i="5"/>
  <c r="G28" i="5"/>
  <c r="G37" i="5"/>
  <c r="I45" i="5"/>
  <c r="G45" i="5"/>
  <c r="G29" i="5"/>
  <c r="G28" i="2"/>
  <c r="G21" i="2"/>
  <c r="G43" i="5"/>
  <c r="G16" i="2"/>
  <c r="G18" i="2"/>
  <c r="G36" i="5"/>
  <c r="G31" i="5"/>
  <c r="G32" i="5"/>
  <c r="G9" i="2"/>
  <c r="G19" i="2"/>
  <c r="G25" i="2"/>
  <c r="G24" i="2"/>
  <c r="G36" i="2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<sst xmlns="http://schemas.openxmlformats.org/spreadsheetml/2006/main" count="442" uniqueCount="257">
  <si>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</si>
  <si>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</si>
  <si>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</si>
  <si>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</si>
  <si>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</si>
  <si>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</si>
  <si>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</si>
  <si>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</si>
  <si>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</si>
  <si>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</si>
  <si>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</si>
  <si>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</si>
  <si>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</si>
  <si>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</si>
  <si>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</si>
  <si>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</si>
  <si>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</si>
  <si>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</si>
  <si>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</si>
  <si>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</si>
  <si>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</si>
  <si>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</si>
  <si>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</si>
  <si>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</si>
  <si>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</si>
  <si>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</si>
  <si>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</si>
  <si>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</si>
  <si>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</si>
  <si>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</si>
  <si>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</si>
  <si>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</si>
  <si>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</si>
  <si>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</si>
  <si>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</si>
  <si>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</si>
  <si>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</si>
  <si>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</si>
  <si>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</si>
  <si>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</si>
  <si>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</si>
  <si>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</si>
  <si>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</si>
  <si>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</si>
  <si>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</si>
  <si>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</si>
  <si>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</si>
  <si>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</si>
  <si>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</si>
  <si>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</si>
  <si>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</si>
  <si>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</si>
  <si>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</si>
  <si>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</si>
  <si>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</si>
  <si>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</si>
  <si>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</si>
  <si>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</si>
  <si>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</si>
  <si>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</si>
  <si>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</si>
  <si>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</si>
  <si>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</si>
  <si>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</si>
  <si>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</si>
  <si>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</si>
  <si>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</si>
  <si>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</si>
  <si>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</si>
  <si>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</si>
  <si>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</si>
  <si>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</si>
  <si>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</si>
  <si>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</si>
  <si>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</si>
  <si>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</si>
  <si>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</si>
  <si>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</si>
  <si>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</si>
  <si>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</si>
  <si>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</si>
  <si>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</si>
  <si>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</si>
  <si>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</si>
  <si>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</si>
  <si>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</si>
  <si>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</si>
  <si>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</si>
  <si>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</si>
  <si>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</si>
  <si>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</si>
  <si>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</si>
  <si>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</si>
  <si>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</si>
  <si>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</si>
  <si>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</si>
  <si>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</si>
  <si>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</si>
  <si>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</si>
  <si>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</si>
  <si>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</si>
  <si>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</si>
  <si>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</si>
  <si>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</si>
  <si>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</si>
  <si>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</si>
  <si>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</si>
  <si>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</si>
  <si>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</si>
  <si>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</si>
  <si>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</si>
  <si>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</si>
  <si>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</si>
  <si>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</si>
  <si>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</si>
  <si>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</si>
  <si>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</si>
  <si>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</si>
  <si>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</si>
  <si>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</si>
  <si>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</si>
  <si>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</si>
  <si>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</si>
  <si>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</si>
  <si>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</si>
  <si>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</si>
  <si>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</si>
  <si>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</si>
  <si>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</si>
  <si>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</si>
  <si>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</si>
  <si>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</si>
  <si>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</si>
  <si>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</si>
  <si>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</si>
  <si>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</si>
  <si>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</si>
  <si>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</si>
  <si>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</si>
  <si>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</si>
  <si>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</si>
  <si>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</si>
  <si>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</si>
  <si>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</si>
  <si>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</si>
  <si>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</si>
  <si>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</si>
  <si>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</si>
  <si>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</si>
  <si>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</si>
  <si>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</si>
  <si>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</si>
  <si>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</si>
  <si>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</si>
  <si>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</si>
  <si>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</si>
  <si>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</si>
  <si>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</si>
  <si>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</si>
  <si>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</si>
  <si>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</si>
  <si>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</si>
  <si>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</si>
  <si>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</si>
  <si>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</si>
  <si>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</si>
  <si>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</si>
  <si>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</si>
  <si>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</si>
  <si>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</si>
  <si>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</si>
  <si>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</si>
  <si>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</si>
  <si>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</si>
  <si>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</si>
  <si>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</si>
  <si>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</si>
  <si>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</si>
  <si>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</si>
  <si>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</si>
  <si>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</si>
  <si>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</si>
  <si>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</si>
  <si>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</si>
  <si>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</si>
  <si>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</si>
  <si>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</si>
  <si>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</si>
  <si>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</si>
  <si>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</si>
  <si>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</si>
  <si>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</si>
  <si>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</si>
  <si>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</si>
  <si>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</si>
  <si>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</si>
  <si>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</si>
  <si>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</si>
  <si>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</si>
  <si>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</si>
  <si>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</si>
  <si>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</si>
  <si>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</si>
  <si>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</si>
  <si>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</si>
  <si>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</si>
  <si>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</si>
  <si>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</si>
  <si>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</si>
  <si>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</si>
  <si>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</si>
  <si>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</si>
  <si>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</si>
  <si>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</si>
  <si>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</si>
  <si>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</si>
  <si>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</si>
  <si>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</si>
  <si>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</si>
  <si>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</si>
  <si>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</si>
  <si>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</si>
  <si>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</si>
  <si>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</si>
  <si>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</si>
  <si>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</si>
  <si>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</si>
  <si>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</si>
  <si>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</si>
  <si>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</si>
  <si>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</si>
  <si>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</si>
  <si>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</si>
  <si>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</si>
  <si>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愛知県</t>
    <rPh sb="0" eb="3">
      <t>アイチケン</t>
    </rPh>
    <phoneticPr fontId="9"/>
  </si>
  <si>
    <t>愛知県</t>
    <rPh sb="0" eb="3">
      <t>アイチケン</t>
    </rPh>
    <phoneticPr fontId="16"/>
  </si>
  <si>
    <t>-</t>
    <phoneticPr fontId="16"/>
  </si>
  <si>
    <t>愛知県</t>
    <rPh sb="0" eb="3">
      <t>アイチケン</t>
    </rPh>
    <phoneticPr fontId="14"/>
  </si>
  <si>
    <t>(令和４年度決算額）</t>
    <phoneticPr fontId="14"/>
  </si>
  <si>
    <t>愛知県土地開発公社</t>
    <rPh sb="0" eb="3">
      <t>アイチケン</t>
    </rPh>
    <rPh sb="3" eb="7">
      <t>トチカイハツ</t>
    </rPh>
    <rPh sb="7" eb="9">
      <t>コウシャ</t>
    </rPh>
    <phoneticPr fontId="14"/>
  </si>
  <si>
    <t>愛知県住宅供給公社</t>
    <rPh sb="0" eb="3">
      <t>アイチケン</t>
    </rPh>
    <rPh sb="3" eb="5">
      <t>ジュウタク</t>
    </rPh>
    <rPh sb="5" eb="7">
      <t>キョウキュウ</t>
    </rPh>
    <rPh sb="7" eb="9">
      <t>コウシャ</t>
    </rPh>
    <phoneticPr fontId="14"/>
  </si>
  <si>
    <t>愛知県道路公社</t>
    <rPh sb="0" eb="3">
      <t>アイチケン</t>
    </rPh>
    <rPh sb="3" eb="7">
      <t>ドウロコウシャ</t>
    </rPh>
    <phoneticPr fontId="14"/>
  </si>
  <si>
    <t>名古屋高速道路公社</t>
    <rPh sb="0" eb="9">
      <t>ナゴヤコウソクドウロコウシャ</t>
    </rPh>
    <phoneticPr fontId="14"/>
  </si>
  <si>
    <t>愛知高速交通株式会社</t>
    <rPh sb="0" eb="2">
      <t>アイチ</t>
    </rPh>
    <rPh sb="2" eb="4">
      <t>コウソク</t>
    </rPh>
    <rPh sb="4" eb="6">
      <t>コウツウ</t>
    </rPh>
    <rPh sb="6" eb="10">
      <t>カブシキガイシャ</t>
    </rPh>
    <phoneticPr fontId="14"/>
  </si>
  <si>
    <t>(令和４年度決算ﾍﾞｰｽ）</t>
    <phoneticPr fontId="14"/>
  </si>
  <si>
    <t>水道事業</t>
    <rPh sb="0" eb="4">
      <t>スイドウジギョウ</t>
    </rPh>
    <phoneticPr fontId="14"/>
  </si>
  <si>
    <t>工業用水道事業</t>
    <rPh sb="0" eb="5">
      <t>コウギョウヨウスイドウ</t>
    </rPh>
    <rPh sb="5" eb="7">
      <t>ジギョウ</t>
    </rPh>
    <phoneticPr fontId="14"/>
  </si>
  <si>
    <t>用地造成事業</t>
    <rPh sb="0" eb="4">
      <t>ヨウチゾウセイ</t>
    </rPh>
    <rPh sb="4" eb="6">
      <t>ジギョウ</t>
    </rPh>
    <phoneticPr fontId="14"/>
  </si>
  <si>
    <t>県立病院事業</t>
    <rPh sb="0" eb="4">
      <t>ケンリツビョウイン</t>
    </rPh>
    <rPh sb="4" eb="6">
      <t>ジギョウ</t>
    </rPh>
    <phoneticPr fontId="14"/>
  </si>
  <si>
    <t>流域下水道</t>
    <rPh sb="0" eb="5">
      <t>リュウイキゲスイドウ</t>
    </rPh>
    <phoneticPr fontId="14"/>
  </si>
  <si>
    <t>港湾整備事業</t>
    <rPh sb="0" eb="6">
      <t>コウワンセイビジギョウ</t>
    </rPh>
    <phoneticPr fontId="14"/>
  </si>
  <si>
    <t>水道事業</t>
    <rPh sb="0" eb="4">
      <t>スイドウジギョウ</t>
    </rPh>
    <phoneticPr fontId="9"/>
  </si>
  <si>
    <t>工業用水道事業</t>
    <rPh sb="0" eb="7">
      <t>コウギョウヨウスイドウジギョウ</t>
    </rPh>
    <phoneticPr fontId="9"/>
  </si>
  <si>
    <t>用地造成事業</t>
    <rPh sb="0" eb="6">
      <t>ヨウチゾウセイジギョウ</t>
    </rPh>
    <phoneticPr fontId="9"/>
  </si>
  <si>
    <t>県立病院事業</t>
    <rPh sb="0" eb="6">
      <t>ケンリツビョウインジギョウ</t>
    </rPh>
    <phoneticPr fontId="9"/>
  </si>
  <si>
    <t>流域下水道事業</t>
    <rPh sb="0" eb="7">
      <t>リュウイキゲスイドウジギョウ</t>
    </rPh>
    <phoneticPr fontId="9"/>
  </si>
  <si>
    <t>港湾整備事業</t>
    <rPh sb="0" eb="6">
      <t>コウワンセイビジギョウ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</si>
</sst>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5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  <font>
      <sz val="11"/>
      <color theme="1"/>
      <name val="明朝"/>
      <family val="1"/>
      <charset val="128"/>
    </font>
    <font>
      <sz val="11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  <xf numFmtId="38" fontId="13" fillId="0" borderId="0" applyFont="0" applyFill="0" applyBorder="0" applyAlignment="0" applyProtection="0"/>
  </cellStyleXfs>
  <cellXfs count="121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0" fontId="21" fillId="0" borderId="5" xfId="0" applyFont="1" applyBorder="1" applyAlignment="1">
      <alignment horizontal="distributed" vertical="center" justifyLastLine="1"/>
    </xf>
    <xf numFmtId="0" fontId="22" fillId="0" borderId="5" xfId="0" applyFont="1" applyBorder="1" applyAlignment="1">
      <alignment horizontal="distributed" vertical="center" justifyLastLine="1"/>
    </xf>
    <xf numFmtId="41" fontId="22" fillId="0" borderId="5" xfId="0" applyNumberFormat="1" applyFont="1" applyBorder="1" applyAlignment="1">
      <alignment horizontal="distributed" vertical="center" justifyLastLine="1"/>
    </xf>
    <xf numFmtId="177" fontId="2" fillId="0" borderId="10" xfId="1" applyNumberFormat="1" applyFont="1" applyBorder="1" applyAlignment="1">
      <alignment horizontal="right" vertical="center"/>
    </xf>
    <xf numFmtId="177" fontId="19" fillId="0" borderId="10" xfId="1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41" fontId="0" fillId="0" borderId="10" xfId="0" applyNumberForma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177" fontId="23" fillId="0" borderId="10" xfId="1" applyNumberFormat="1" applyFont="1" applyBorder="1" applyAlignment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7" fontId="19" fillId="0" borderId="10" xfId="1" applyNumberFormat="1" applyFont="1" applyBorder="1" applyAlignment="1">
      <alignment vertical="center"/>
    </xf>
  </cellXfs>
  <cellStyles count="5">
    <cellStyle name="桁区切り" xfId="1" builtinId="6"/>
    <cellStyle name="桁区切り 2" xfId="4" xr:uid="{1928D39E-5EF5-4CB0-BDAC-DB732DC592AA}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activeCell="E27" sqref="E27"/>
      <selection pane="topRight" activeCell="E27" sqref="E27"/>
      <selection pane="bottomLeft" activeCell="E27" sqref="E27"/>
      <selection pane="bottomRight" activeCell="E27" sqref="E27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234</v>
      </c>
      <c r="F1" s="1"/>
    </row>
    <row r="3" spans="1:11" ht="14.25">
      <c r="A3" s="10" t="s">
        <v>92</v>
      </c>
    </row>
    <row r="5" spans="1:11">
      <c r="A5" s="17" t="s">
        <v>225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7"/>
      <c r="F7" s="46" t="s">
        <v>227</v>
      </c>
      <c r="G7" s="46"/>
      <c r="H7" s="46" t="s">
        <v>221</v>
      </c>
      <c r="I7" s="47" t="s">
        <v>21</v>
      </c>
    </row>
    <row r="8" spans="1:11" ht="17.100000000000001" customHeight="1">
      <c r="A8" s="18"/>
      <c r="B8" s="19"/>
      <c r="C8" s="19"/>
      <c r="D8" s="19"/>
      <c r="E8" s="58"/>
      <c r="F8" s="49" t="s">
        <v>90</v>
      </c>
      <c r="G8" s="49" t="s">
        <v>2</v>
      </c>
      <c r="H8" s="49" t="s">
        <v>219</v>
      </c>
      <c r="I8" s="50"/>
    </row>
    <row r="9" spans="1:11" ht="18" customHeight="1">
      <c r="A9" s="97" t="s">
        <v>87</v>
      </c>
      <c r="B9" s="97" t="s">
        <v>89</v>
      </c>
      <c r="C9" s="59" t="s">
        <v>3</v>
      </c>
      <c r="D9" s="51"/>
      <c r="E9" s="51"/>
      <c r="F9" s="52">
        <v>1368236</v>
      </c>
      <c r="G9" s="53">
        <f>F9/$F$27*100</f>
        <v>53.615565895409688</v>
      </c>
      <c r="H9" s="84">
        <v>1351859</v>
      </c>
      <c r="I9" s="53">
        <f>(F9/H9-1)*100</f>
        <v>1.2114429093566637</v>
      </c>
      <c r="K9" s="24"/>
    </row>
    <row r="10" spans="1:11" ht="18" customHeight="1">
      <c r="A10" s="97"/>
      <c r="B10" s="97"/>
      <c r="C10" s="61"/>
      <c r="D10" s="63" t="s">
        <v>22</v>
      </c>
      <c r="E10" s="51"/>
      <c r="F10" s="52">
        <v>345733</v>
      </c>
      <c r="G10" s="53">
        <f t="shared" ref="G10:G26" si="0">F10/$F$27*100</f>
        <v>13.54786048877363</v>
      </c>
      <c r="H10" s="84">
        <v>351214</v>
      </c>
      <c r="I10" s="53">
        <f t="shared" ref="I10:I27" si="1">(F10/H10-1)*100</f>
        <v>-1.5605869925458538</v>
      </c>
    </row>
    <row r="11" spans="1:11" ht="18" customHeight="1">
      <c r="A11" s="97"/>
      <c r="B11" s="97"/>
      <c r="C11" s="61"/>
      <c r="D11" s="61"/>
      <c r="E11" s="45" t="s">
        <v>23</v>
      </c>
      <c r="F11" s="52">
        <v>267874</v>
      </c>
      <c r="G11" s="53">
        <f t="shared" si="0"/>
        <v>10.496885112412606</v>
      </c>
      <c r="H11" s="81">
        <v>278328</v>
      </c>
      <c r="I11" s="53">
        <f t="shared" si="1"/>
        <v>-3.7560001149722577</v>
      </c>
    </row>
    <row r="12" spans="1:11" ht="18" customHeight="1">
      <c r="A12" s="97"/>
      <c r="B12" s="97"/>
      <c r="C12" s="61"/>
      <c r="D12" s="61"/>
      <c r="E12" s="45" t="s">
        <v>24</v>
      </c>
      <c r="F12" s="52">
        <v>29069</v>
      </c>
      <c r="G12" s="53">
        <f t="shared" si="0"/>
        <v>1.1390950720589608</v>
      </c>
      <c r="H12" s="81">
        <v>24369</v>
      </c>
      <c r="I12" s="53">
        <f t="shared" si="1"/>
        <v>19.286798801756323</v>
      </c>
    </row>
    <row r="13" spans="1:11" ht="18" customHeight="1">
      <c r="A13" s="97"/>
      <c r="B13" s="97"/>
      <c r="C13" s="61"/>
      <c r="D13" s="62"/>
      <c r="E13" s="45" t="s">
        <v>25</v>
      </c>
      <c r="F13" s="52">
        <v>986</v>
      </c>
      <c r="G13" s="53">
        <f t="shared" si="0"/>
        <v>3.8637302316905819E-2</v>
      </c>
      <c r="H13" s="81">
        <v>725</v>
      </c>
      <c r="I13" s="53">
        <f t="shared" si="1"/>
        <v>36.000000000000007</v>
      </c>
    </row>
    <row r="14" spans="1:11" ht="18" customHeight="1">
      <c r="A14" s="97"/>
      <c r="B14" s="97"/>
      <c r="C14" s="61"/>
      <c r="D14" s="59" t="s">
        <v>26</v>
      </c>
      <c r="E14" s="51"/>
      <c r="F14" s="84">
        <v>415763</v>
      </c>
      <c r="G14" s="53">
        <f t="shared" si="0"/>
        <v>16.292049414993627</v>
      </c>
      <c r="H14" s="84">
        <v>380416</v>
      </c>
      <c r="I14" s="53">
        <f t="shared" si="1"/>
        <v>9.2916701716016181</v>
      </c>
    </row>
    <row r="15" spans="1:11" ht="18" customHeight="1">
      <c r="A15" s="97"/>
      <c r="B15" s="97"/>
      <c r="C15" s="61"/>
      <c r="D15" s="61"/>
      <c r="E15" s="45" t="s">
        <v>27</v>
      </c>
      <c r="F15" s="84">
        <v>15063</v>
      </c>
      <c r="G15" s="53">
        <f t="shared" si="0"/>
        <v>0.59025728681496181</v>
      </c>
      <c r="H15" s="84">
        <v>14916</v>
      </c>
      <c r="I15" s="53">
        <f t="shared" si="1"/>
        <v>0.98551890587288415</v>
      </c>
    </row>
    <row r="16" spans="1:11" ht="18" customHeight="1">
      <c r="A16" s="97"/>
      <c r="B16" s="97"/>
      <c r="C16" s="61"/>
      <c r="D16" s="62"/>
      <c r="E16" s="45" t="s">
        <v>28</v>
      </c>
      <c r="F16" s="84">
        <v>400700</v>
      </c>
      <c r="G16" s="53">
        <f t="shared" si="0"/>
        <v>15.701792128178663</v>
      </c>
      <c r="H16" s="84">
        <v>365500</v>
      </c>
      <c r="I16" s="53">
        <f t="shared" si="1"/>
        <v>9.630642954856361</v>
      </c>
      <c r="K16" s="25"/>
    </row>
    <row r="17" spans="1:26" ht="18" customHeight="1">
      <c r="A17" s="97"/>
      <c r="B17" s="97"/>
      <c r="C17" s="61"/>
      <c r="D17" s="98" t="s">
        <v>29</v>
      </c>
      <c r="E17" s="99"/>
      <c r="F17" s="84">
        <v>378913</v>
      </c>
      <c r="G17" s="53">
        <f t="shared" si="0"/>
        <v>14.848048816232994</v>
      </c>
      <c r="H17" s="84">
        <v>397975</v>
      </c>
      <c r="I17" s="53">
        <f t="shared" si="1"/>
        <v>-4.789748099755009</v>
      </c>
    </row>
    <row r="18" spans="1:26" ht="18" customHeight="1">
      <c r="A18" s="97"/>
      <c r="B18" s="97"/>
      <c r="C18" s="61"/>
      <c r="D18" s="98" t="s">
        <v>93</v>
      </c>
      <c r="E18" s="100"/>
      <c r="F18" s="84">
        <v>27058</v>
      </c>
      <c r="G18" s="53">
        <f t="shared" si="0"/>
        <v>1.060292217130667</v>
      </c>
      <c r="H18" s="84">
        <v>26743</v>
      </c>
      <c r="I18" s="53">
        <f t="shared" si="1"/>
        <v>1.1778783232995638</v>
      </c>
    </row>
    <row r="19" spans="1:26" ht="18" customHeight="1">
      <c r="A19" s="97"/>
      <c r="B19" s="97"/>
      <c r="C19" s="60"/>
      <c r="D19" s="98" t="s">
        <v>94</v>
      </c>
      <c r="E19" s="100"/>
      <c r="F19" s="84">
        <v>1451</v>
      </c>
      <c r="G19" s="53">
        <f t="shared" si="0"/>
        <v>5.6858748135730573E-2</v>
      </c>
      <c r="H19" s="54">
        <v>1718</v>
      </c>
      <c r="I19" s="53">
        <f t="shared" si="1"/>
        <v>-15.541327124563441</v>
      </c>
      <c r="Z19" s="2" t="s">
        <v>95</v>
      </c>
    </row>
    <row r="20" spans="1:26" ht="18" customHeight="1">
      <c r="A20" s="97"/>
      <c r="B20" s="97"/>
      <c r="C20" s="51" t="s">
        <v>4</v>
      </c>
      <c r="D20" s="51"/>
      <c r="E20" s="51"/>
      <c r="F20" s="84">
        <v>144027</v>
      </c>
      <c r="G20" s="53">
        <f t="shared" si="0"/>
        <v>5.6438283375223071</v>
      </c>
      <c r="H20" s="84">
        <v>137217</v>
      </c>
      <c r="I20" s="53">
        <f t="shared" si="1"/>
        <v>4.9629419095301497</v>
      </c>
    </row>
    <row r="21" spans="1:26" ht="18" customHeight="1">
      <c r="A21" s="97"/>
      <c r="B21" s="97"/>
      <c r="C21" s="51" t="s">
        <v>5</v>
      </c>
      <c r="D21" s="51"/>
      <c r="E21" s="51"/>
      <c r="F21" s="84">
        <v>90000</v>
      </c>
      <c r="G21" s="53">
        <f t="shared" si="0"/>
        <v>3.5267314488047909</v>
      </c>
      <c r="H21" s="84">
        <v>90000</v>
      </c>
      <c r="I21" s="53">
        <f t="shared" si="1"/>
        <v>0</v>
      </c>
    </row>
    <row r="22" spans="1:26" ht="18" customHeight="1">
      <c r="A22" s="97"/>
      <c r="B22" s="97"/>
      <c r="C22" s="51" t="s">
        <v>30</v>
      </c>
      <c r="D22" s="51"/>
      <c r="E22" s="51"/>
      <c r="F22" s="84">
        <v>47615</v>
      </c>
      <c r="G22" s="53">
        <f t="shared" si="0"/>
        <v>1.8658368659426678</v>
      </c>
      <c r="H22" s="84">
        <v>47401</v>
      </c>
      <c r="I22" s="53">
        <f t="shared" si="1"/>
        <v>0.45146726862301811</v>
      </c>
    </row>
    <row r="23" spans="1:26" ht="18" customHeight="1">
      <c r="A23" s="97"/>
      <c r="B23" s="97"/>
      <c r="C23" s="51" t="s">
        <v>6</v>
      </c>
      <c r="D23" s="51"/>
      <c r="E23" s="51"/>
      <c r="F23" s="84">
        <v>229769</v>
      </c>
      <c r="G23" s="53">
        <f t="shared" si="0"/>
        <v>9.0037062028936443</v>
      </c>
      <c r="H23" s="84">
        <v>436539</v>
      </c>
      <c r="I23" s="53">
        <f t="shared" si="1"/>
        <v>-47.365756553251828</v>
      </c>
    </row>
    <row r="24" spans="1:26" ht="18" customHeight="1">
      <c r="A24" s="97"/>
      <c r="B24" s="97"/>
      <c r="C24" s="51" t="s">
        <v>31</v>
      </c>
      <c r="D24" s="51"/>
      <c r="E24" s="51"/>
      <c r="F24" s="84">
        <v>7070</v>
      </c>
      <c r="G24" s="53">
        <f t="shared" si="0"/>
        <v>0.27704434825610968</v>
      </c>
      <c r="H24" s="84">
        <v>5170</v>
      </c>
      <c r="I24" s="53">
        <f t="shared" si="1"/>
        <v>36.750483558994198</v>
      </c>
    </row>
    <row r="25" spans="1:26" ht="18" customHeight="1">
      <c r="A25" s="97"/>
      <c r="B25" s="97"/>
      <c r="C25" s="51" t="s">
        <v>7</v>
      </c>
      <c r="D25" s="51"/>
      <c r="E25" s="51"/>
      <c r="F25" s="84">
        <v>247125</v>
      </c>
      <c r="G25" s="53">
        <f t="shared" si="0"/>
        <v>9.6838167698431548</v>
      </c>
      <c r="H25" s="84">
        <v>229614</v>
      </c>
      <c r="I25" s="53">
        <f t="shared" si="1"/>
        <v>7.626277143379756</v>
      </c>
    </row>
    <row r="26" spans="1:26" ht="18" customHeight="1">
      <c r="A26" s="97"/>
      <c r="B26" s="97"/>
      <c r="C26" s="51" t="s">
        <v>8</v>
      </c>
      <c r="D26" s="51"/>
      <c r="E26" s="51"/>
      <c r="F26" s="84">
        <v>418096</v>
      </c>
      <c r="G26" s="53">
        <f t="shared" si="0"/>
        <v>16.383470131327645</v>
      </c>
      <c r="H26" s="84">
        <v>415898</v>
      </c>
      <c r="I26" s="53">
        <f t="shared" si="1"/>
        <v>0.52849496751607994</v>
      </c>
    </row>
    <row r="27" spans="1:26" ht="18" customHeight="1">
      <c r="A27" s="97"/>
      <c r="B27" s="97"/>
      <c r="C27" s="51" t="s">
        <v>9</v>
      </c>
      <c r="D27" s="51"/>
      <c r="E27" s="51"/>
      <c r="F27" s="52">
        <f>SUM(F9,F20:F26)</f>
        <v>2551938</v>
      </c>
      <c r="G27" s="53">
        <f>F27/$F$27*100</f>
        <v>100</v>
      </c>
      <c r="H27" s="84">
        <v>2713697</v>
      </c>
      <c r="I27" s="53">
        <f t="shared" si="1"/>
        <v>-5.960834978997287</v>
      </c>
    </row>
    <row r="28" spans="1:26" ht="18" customHeight="1">
      <c r="A28" s="97"/>
      <c r="B28" s="97" t="s">
        <v>88</v>
      </c>
      <c r="C28" s="59" t="s">
        <v>10</v>
      </c>
      <c r="D28" s="51"/>
      <c r="E28" s="51"/>
      <c r="F28" s="52">
        <v>1043609</v>
      </c>
      <c r="G28" s="53">
        <f>F28/$F$45*100</f>
        <v>40.894763117285763</v>
      </c>
      <c r="H28" s="84">
        <v>1018911</v>
      </c>
      <c r="I28" s="53">
        <f>(F28/H28-1)*100</f>
        <v>2.4239604833003137</v>
      </c>
    </row>
    <row r="29" spans="1:26" ht="18" customHeight="1">
      <c r="A29" s="97"/>
      <c r="B29" s="97"/>
      <c r="C29" s="61"/>
      <c r="D29" s="51" t="s">
        <v>11</v>
      </c>
      <c r="E29" s="51"/>
      <c r="F29" s="84">
        <v>618277</v>
      </c>
      <c r="G29" s="53">
        <f t="shared" ref="G29:G44" si="2">F29/$F$45*100</f>
        <v>24.227743777474217</v>
      </c>
      <c r="H29" s="84">
        <v>586406</v>
      </c>
      <c r="I29" s="53">
        <f t="shared" ref="I29:I45" si="3">(F29/H29-1)*100</f>
        <v>5.4349716749146459</v>
      </c>
    </row>
    <row r="30" spans="1:26" ht="18" customHeight="1">
      <c r="A30" s="97"/>
      <c r="B30" s="97"/>
      <c r="C30" s="61"/>
      <c r="D30" s="51" t="s">
        <v>32</v>
      </c>
      <c r="E30" s="51"/>
      <c r="F30" s="84">
        <v>48646</v>
      </c>
      <c r="G30" s="53">
        <f t="shared" si="2"/>
        <v>1.9062375339839761</v>
      </c>
      <c r="H30" s="84">
        <v>47426</v>
      </c>
      <c r="I30" s="53">
        <f t="shared" si="3"/>
        <v>2.5724286256483708</v>
      </c>
    </row>
    <row r="31" spans="1:26" ht="18" customHeight="1">
      <c r="A31" s="97"/>
      <c r="B31" s="97"/>
      <c r="C31" s="60"/>
      <c r="D31" s="51" t="s">
        <v>12</v>
      </c>
      <c r="E31" s="51"/>
      <c r="F31" s="84">
        <v>376686</v>
      </c>
      <c r="G31" s="53">
        <f t="shared" si="2"/>
        <v>14.760781805827571</v>
      </c>
      <c r="H31" s="84">
        <v>385079</v>
      </c>
      <c r="I31" s="53">
        <f t="shared" si="3"/>
        <v>-2.1795527670945392</v>
      </c>
    </row>
    <row r="32" spans="1:26" ht="18" customHeight="1">
      <c r="A32" s="97"/>
      <c r="B32" s="97"/>
      <c r="C32" s="59" t="s">
        <v>13</v>
      </c>
      <c r="D32" s="51"/>
      <c r="E32" s="51"/>
      <c r="F32" s="84">
        <v>1169586</v>
      </c>
      <c r="G32" s="53">
        <f t="shared" si="2"/>
        <v>45.831285869797775</v>
      </c>
      <c r="H32" s="84">
        <v>1392861</v>
      </c>
      <c r="I32" s="53">
        <f t="shared" si="3"/>
        <v>-16.029955609353696</v>
      </c>
    </row>
    <row r="33" spans="1:9" ht="18" customHeight="1">
      <c r="A33" s="97"/>
      <c r="B33" s="97"/>
      <c r="C33" s="61"/>
      <c r="D33" s="51" t="s">
        <v>14</v>
      </c>
      <c r="E33" s="51"/>
      <c r="F33" s="84">
        <v>95467</v>
      </c>
      <c r="G33" s="53">
        <f t="shared" si="2"/>
        <v>3.7409607913671885</v>
      </c>
      <c r="H33" s="84">
        <v>120406</v>
      </c>
      <c r="I33" s="53">
        <f t="shared" si="3"/>
        <v>-20.712422968955035</v>
      </c>
    </row>
    <row r="34" spans="1:9" ht="18" customHeight="1">
      <c r="A34" s="97"/>
      <c r="B34" s="97"/>
      <c r="C34" s="61"/>
      <c r="D34" s="51" t="s">
        <v>33</v>
      </c>
      <c r="E34" s="51"/>
      <c r="F34" s="84">
        <v>23610</v>
      </c>
      <c r="G34" s="53">
        <f t="shared" si="2"/>
        <v>0.92517921673645687</v>
      </c>
      <c r="H34" s="84">
        <v>23026</v>
      </c>
      <c r="I34" s="53">
        <f t="shared" si="3"/>
        <v>2.5362633544688595</v>
      </c>
    </row>
    <row r="35" spans="1:9" ht="18" customHeight="1">
      <c r="A35" s="97"/>
      <c r="B35" s="97"/>
      <c r="C35" s="61"/>
      <c r="D35" s="51" t="s">
        <v>34</v>
      </c>
      <c r="E35" s="51"/>
      <c r="F35" s="84">
        <v>789278</v>
      </c>
      <c r="G35" s="53">
        <f t="shared" si="2"/>
        <v>30.928572716108306</v>
      </c>
      <c r="H35" s="84">
        <v>987959</v>
      </c>
      <c r="I35" s="53">
        <f t="shared" si="3"/>
        <v>-20.110247490027422</v>
      </c>
    </row>
    <row r="36" spans="1:9" ht="18" customHeight="1">
      <c r="A36" s="97"/>
      <c r="B36" s="97"/>
      <c r="C36" s="61"/>
      <c r="D36" s="51" t="s">
        <v>35</v>
      </c>
      <c r="E36" s="51"/>
      <c r="F36" s="84">
        <v>37831</v>
      </c>
      <c r="G36" s="53">
        <f t="shared" si="2"/>
        <v>1.4824419715526005</v>
      </c>
      <c r="H36" s="84">
        <v>37846</v>
      </c>
      <c r="I36" s="53">
        <f t="shared" si="3"/>
        <v>-3.963430745653751E-2</v>
      </c>
    </row>
    <row r="37" spans="1:9" ht="18" customHeight="1">
      <c r="A37" s="97"/>
      <c r="B37" s="97"/>
      <c r="C37" s="61"/>
      <c r="D37" s="51" t="s">
        <v>15</v>
      </c>
      <c r="E37" s="51"/>
      <c r="F37" s="84">
        <v>32129</v>
      </c>
      <c r="G37" s="53">
        <f t="shared" si="2"/>
        <v>1.2590039413183236</v>
      </c>
      <c r="H37" s="84">
        <v>31004</v>
      </c>
      <c r="I37" s="53">
        <f t="shared" si="3"/>
        <v>3.6285640562508048</v>
      </c>
    </row>
    <row r="38" spans="1:9" ht="18" customHeight="1">
      <c r="A38" s="97"/>
      <c r="B38" s="97"/>
      <c r="C38" s="60"/>
      <c r="D38" s="51" t="s">
        <v>36</v>
      </c>
      <c r="E38" s="51"/>
      <c r="F38" s="52">
        <v>190963</v>
      </c>
      <c r="G38" s="53">
        <f t="shared" si="2"/>
        <v>7.4830579739789922</v>
      </c>
      <c r="H38" s="84">
        <v>192312</v>
      </c>
      <c r="I38" s="53">
        <f t="shared" si="3"/>
        <v>-0.701464287199971</v>
      </c>
    </row>
    <row r="39" spans="1:9" ht="18" customHeight="1">
      <c r="A39" s="97"/>
      <c r="B39" s="97"/>
      <c r="C39" s="59" t="s">
        <v>16</v>
      </c>
      <c r="D39" s="51"/>
      <c r="E39" s="51"/>
      <c r="F39" s="52">
        <v>338743</v>
      </c>
      <c r="G39" s="53">
        <f t="shared" si="2"/>
        <v>13.273951012916458</v>
      </c>
      <c r="H39" s="84">
        <v>301925</v>
      </c>
      <c r="I39" s="53">
        <f t="shared" si="3"/>
        <v>12.194419143827107</v>
      </c>
    </row>
    <row r="40" spans="1:9" ht="18" customHeight="1">
      <c r="A40" s="97"/>
      <c r="B40" s="97"/>
      <c r="C40" s="61"/>
      <c r="D40" s="59" t="s">
        <v>17</v>
      </c>
      <c r="E40" s="51"/>
      <c r="F40" s="52">
        <v>335559</v>
      </c>
      <c r="G40" s="53">
        <f t="shared" si="2"/>
        <v>13.149183091438744</v>
      </c>
      <c r="H40" s="84">
        <v>300574</v>
      </c>
      <c r="I40" s="53">
        <f t="shared" si="3"/>
        <v>11.63939662113156</v>
      </c>
    </row>
    <row r="41" spans="1:9" ht="18" customHeight="1">
      <c r="A41" s="97"/>
      <c r="B41" s="97"/>
      <c r="C41" s="61"/>
      <c r="D41" s="61"/>
      <c r="E41" s="55" t="s">
        <v>91</v>
      </c>
      <c r="F41" s="52">
        <v>165927</v>
      </c>
      <c r="G41" s="53">
        <f t="shared" si="2"/>
        <v>6.5019996567314724</v>
      </c>
      <c r="H41" s="84">
        <v>166685</v>
      </c>
      <c r="I41" s="56">
        <f t="shared" si="3"/>
        <v>-0.4547499775024777</v>
      </c>
    </row>
    <row r="42" spans="1:9" ht="18" customHeight="1">
      <c r="A42" s="97"/>
      <c r="B42" s="97"/>
      <c r="C42" s="61"/>
      <c r="D42" s="60"/>
      <c r="E42" s="45" t="s">
        <v>37</v>
      </c>
      <c r="F42" s="52">
        <v>169632</v>
      </c>
      <c r="G42" s="53">
        <f t="shared" si="2"/>
        <v>6.6471834347072694</v>
      </c>
      <c r="H42" s="84">
        <v>133889</v>
      </c>
      <c r="I42" s="56">
        <f t="shared" si="3"/>
        <v>26.695994443158135</v>
      </c>
    </row>
    <row r="43" spans="1:9" ht="18" customHeight="1">
      <c r="A43" s="97"/>
      <c r="B43" s="97"/>
      <c r="C43" s="61"/>
      <c r="D43" s="51" t="s">
        <v>38</v>
      </c>
      <c r="E43" s="51"/>
      <c r="F43" s="52">
        <v>3184</v>
      </c>
      <c r="G43" s="53">
        <f t="shared" si="2"/>
        <v>0.12476792147771616</v>
      </c>
      <c r="H43" s="84">
        <v>1351</v>
      </c>
      <c r="I43" s="56">
        <f t="shared" si="3"/>
        <v>135.67727609178388</v>
      </c>
    </row>
    <row r="44" spans="1:9" ht="18" customHeight="1">
      <c r="A44" s="97"/>
      <c r="B44" s="97"/>
      <c r="C44" s="60"/>
      <c r="D44" s="51" t="s">
        <v>39</v>
      </c>
      <c r="E44" s="51"/>
      <c r="F44" s="52"/>
      <c r="G44" s="53">
        <f t="shared" si="2"/>
        <v>0</v>
      </c>
      <c r="H44" s="84"/>
      <c r="I44" s="53" t="e">
        <f t="shared" si="3"/>
        <v>#DIV/0!</v>
      </c>
    </row>
    <row r="45" spans="1:9" ht="18" customHeight="1">
      <c r="A45" s="97"/>
      <c r="B45" s="97"/>
      <c r="C45" s="45" t="s">
        <v>18</v>
      </c>
      <c r="D45" s="45"/>
      <c r="E45" s="45"/>
      <c r="F45" s="52">
        <f>SUM(F28,F32,F39)</f>
        <v>2551938</v>
      </c>
      <c r="G45" s="53">
        <f>F45/$F$45*100</f>
        <v>100</v>
      </c>
      <c r="H45" s="84">
        <f>SUM(H28,H32,H39)</f>
        <v>2713697</v>
      </c>
      <c r="I45" s="53">
        <f t="shared" si="3"/>
        <v>-5.960834978997287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D21F5-0683-4438-AF7E-DEE56F04C49F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E27" sqref="E27"/>
      <selection pane="topRight" activeCell="E27" sqref="E27"/>
      <selection pane="bottomLeft" activeCell="E27" sqref="E27"/>
      <selection pane="bottomRight" activeCell="E27" sqref="E27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87" t="s">
        <v>234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228</v>
      </c>
      <c r="B5" s="12"/>
      <c r="C5" s="12"/>
      <c r="D5" s="12"/>
      <c r="K5" s="15"/>
      <c r="O5" s="15" t="s">
        <v>47</v>
      </c>
    </row>
    <row r="6" spans="1:25" ht="15.95" customHeight="1">
      <c r="A6" s="103" t="s">
        <v>48</v>
      </c>
      <c r="B6" s="104"/>
      <c r="C6" s="104"/>
      <c r="D6" s="104"/>
      <c r="E6" s="104"/>
      <c r="F6" s="118" t="s">
        <v>251</v>
      </c>
      <c r="G6" s="108"/>
      <c r="H6" s="119" t="s">
        <v>252</v>
      </c>
      <c r="I6" s="108"/>
      <c r="J6" s="119" t="s">
        <v>253</v>
      </c>
      <c r="K6" s="108"/>
      <c r="L6" s="118" t="s">
        <v>254</v>
      </c>
      <c r="M6" s="108"/>
      <c r="N6" s="119" t="s">
        <v>255</v>
      </c>
      <c r="O6" s="108"/>
    </row>
    <row r="7" spans="1:25" ht="15.95" customHeight="1">
      <c r="A7" s="104"/>
      <c r="B7" s="104"/>
      <c r="C7" s="104"/>
      <c r="D7" s="104"/>
      <c r="E7" s="104"/>
      <c r="F7" s="49" t="s">
        <v>229</v>
      </c>
      <c r="G7" s="49" t="s">
        <v>221</v>
      </c>
      <c r="H7" s="49" t="s">
        <v>226</v>
      </c>
      <c r="I7" s="49" t="s">
        <v>221</v>
      </c>
      <c r="J7" s="49" t="s">
        <v>226</v>
      </c>
      <c r="K7" s="49" t="s">
        <v>221</v>
      </c>
      <c r="L7" s="49" t="s">
        <v>226</v>
      </c>
      <c r="M7" s="49" t="s">
        <v>221</v>
      </c>
      <c r="N7" s="49" t="s">
        <v>226</v>
      </c>
      <c r="O7" s="49" t="s">
        <v>221</v>
      </c>
    </row>
    <row r="8" spans="1:25" ht="15.95" customHeight="1">
      <c r="A8" s="101" t="s">
        <v>82</v>
      </c>
      <c r="B8" s="59" t="s">
        <v>49</v>
      </c>
      <c r="C8" s="92"/>
      <c r="D8" s="92"/>
      <c r="E8" s="95" t="s">
        <v>40</v>
      </c>
      <c r="F8" s="93">
        <v>35671</v>
      </c>
      <c r="G8" s="93">
        <v>36238</v>
      </c>
      <c r="H8" s="93">
        <v>15780</v>
      </c>
      <c r="I8" s="93">
        <v>15871</v>
      </c>
      <c r="J8" s="93">
        <v>6341</v>
      </c>
      <c r="K8" s="93">
        <v>30284</v>
      </c>
      <c r="L8" s="93">
        <v>45186</v>
      </c>
      <c r="M8" s="93">
        <v>43734</v>
      </c>
      <c r="N8" s="93">
        <v>32569</v>
      </c>
      <c r="O8" s="93">
        <v>32049</v>
      </c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5" customHeight="1">
      <c r="A9" s="101"/>
      <c r="B9" s="61"/>
      <c r="C9" s="92" t="s">
        <v>50</v>
      </c>
      <c r="D9" s="92"/>
      <c r="E9" s="95" t="s">
        <v>41</v>
      </c>
      <c r="F9" s="93">
        <v>35671</v>
      </c>
      <c r="G9" s="93">
        <v>36238</v>
      </c>
      <c r="H9" s="93">
        <v>15780</v>
      </c>
      <c r="I9" s="93">
        <v>15871</v>
      </c>
      <c r="J9" s="93">
        <v>6431</v>
      </c>
      <c r="K9" s="93">
        <v>30284</v>
      </c>
      <c r="L9" s="93">
        <v>45165</v>
      </c>
      <c r="M9" s="93">
        <v>43718</v>
      </c>
      <c r="N9" s="93">
        <v>32569</v>
      </c>
      <c r="O9" s="93">
        <v>32049</v>
      </c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5" customHeight="1">
      <c r="A10" s="101"/>
      <c r="B10" s="60"/>
      <c r="C10" s="92" t="s">
        <v>51</v>
      </c>
      <c r="D10" s="92"/>
      <c r="E10" s="95" t="s">
        <v>42</v>
      </c>
      <c r="F10" s="120">
        <v>0</v>
      </c>
      <c r="G10" s="93">
        <v>0</v>
      </c>
      <c r="H10" s="93">
        <v>0</v>
      </c>
      <c r="I10" s="93">
        <v>0</v>
      </c>
      <c r="J10" s="65">
        <v>0</v>
      </c>
      <c r="K10" s="65">
        <v>0</v>
      </c>
      <c r="L10" s="93">
        <v>22</v>
      </c>
      <c r="M10" s="93">
        <v>16</v>
      </c>
      <c r="N10" s="93">
        <v>0</v>
      </c>
      <c r="O10" s="93">
        <v>0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5" customHeight="1">
      <c r="A11" s="101"/>
      <c r="B11" s="59" t="s">
        <v>52</v>
      </c>
      <c r="C11" s="92"/>
      <c r="D11" s="92"/>
      <c r="E11" s="95" t="s">
        <v>43</v>
      </c>
      <c r="F11" s="93">
        <v>35608</v>
      </c>
      <c r="G11" s="93">
        <v>35890</v>
      </c>
      <c r="H11" s="93">
        <v>14020</v>
      </c>
      <c r="I11" s="93">
        <v>13780</v>
      </c>
      <c r="J11" s="93">
        <v>5705</v>
      </c>
      <c r="K11" s="93">
        <v>25763</v>
      </c>
      <c r="L11" s="93">
        <v>44877</v>
      </c>
      <c r="M11" s="93">
        <v>43661</v>
      </c>
      <c r="N11" s="93">
        <v>33131</v>
      </c>
      <c r="O11" s="93">
        <v>33329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5" customHeight="1">
      <c r="A12" s="101"/>
      <c r="B12" s="61"/>
      <c r="C12" s="92" t="s">
        <v>53</v>
      </c>
      <c r="D12" s="92"/>
      <c r="E12" s="95" t="s">
        <v>44</v>
      </c>
      <c r="F12" s="93">
        <v>35608</v>
      </c>
      <c r="G12" s="93">
        <v>35890</v>
      </c>
      <c r="H12" s="93">
        <v>14020</v>
      </c>
      <c r="I12" s="93">
        <v>13780</v>
      </c>
      <c r="J12" s="93">
        <v>5705</v>
      </c>
      <c r="K12" s="93">
        <v>25763</v>
      </c>
      <c r="L12" s="93">
        <v>44633</v>
      </c>
      <c r="M12" s="93">
        <v>43645</v>
      </c>
      <c r="N12" s="93">
        <v>33131</v>
      </c>
      <c r="O12" s="93">
        <v>33329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5" customHeight="1">
      <c r="A13" s="101"/>
      <c r="B13" s="60"/>
      <c r="C13" s="92" t="s">
        <v>54</v>
      </c>
      <c r="D13" s="92"/>
      <c r="E13" s="95" t="s">
        <v>45</v>
      </c>
      <c r="F13" s="93">
        <v>0</v>
      </c>
      <c r="G13" s="93">
        <v>0</v>
      </c>
      <c r="H13" s="65">
        <v>0</v>
      </c>
      <c r="I13" s="65">
        <v>0</v>
      </c>
      <c r="J13" s="65">
        <v>0</v>
      </c>
      <c r="K13" s="65">
        <v>0</v>
      </c>
      <c r="L13" s="93">
        <v>245</v>
      </c>
      <c r="M13" s="93">
        <v>16</v>
      </c>
      <c r="N13" s="93">
        <v>0</v>
      </c>
      <c r="O13" s="93">
        <v>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5" customHeight="1">
      <c r="A14" s="101"/>
      <c r="B14" s="92" t="s">
        <v>55</v>
      </c>
      <c r="C14" s="92"/>
      <c r="D14" s="92"/>
      <c r="E14" s="95" t="s">
        <v>96</v>
      </c>
      <c r="F14" s="93">
        <f t="shared" ref="F14:O15" si="0">F9-F12</f>
        <v>63</v>
      </c>
      <c r="G14" s="93">
        <f t="shared" si="0"/>
        <v>348</v>
      </c>
      <c r="H14" s="93">
        <f t="shared" si="0"/>
        <v>1760</v>
      </c>
      <c r="I14" s="93">
        <f t="shared" si="0"/>
        <v>2091</v>
      </c>
      <c r="J14" s="93">
        <f t="shared" si="0"/>
        <v>726</v>
      </c>
      <c r="K14" s="93">
        <f t="shared" si="0"/>
        <v>4521</v>
      </c>
      <c r="L14" s="93">
        <f t="shared" si="0"/>
        <v>532</v>
      </c>
      <c r="M14" s="93">
        <f t="shared" si="0"/>
        <v>73</v>
      </c>
      <c r="N14" s="93">
        <f t="shared" si="0"/>
        <v>-562</v>
      </c>
      <c r="O14" s="93">
        <f t="shared" si="0"/>
        <v>-1280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5" customHeight="1">
      <c r="A15" s="101"/>
      <c r="B15" s="92" t="s">
        <v>56</v>
      </c>
      <c r="C15" s="92"/>
      <c r="D15" s="92"/>
      <c r="E15" s="95" t="s">
        <v>97</v>
      </c>
      <c r="F15" s="93">
        <f t="shared" si="0"/>
        <v>0</v>
      </c>
      <c r="G15" s="93">
        <f t="shared" si="0"/>
        <v>0</v>
      </c>
      <c r="H15" s="93">
        <f t="shared" si="0"/>
        <v>0</v>
      </c>
      <c r="I15" s="93">
        <f t="shared" si="0"/>
        <v>0</v>
      </c>
      <c r="J15" s="93">
        <f t="shared" si="0"/>
        <v>0</v>
      </c>
      <c r="K15" s="93">
        <f t="shared" si="0"/>
        <v>0</v>
      </c>
      <c r="L15" s="93">
        <f t="shared" si="0"/>
        <v>-223</v>
      </c>
      <c r="M15" s="93">
        <f t="shared" si="0"/>
        <v>0</v>
      </c>
      <c r="N15" s="93">
        <f t="shared" si="0"/>
        <v>0</v>
      </c>
      <c r="O15" s="93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5" customHeight="1">
      <c r="A16" s="101"/>
      <c r="B16" s="92" t="s">
        <v>57</v>
      </c>
      <c r="C16" s="92"/>
      <c r="D16" s="92"/>
      <c r="E16" s="95" t="s">
        <v>98</v>
      </c>
      <c r="F16" s="93">
        <f t="shared" ref="F16:O16" si="1">F8-F11</f>
        <v>63</v>
      </c>
      <c r="G16" s="93">
        <f t="shared" si="1"/>
        <v>348</v>
      </c>
      <c r="H16" s="93">
        <f t="shared" si="1"/>
        <v>1760</v>
      </c>
      <c r="I16" s="93">
        <f t="shared" si="1"/>
        <v>2091</v>
      </c>
      <c r="J16" s="93">
        <f t="shared" si="1"/>
        <v>636</v>
      </c>
      <c r="K16" s="93">
        <f t="shared" si="1"/>
        <v>4521</v>
      </c>
      <c r="L16" s="93">
        <f t="shared" si="1"/>
        <v>309</v>
      </c>
      <c r="M16" s="93">
        <f t="shared" si="1"/>
        <v>73</v>
      </c>
      <c r="N16" s="93">
        <f t="shared" si="1"/>
        <v>-562</v>
      </c>
      <c r="O16" s="93">
        <f t="shared" si="1"/>
        <v>-1280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5" customHeight="1">
      <c r="A17" s="101"/>
      <c r="B17" s="92" t="s">
        <v>58</v>
      </c>
      <c r="C17" s="92"/>
      <c r="D17" s="92"/>
      <c r="E17" s="49"/>
      <c r="F17" s="93">
        <v>0</v>
      </c>
      <c r="G17" s="93">
        <v>0</v>
      </c>
      <c r="H17" s="65">
        <v>0</v>
      </c>
      <c r="I17" s="65">
        <v>0</v>
      </c>
      <c r="J17" s="93">
        <v>0</v>
      </c>
      <c r="K17" s="93">
        <v>0</v>
      </c>
      <c r="L17" s="93">
        <v>45507</v>
      </c>
      <c r="M17" s="93">
        <v>44134</v>
      </c>
      <c r="N17" s="65">
        <v>0</v>
      </c>
      <c r="O17" s="66">
        <v>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5" customHeight="1">
      <c r="A18" s="101"/>
      <c r="B18" s="92" t="s">
        <v>59</v>
      </c>
      <c r="C18" s="92"/>
      <c r="D18" s="92"/>
      <c r="E18" s="49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5" customHeight="1">
      <c r="A19" s="101" t="s">
        <v>83</v>
      </c>
      <c r="B19" s="59" t="s">
        <v>60</v>
      </c>
      <c r="C19" s="92"/>
      <c r="D19" s="92"/>
      <c r="E19" s="95"/>
      <c r="F19" s="93">
        <v>13502</v>
      </c>
      <c r="G19" s="93">
        <v>9572</v>
      </c>
      <c r="H19" s="93">
        <v>6098</v>
      </c>
      <c r="I19" s="93">
        <v>8035</v>
      </c>
      <c r="J19" s="93">
        <v>7807</v>
      </c>
      <c r="K19" s="93">
        <v>45523</v>
      </c>
      <c r="L19" s="93">
        <v>3029</v>
      </c>
      <c r="M19" s="93">
        <v>2974</v>
      </c>
      <c r="N19" s="93">
        <v>21318</v>
      </c>
      <c r="O19" s="93">
        <v>17917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5" customHeight="1">
      <c r="A20" s="101"/>
      <c r="B20" s="60"/>
      <c r="C20" s="92" t="s">
        <v>61</v>
      </c>
      <c r="D20" s="92"/>
      <c r="E20" s="95"/>
      <c r="F20" s="93">
        <v>9098</v>
      </c>
      <c r="G20" s="93">
        <v>5302</v>
      </c>
      <c r="H20" s="93">
        <v>4462</v>
      </c>
      <c r="I20" s="93">
        <v>6310</v>
      </c>
      <c r="J20" s="93">
        <v>7800</v>
      </c>
      <c r="K20" s="65">
        <v>40900</v>
      </c>
      <c r="L20" s="93">
        <v>1290</v>
      </c>
      <c r="M20" s="93">
        <v>1065</v>
      </c>
      <c r="N20" s="93">
        <v>10221</v>
      </c>
      <c r="O20" s="93">
        <v>6012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5" customHeight="1">
      <c r="A21" s="101"/>
      <c r="B21" s="92" t="s">
        <v>62</v>
      </c>
      <c r="C21" s="92"/>
      <c r="D21" s="92"/>
      <c r="E21" s="95" t="s">
        <v>99</v>
      </c>
      <c r="F21" s="93">
        <v>13502</v>
      </c>
      <c r="G21" s="93">
        <v>9572</v>
      </c>
      <c r="H21" s="93">
        <v>6098</v>
      </c>
      <c r="I21" s="93">
        <v>8035</v>
      </c>
      <c r="J21" s="93">
        <v>7807</v>
      </c>
      <c r="K21" s="93">
        <v>45523</v>
      </c>
      <c r="L21" s="93">
        <v>3029</v>
      </c>
      <c r="M21" s="93">
        <v>2974</v>
      </c>
      <c r="N21" s="93">
        <v>21318</v>
      </c>
      <c r="O21" s="93">
        <v>17917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5" customHeight="1">
      <c r="A22" s="101"/>
      <c r="B22" s="59" t="s">
        <v>63</v>
      </c>
      <c r="C22" s="92"/>
      <c r="D22" s="92"/>
      <c r="E22" s="95" t="s">
        <v>100</v>
      </c>
      <c r="F22" s="93">
        <v>28685</v>
      </c>
      <c r="G22" s="93">
        <v>27976</v>
      </c>
      <c r="H22" s="93">
        <v>16321</v>
      </c>
      <c r="I22" s="93">
        <v>17844</v>
      </c>
      <c r="J22" s="93">
        <v>14172</v>
      </c>
      <c r="K22" s="93">
        <v>54123</v>
      </c>
      <c r="L22" s="93">
        <v>4461</v>
      </c>
      <c r="M22" s="93">
        <v>4354</v>
      </c>
      <c r="N22" s="93">
        <v>25759</v>
      </c>
      <c r="O22" s="93">
        <v>22368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5" customHeight="1">
      <c r="A23" s="101"/>
      <c r="B23" s="60" t="s">
        <v>64</v>
      </c>
      <c r="C23" s="92" t="s">
        <v>65</v>
      </c>
      <c r="D23" s="92"/>
      <c r="E23" s="95"/>
      <c r="F23" s="93">
        <v>9908</v>
      </c>
      <c r="G23" s="93">
        <v>11038</v>
      </c>
      <c r="H23" s="93">
        <v>4226</v>
      </c>
      <c r="I23" s="93">
        <v>7798</v>
      </c>
      <c r="J23" s="93">
        <v>2740</v>
      </c>
      <c r="K23" s="93">
        <v>24583</v>
      </c>
      <c r="L23" s="93">
        <v>2272</v>
      </c>
      <c r="M23" s="93">
        <v>2360</v>
      </c>
      <c r="N23" s="93">
        <v>10236</v>
      </c>
      <c r="O23" s="93">
        <v>8074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5" customHeight="1">
      <c r="A24" s="101"/>
      <c r="B24" s="92" t="s">
        <v>101</v>
      </c>
      <c r="C24" s="92"/>
      <c r="D24" s="92"/>
      <c r="E24" s="95" t="s">
        <v>102</v>
      </c>
      <c r="F24" s="93">
        <f>F21-F22+1</f>
        <v>-15182</v>
      </c>
      <c r="G24" s="93">
        <f t="shared" ref="G24:O24" si="2">G21-G22</f>
        <v>-18404</v>
      </c>
      <c r="H24" s="93">
        <f t="shared" si="2"/>
        <v>-10223</v>
      </c>
      <c r="I24" s="93">
        <f t="shared" si="2"/>
        <v>-9809</v>
      </c>
      <c r="J24" s="93">
        <f t="shared" si="2"/>
        <v>-6365</v>
      </c>
      <c r="K24" s="93">
        <f t="shared" si="2"/>
        <v>-8600</v>
      </c>
      <c r="L24" s="93">
        <f t="shared" si="2"/>
        <v>-1432</v>
      </c>
      <c r="M24" s="93">
        <f>M21-M22-1</f>
        <v>-1381</v>
      </c>
      <c r="N24" s="93">
        <f t="shared" si="2"/>
        <v>-4441</v>
      </c>
      <c r="O24" s="93">
        <f t="shared" si="2"/>
        <v>-4451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5" customHeight="1">
      <c r="A25" s="101"/>
      <c r="B25" s="59" t="s">
        <v>66</v>
      </c>
      <c r="C25" s="59"/>
      <c r="D25" s="59"/>
      <c r="E25" s="105" t="s">
        <v>103</v>
      </c>
      <c r="F25" s="109">
        <v>15182</v>
      </c>
      <c r="G25" s="109">
        <v>18404</v>
      </c>
      <c r="H25" s="109">
        <v>10223</v>
      </c>
      <c r="I25" s="109">
        <v>9809</v>
      </c>
      <c r="J25" s="109">
        <v>6365</v>
      </c>
      <c r="K25" s="109">
        <v>8600</v>
      </c>
      <c r="L25" s="109">
        <v>1432</v>
      </c>
      <c r="M25" s="109">
        <v>1381</v>
      </c>
      <c r="N25" s="109">
        <v>4441</v>
      </c>
      <c r="O25" s="109">
        <v>4451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5" customHeight="1">
      <c r="A26" s="101"/>
      <c r="B26" s="77" t="s">
        <v>67</v>
      </c>
      <c r="C26" s="77"/>
      <c r="D26" s="77"/>
      <c r="E26" s="106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5" customHeight="1">
      <c r="A27" s="101"/>
      <c r="B27" s="92" t="s">
        <v>104</v>
      </c>
      <c r="C27" s="92"/>
      <c r="D27" s="92"/>
      <c r="E27" s="95" t="s">
        <v>105</v>
      </c>
      <c r="F27" s="93">
        <f>F24+F25</f>
        <v>0</v>
      </c>
      <c r="G27" s="93">
        <f t="shared" ref="G27:O27" si="3">G24+G25</f>
        <v>0</v>
      </c>
      <c r="H27" s="93">
        <f t="shared" si="3"/>
        <v>0</v>
      </c>
      <c r="I27" s="93">
        <f t="shared" si="3"/>
        <v>0</v>
      </c>
      <c r="J27" s="93">
        <f t="shared" si="3"/>
        <v>0</v>
      </c>
      <c r="K27" s="93">
        <f t="shared" si="3"/>
        <v>0</v>
      </c>
      <c r="L27" s="93">
        <f t="shared" si="3"/>
        <v>0</v>
      </c>
      <c r="M27" s="93">
        <f t="shared" si="3"/>
        <v>0</v>
      </c>
      <c r="N27" s="93">
        <f t="shared" si="3"/>
        <v>0</v>
      </c>
      <c r="O27" s="93">
        <f t="shared" si="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5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5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5" customHeight="1">
      <c r="A30" s="104" t="s">
        <v>68</v>
      </c>
      <c r="B30" s="104"/>
      <c r="C30" s="104"/>
      <c r="D30" s="104"/>
      <c r="E30" s="104"/>
      <c r="F30" s="117" t="s">
        <v>256</v>
      </c>
      <c r="G30" s="111"/>
      <c r="H30" s="111"/>
      <c r="I30" s="111"/>
      <c r="J30" s="111"/>
      <c r="K30" s="111"/>
      <c r="L30" s="111"/>
      <c r="M30" s="111"/>
      <c r="N30" s="111"/>
      <c r="O30" s="111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5" customHeight="1">
      <c r="A31" s="104"/>
      <c r="B31" s="104"/>
      <c r="C31" s="104"/>
      <c r="D31" s="104"/>
      <c r="E31" s="104"/>
      <c r="F31" s="49" t="s">
        <v>226</v>
      </c>
      <c r="G31" s="49" t="s">
        <v>221</v>
      </c>
      <c r="H31" s="49" t="s">
        <v>226</v>
      </c>
      <c r="I31" s="49" t="s">
        <v>221</v>
      </c>
      <c r="J31" s="49" t="s">
        <v>226</v>
      </c>
      <c r="K31" s="49" t="s">
        <v>221</v>
      </c>
      <c r="L31" s="49" t="s">
        <v>226</v>
      </c>
      <c r="M31" s="49" t="s">
        <v>221</v>
      </c>
      <c r="N31" s="49" t="s">
        <v>226</v>
      </c>
      <c r="O31" s="49" t="s">
        <v>221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5" customHeight="1">
      <c r="A32" s="101" t="s">
        <v>84</v>
      </c>
      <c r="B32" s="59" t="s">
        <v>49</v>
      </c>
      <c r="C32" s="92"/>
      <c r="D32" s="92"/>
      <c r="E32" s="95" t="s">
        <v>40</v>
      </c>
      <c r="F32" s="81">
        <f>F33+F35</f>
        <v>1349</v>
      </c>
      <c r="G32" s="93">
        <v>1295</v>
      </c>
      <c r="H32" s="93"/>
      <c r="I32" s="93"/>
      <c r="J32" s="93"/>
      <c r="K32" s="93"/>
      <c r="L32" s="93"/>
      <c r="M32" s="93"/>
      <c r="N32" s="93"/>
      <c r="O32" s="93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5" customHeight="1">
      <c r="A33" s="107"/>
      <c r="B33" s="61"/>
      <c r="C33" s="59" t="s">
        <v>69</v>
      </c>
      <c r="D33" s="92"/>
      <c r="E33" s="95"/>
      <c r="F33" s="81">
        <v>1176</v>
      </c>
      <c r="G33" s="93">
        <v>1169</v>
      </c>
      <c r="H33" s="93"/>
      <c r="I33" s="93"/>
      <c r="J33" s="93"/>
      <c r="K33" s="93"/>
      <c r="L33" s="93"/>
      <c r="M33" s="93"/>
      <c r="N33" s="93"/>
      <c r="O33" s="93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5" customHeight="1">
      <c r="A34" s="107"/>
      <c r="B34" s="61"/>
      <c r="C34" s="60"/>
      <c r="D34" s="92" t="s">
        <v>70</v>
      </c>
      <c r="E34" s="95"/>
      <c r="F34" s="81">
        <v>1151</v>
      </c>
      <c r="G34" s="93">
        <v>1145</v>
      </c>
      <c r="H34" s="93"/>
      <c r="I34" s="93"/>
      <c r="J34" s="93"/>
      <c r="K34" s="93"/>
      <c r="L34" s="93"/>
      <c r="M34" s="93"/>
      <c r="N34" s="93"/>
      <c r="O34" s="93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5" customHeight="1">
      <c r="A35" s="107"/>
      <c r="B35" s="60"/>
      <c r="C35" s="92" t="s">
        <v>71</v>
      </c>
      <c r="D35" s="92"/>
      <c r="E35" s="95"/>
      <c r="F35" s="81">
        <v>173</v>
      </c>
      <c r="G35" s="93">
        <v>125</v>
      </c>
      <c r="H35" s="93"/>
      <c r="I35" s="93"/>
      <c r="J35" s="66"/>
      <c r="K35" s="66"/>
      <c r="L35" s="93"/>
      <c r="M35" s="93"/>
      <c r="N35" s="93"/>
      <c r="O35" s="93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5" customHeight="1">
      <c r="A36" s="107"/>
      <c r="B36" s="59" t="s">
        <v>52</v>
      </c>
      <c r="C36" s="92"/>
      <c r="D36" s="92"/>
      <c r="E36" s="95" t="s">
        <v>41</v>
      </c>
      <c r="F36" s="81">
        <f>F37+F38</f>
        <v>561</v>
      </c>
      <c r="G36" s="93">
        <v>629</v>
      </c>
      <c r="H36" s="93"/>
      <c r="I36" s="93"/>
      <c r="J36" s="93"/>
      <c r="K36" s="93"/>
      <c r="L36" s="93"/>
      <c r="M36" s="93"/>
      <c r="N36" s="93"/>
      <c r="O36" s="93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5" customHeight="1">
      <c r="A37" s="107"/>
      <c r="B37" s="61"/>
      <c r="C37" s="92" t="s">
        <v>72</v>
      </c>
      <c r="D37" s="92"/>
      <c r="E37" s="95"/>
      <c r="F37" s="81">
        <v>529</v>
      </c>
      <c r="G37" s="93">
        <v>537</v>
      </c>
      <c r="H37" s="93"/>
      <c r="I37" s="93"/>
      <c r="J37" s="93"/>
      <c r="K37" s="93"/>
      <c r="L37" s="93"/>
      <c r="M37" s="93"/>
      <c r="N37" s="93"/>
      <c r="O37" s="93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5" customHeight="1">
      <c r="A38" s="107"/>
      <c r="B38" s="60"/>
      <c r="C38" s="92" t="s">
        <v>73</v>
      </c>
      <c r="D38" s="92"/>
      <c r="E38" s="95"/>
      <c r="F38" s="81">
        <v>32</v>
      </c>
      <c r="G38" s="93">
        <v>92</v>
      </c>
      <c r="H38" s="93"/>
      <c r="I38" s="93"/>
      <c r="J38" s="93"/>
      <c r="K38" s="66"/>
      <c r="L38" s="93"/>
      <c r="M38" s="93"/>
      <c r="N38" s="93"/>
      <c r="O38" s="93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5" customHeight="1">
      <c r="A39" s="107"/>
      <c r="B39" s="45" t="s">
        <v>74</v>
      </c>
      <c r="C39" s="45"/>
      <c r="D39" s="45"/>
      <c r="E39" s="95" t="s">
        <v>107</v>
      </c>
      <c r="F39" s="81">
        <f>F32-F36</f>
        <v>788</v>
      </c>
      <c r="G39" s="93">
        <f>G32-G36-1</f>
        <v>665</v>
      </c>
      <c r="H39" s="93">
        <f t="shared" ref="H39:O39" si="4">H32-H36</f>
        <v>0</v>
      </c>
      <c r="I39" s="93">
        <f t="shared" si="4"/>
        <v>0</v>
      </c>
      <c r="J39" s="93">
        <f t="shared" si="4"/>
        <v>0</v>
      </c>
      <c r="K39" s="93">
        <f t="shared" si="4"/>
        <v>0</v>
      </c>
      <c r="L39" s="93">
        <f t="shared" si="4"/>
        <v>0</v>
      </c>
      <c r="M39" s="93">
        <f t="shared" si="4"/>
        <v>0</v>
      </c>
      <c r="N39" s="93">
        <f t="shared" si="4"/>
        <v>0</v>
      </c>
      <c r="O39" s="93">
        <f t="shared" si="4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5" customHeight="1">
      <c r="A40" s="101" t="s">
        <v>85</v>
      </c>
      <c r="B40" s="59" t="s">
        <v>75</v>
      </c>
      <c r="C40" s="92"/>
      <c r="D40" s="92"/>
      <c r="E40" s="95" t="s">
        <v>43</v>
      </c>
      <c r="F40" s="81">
        <v>2606</v>
      </c>
      <c r="G40" s="93">
        <v>2246</v>
      </c>
      <c r="H40" s="93"/>
      <c r="I40" s="93"/>
      <c r="J40" s="93"/>
      <c r="K40" s="93"/>
      <c r="L40" s="93"/>
      <c r="M40" s="93"/>
      <c r="N40" s="93"/>
      <c r="O40" s="93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5" customHeight="1">
      <c r="A41" s="102"/>
      <c r="B41" s="60"/>
      <c r="C41" s="92" t="s">
        <v>76</v>
      </c>
      <c r="D41" s="92"/>
      <c r="E41" s="95"/>
      <c r="F41" s="81">
        <v>2266</v>
      </c>
      <c r="G41" s="66">
        <v>1624</v>
      </c>
      <c r="H41" s="66"/>
      <c r="I41" s="66"/>
      <c r="J41" s="93"/>
      <c r="K41" s="93"/>
      <c r="L41" s="93"/>
      <c r="M41" s="93"/>
      <c r="N41" s="93"/>
      <c r="O41" s="93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5" customHeight="1">
      <c r="A42" s="102"/>
      <c r="B42" s="59" t="s">
        <v>63</v>
      </c>
      <c r="C42" s="92"/>
      <c r="D42" s="92"/>
      <c r="E42" s="95" t="s">
        <v>44</v>
      </c>
      <c r="F42" s="81">
        <v>3903</v>
      </c>
      <c r="G42" s="93">
        <v>3005</v>
      </c>
      <c r="H42" s="93"/>
      <c r="I42" s="93"/>
      <c r="J42" s="93"/>
      <c r="K42" s="93"/>
      <c r="L42" s="93"/>
      <c r="M42" s="93"/>
      <c r="N42" s="93"/>
      <c r="O42" s="93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5" customHeight="1">
      <c r="A43" s="102"/>
      <c r="B43" s="60"/>
      <c r="C43" s="92" t="s">
        <v>77</v>
      </c>
      <c r="D43" s="92"/>
      <c r="E43" s="95"/>
      <c r="F43" s="81">
        <v>1197</v>
      </c>
      <c r="G43" s="93">
        <v>761</v>
      </c>
      <c r="H43" s="93"/>
      <c r="I43" s="93"/>
      <c r="J43" s="66"/>
      <c r="K43" s="66"/>
      <c r="L43" s="93"/>
      <c r="M43" s="93"/>
      <c r="N43" s="93"/>
      <c r="O43" s="93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5" customHeight="1">
      <c r="A44" s="102"/>
      <c r="B44" s="92" t="s">
        <v>74</v>
      </c>
      <c r="C44" s="92"/>
      <c r="D44" s="92"/>
      <c r="E44" s="95" t="s">
        <v>108</v>
      </c>
      <c r="F44" s="66">
        <f>F40-F42</f>
        <v>-1297</v>
      </c>
      <c r="G44" s="66">
        <f t="shared" ref="G44:O44" si="5">G40-G42</f>
        <v>-759</v>
      </c>
      <c r="H44" s="66">
        <f t="shared" si="5"/>
        <v>0</v>
      </c>
      <c r="I44" s="66">
        <f t="shared" si="5"/>
        <v>0</v>
      </c>
      <c r="J44" s="66">
        <f t="shared" si="5"/>
        <v>0</v>
      </c>
      <c r="K44" s="66">
        <f t="shared" si="5"/>
        <v>0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5" customHeight="1">
      <c r="A45" s="101" t="s">
        <v>86</v>
      </c>
      <c r="B45" s="45" t="s">
        <v>78</v>
      </c>
      <c r="C45" s="45"/>
      <c r="D45" s="45"/>
      <c r="E45" s="95" t="s">
        <v>109</v>
      </c>
      <c r="F45" s="93">
        <f>F39+F44</f>
        <v>-509</v>
      </c>
      <c r="G45" s="93">
        <f t="shared" ref="G45:O45" si="6">G39+G44</f>
        <v>-94</v>
      </c>
      <c r="H45" s="93">
        <f t="shared" si="6"/>
        <v>0</v>
      </c>
      <c r="I45" s="93">
        <f t="shared" si="6"/>
        <v>0</v>
      </c>
      <c r="J45" s="93">
        <f t="shared" si="6"/>
        <v>0</v>
      </c>
      <c r="K45" s="93">
        <f t="shared" si="6"/>
        <v>0</v>
      </c>
      <c r="L45" s="93">
        <f t="shared" si="6"/>
        <v>0</v>
      </c>
      <c r="M45" s="93">
        <f t="shared" si="6"/>
        <v>0</v>
      </c>
      <c r="N45" s="93">
        <f t="shared" si="6"/>
        <v>0</v>
      </c>
      <c r="O45" s="93">
        <f t="shared" si="6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5" customHeight="1">
      <c r="A46" s="102"/>
      <c r="B46" s="92" t="s">
        <v>79</v>
      </c>
      <c r="C46" s="92"/>
      <c r="D46" s="92"/>
      <c r="E46" s="92"/>
      <c r="F46" s="66"/>
      <c r="G46" s="66">
        <v>0</v>
      </c>
      <c r="H46" s="66"/>
      <c r="I46" s="66"/>
      <c r="J46" s="66"/>
      <c r="K46" s="66"/>
      <c r="L46" s="93"/>
      <c r="M46" s="93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5" customHeight="1">
      <c r="A47" s="102"/>
      <c r="B47" s="92" t="s">
        <v>80</v>
      </c>
      <c r="C47" s="92"/>
      <c r="D47" s="92"/>
      <c r="E47" s="92"/>
      <c r="F47" s="93"/>
      <c r="G47" s="93">
        <v>0</v>
      </c>
      <c r="H47" s="93"/>
      <c r="I47" s="93"/>
      <c r="J47" s="93"/>
      <c r="K47" s="93"/>
      <c r="L47" s="93"/>
      <c r="M47" s="93"/>
      <c r="N47" s="93"/>
      <c r="O47" s="93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5" customHeight="1">
      <c r="A48" s="102"/>
      <c r="B48" s="92" t="s">
        <v>81</v>
      </c>
      <c r="C48" s="92"/>
      <c r="D48" s="92"/>
      <c r="E48" s="92"/>
      <c r="F48" s="93"/>
      <c r="G48" s="93">
        <v>0</v>
      </c>
      <c r="H48" s="93"/>
      <c r="I48" s="93"/>
      <c r="J48" s="93"/>
      <c r="K48" s="93"/>
      <c r="L48" s="93"/>
      <c r="M48" s="93"/>
      <c r="N48" s="93"/>
      <c r="O48" s="93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  <mergeCell ref="A8:A18"/>
    <mergeCell ref="A19:A27"/>
    <mergeCell ref="E25:E26"/>
    <mergeCell ref="F25:F26"/>
    <mergeCell ref="G25:G26"/>
    <mergeCell ref="H25:H26"/>
    <mergeCell ref="A6:E7"/>
    <mergeCell ref="F6:G6"/>
    <mergeCell ref="H6:I6"/>
    <mergeCell ref="J6:K6"/>
    <mergeCell ref="L6:M6"/>
    <mergeCell ref="N6:O6"/>
  </mergeCells>
  <phoneticPr fontId="14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27" activePane="bottomRight" state="frozen"/>
      <selection activeCell="E27" sqref="E27"/>
      <selection pane="topRight" activeCell="E27" sqref="E27"/>
      <selection pane="bottomLeft" activeCell="E27" sqref="E27"/>
      <selection pane="bottomRight" activeCell="E27" sqref="E27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88" t="s">
        <v>235</v>
      </c>
      <c r="F1" s="1"/>
    </row>
    <row r="3" spans="1:9" ht="14.25">
      <c r="A3" s="10" t="s">
        <v>111</v>
      </c>
    </row>
    <row r="5" spans="1:9">
      <c r="A5" s="17" t="s">
        <v>230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7"/>
      <c r="F7" s="46" t="s">
        <v>223</v>
      </c>
      <c r="G7" s="46"/>
      <c r="H7" s="46" t="s">
        <v>231</v>
      </c>
      <c r="I7" s="67" t="s">
        <v>21</v>
      </c>
    </row>
    <row r="8" spans="1:9" ht="17.100000000000001" customHeight="1">
      <c r="A8" s="18"/>
      <c r="B8" s="19"/>
      <c r="C8" s="19"/>
      <c r="D8" s="19"/>
      <c r="E8" s="58"/>
      <c r="F8" s="49" t="s">
        <v>220</v>
      </c>
      <c r="G8" s="49" t="s">
        <v>2</v>
      </c>
      <c r="H8" s="49" t="s">
        <v>220</v>
      </c>
      <c r="I8" s="50"/>
    </row>
    <row r="9" spans="1:9" ht="18" customHeight="1">
      <c r="A9" s="97" t="s">
        <v>87</v>
      </c>
      <c r="B9" s="97" t="s">
        <v>89</v>
      </c>
      <c r="C9" s="59" t="s">
        <v>3</v>
      </c>
      <c r="D9" s="51"/>
      <c r="E9" s="51"/>
      <c r="F9" s="52">
        <v>1389013</v>
      </c>
      <c r="G9" s="53">
        <f>F9/$F$27*100</f>
        <v>47.491098494043662</v>
      </c>
      <c r="H9" s="84">
        <v>1289467</v>
      </c>
      <c r="I9" s="53">
        <f t="shared" ref="I9:I45" si="0">(F9/H9-1)*100</f>
        <v>7.7199338951675411</v>
      </c>
    </row>
    <row r="10" spans="1:9" ht="18" customHeight="1">
      <c r="A10" s="97"/>
      <c r="B10" s="97"/>
      <c r="C10" s="61"/>
      <c r="D10" s="59" t="s">
        <v>22</v>
      </c>
      <c r="E10" s="51"/>
      <c r="F10" s="52">
        <v>358659</v>
      </c>
      <c r="G10" s="53">
        <f t="shared" ref="G10:G27" si="1">F10/$F$27*100</f>
        <v>12.262743325494583</v>
      </c>
      <c r="H10" s="84">
        <v>352568</v>
      </c>
      <c r="I10" s="53">
        <f t="shared" si="0"/>
        <v>1.7276099929659061</v>
      </c>
    </row>
    <row r="11" spans="1:9" ht="18" customHeight="1">
      <c r="A11" s="97"/>
      <c r="B11" s="97"/>
      <c r="C11" s="61"/>
      <c r="D11" s="61"/>
      <c r="E11" s="45" t="s">
        <v>23</v>
      </c>
      <c r="F11" s="52">
        <v>281329</v>
      </c>
      <c r="G11" s="53">
        <f t="shared" si="1"/>
        <v>9.6187892037229403</v>
      </c>
      <c r="H11" s="84">
        <v>275635</v>
      </c>
      <c r="I11" s="53">
        <f t="shared" si="0"/>
        <v>2.0657753913690291</v>
      </c>
    </row>
    <row r="12" spans="1:9" ht="18" customHeight="1">
      <c r="A12" s="97"/>
      <c r="B12" s="97"/>
      <c r="C12" s="61"/>
      <c r="D12" s="61"/>
      <c r="E12" s="45" t="s">
        <v>24</v>
      </c>
      <c r="F12" s="52">
        <v>30902</v>
      </c>
      <c r="G12" s="53">
        <f t="shared" si="1"/>
        <v>1.0565559326391742</v>
      </c>
      <c r="H12" s="81">
        <v>21206</v>
      </c>
      <c r="I12" s="53">
        <f t="shared" si="0"/>
        <v>45.722908610770531</v>
      </c>
    </row>
    <row r="13" spans="1:9" ht="18" customHeight="1">
      <c r="A13" s="97"/>
      <c r="B13" s="97"/>
      <c r="C13" s="61"/>
      <c r="D13" s="60"/>
      <c r="E13" s="45" t="s">
        <v>25</v>
      </c>
      <c r="F13" s="52">
        <v>948</v>
      </c>
      <c r="G13" s="53">
        <f t="shared" si="1"/>
        <v>3.2412627795674623E-2</v>
      </c>
      <c r="H13" s="81">
        <v>1410</v>
      </c>
      <c r="I13" s="53">
        <f t="shared" si="0"/>
        <v>-32.765957446808514</v>
      </c>
    </row>
    <row r="14" spans="1:9" ht="18" customHeight="1">
      <c r="A14" s="97"/>
      <c r="B14" s="97"/>
      <c r="C14" s="61"/>
      <c r="D14" s="59" t="s">
        <v>26</v>
      </c>
      <c r="E14" s="51"/>
      <c r="F14" s="52">
        <v>415915</v>
      </c>
      <c r="G14" s="53">
        <f t="shared" si="1"/>
        <v>14.220356634639252</v>
      </c>
      <c r="H14" s="84">
        <v>343122</v>
      </c>
      <c r="I14" s="53">
        <f t="shared" si="0"/>
        <v>21.214903153980224</v>
      </c>
    </row>
    <row r="15" spans="1:9" ht="18" customHeight="1">
      <c r="A15" s="97"/>
      <c r="B15" s="97"/>
      <c r="C15" s="61"/>
      <c r="D15" s="61"/>
      <c r="E15" s="45" t="s">
        <v>27</v>
      </c>
      <c r="F15" s="84">
        <v>17131</v>
      </c>
      <c r="G15" s="53">
        <f t="shared" si="1"/>
        <v>0.58571806621065603</v>
      </c>
      <c r="H15" s="84">
        <v>14898</v>
      </c>
      <c r="I15" s="53">
        <f t="shared" si="0"/>
        <v>14.988589072358716</v>
      </c>
    </row>
    <row r="16" spans="1:9" ht="18" customHeight="1">
      <c r="A16" s="97"/>
      <c r="B16" s="97"/>
      <c r="C16" s="61"/>
      <c r="D16" s="60"/>
      <c r="E16" s="45" t="s">
        <v>28</v>
      </c>
      <c r="F16" s="84">
        <v>398784</v>
      </c>
      <c r="G16" s="53">
        <f t="shared" si="1"/>
        <v>13.634638568428596</v>
      </c>
      <c r="H16" s="84">
        <v>328224</v>
      </c>
      <c r="I16" s="53">
        <f t="shared" si="0"/>
        <v>21.497513892951158</v>
      </c>
    </row>
    <row r="17" spans="1:9" ht="18" customHeight="1">
      <c r="A17" s="97"/>
      <c r="B17" s="97"/>
      <c r="C17" s="61"/>
      <c r="D17" s="98" t="s">
        <v>29</v>
      </c>
      <c r="E17" s="99"/>
      <c r="F17" s="84">
        <v>390453</v>
      </c>
      <c r="G17" s="53">
        <f t="shared" si="1"/>
        <v>13.349797215933062</v>
      </c>
      <c r="H17" s="54">
        <v>375321</v>
      </c>
      <c r="I17" s="53">
        <f t="shared" si="0"/>
        <v>4.0317488230074972</v>
      </c>
    </row>
    <row r="18" spans="1:9" ht="18" customHeight="1">
      <c r="A18" s="97"/>
      <c r="B18" s="97"/>
      <c r="C18" s="61"/>
      <c r="D18" s="98" t="s">
        <v>93</v>
      </c>
      <c r="E18" s="100"/>
      <c r="F18" s="84">
        <v>27165</v>
      </c>
      <c r="G18" s="53">
        <f t="shared" si="1"/>
        <v>0.92878590091719537</v>
      </c>
      <c r="H18" s="84">
        <v>25303</v>
      </c>
      <c r="I18" s="53">
        <f t="shared" si="0"/>
        <v>7.3588112081571344</v>
      </c>
    </row>
    <row r="19" spans="1:9" ht="18" customHeight="1">
      <c r="A19" s="97"/>
      <c r="B19" s="97"/>
      <c r="C19" s="60"/>
      <c r="D19" s="98" t="s">
        <v>94</v>
      </c>
      <c r="E19" s="100"/>
      <c r="F19" s="84">
        <v>1398</v>
      </c>
      <c r="G19" s="53">
        <f t="shared" si="1"/>
        <v>4.7798368837925237E-2</v>
      </c>
      <c r="H19" s="84">
        <v>1983</v>
      </c>
      <c r="I19" s="53">
        <f t="shared" si="0"/>
        <v>-29.500756429652043</v>
      </c>
    </row>
    <row r="20" spans="1:9" ht="18" customHeight="1">
      <c r="A20" s="97"/>
      <c r="B20" s="97"/>
      <c r="C20" s="51" t="s">
        <v>4</v>
      </c>
      <c r="D20" s="51"/>
      <c r="E20" s="51"/>
      <c r="F20" s="84">
        <v>147287</v>
      </c>
      <c r="G20" s="53">
        <f t="shared" si="1"/>
        <v>5.0358214241999244</v>
      </c>
      <c r="H20" s="84">
        <v>125167</v>
      </c>
      <c r="I20" s="53">
        <f t="shared" si="0"/>
        <v>17.672389687377652</v>
      </c>
    </row>
    <row r="21" spans="1:9" ht="18" customHeight="1">
      <c r="A21" s="97"/>
      <c r="B21" s="97"/>
      <c r="C21" s="51" t="s">
        <v>5</v>
      </c>
      <c r="D21" s="51"/>
      <c r="E21" s="51"/>
      <c r="F21" s="84">
        <v>133113</v>
      </c>
      <c r="G21" s="53">
        <f t="shared" si="1"/>
        <v>4.5512047719046791</v>
      </c>
      <c r="H21" s="84">
        <v>177367</v>
      </c>
      <c r="I21" s="53">
        <f t="shared" si="0"/>
        <v>-24.950526309854702</v>
      </c>
    </row>
    <row r="22" spans="1:9" ht="18" customHeight="1">
      <c r="A22" s="97"/>
      <c r="B22" s="97"/>
      <c r="C22" s="51" t="s">
        <v>30</v>
      </c>
      <c r="D22" s="51"/>
      <c r="E22" s="51"/>
      <c r="F22" s="84">
        <v>47133</v>
      </c>
      <c r="G22" s="53">
        <f t="shared" si="1"/>
        <v>1.6115025167653292</v>
      </c>
      <c r="H22" s="84">
        <v>48451</v>
      </c>
      <c r="I22" s="53">
        <f t="shared" si="0"/>
        <v>-2.7202740913500278</v>
      </c>
    </row>
    <row r="23" spans="1:9" ht="18" customHeight="1">
      <c r="A23" s="97"/>
      <c r="B23" s="97"/>
      <c r="C23" s="51" t="s">
        <v>6</v>
      </c>
      <c r="D23" s="51"/>
      <c r="E23" s="51"/>
      <c r="F23" s="84">
        <v>565331</v>
      </c>
      <c r="G23" s="53">
        <f t="shared" si="1"/>
        <v>19.328969709236844</v>
      </c>
      <c r="H23" s="84">
        <v>760715</v>
      </c>
      <c r="I23" s="53">
        <f t="shared" si="0"/>
        <v>-25.684257573467061</v>
      </c>
    </row>
    <row r="24" spans="1:9" ht="18" customHeight="1">
      <c r="A24" s="97"/>
      <c r="B24" s="97"/>
      <c r="C24" s="51" t="s">
        <v>31</v>
      </c>
      <c r="D24" s="51"/>
      <c r="E24" s="51"/>
      <c r="F24" s="84">
        <v>9562</v>
      </c>
      <c r="G24" s="53">
        <f t="shared" si="1"/>
        <v>0.32692990188000076</v>
      </c>
      <c r="H24" s="84">
        <v>9795</v>
      </c>
      <c r="I24" s="53">
        <f t="shared" si="0"/>
        <v>-2.3787646758550274</v>
      </c>
    </row>
    <row r="25" spans="1:9" ht="18" customHeight="1">
      <c r="A25" s="97"/>
      <c r="B25" s="97"/>
      <c r="C25" s="51" t="s">
        <v>7</v>
      </c>
      <c r="D25" s="51"/>
      <c r="E25" s="51"/>
      <c r="F25" s="84">
        <v>283460</v>
      </c>
      <c r="G25" s="53">
        <f t="shared" si="1"/>
        <v>9.6916492351919086</v>
      </c>
      <c r="H25" s="84">
        <v>426706</v>
      </c>
      <c r="I25" s="53">
        <f t="shared" si="0"/>
        <v>-33.570186498432179</v>
      </c>
    </row>
    <row r="26" spans="1:9" ht="18" customHeight="1">
      <c r="A26" s="97"/>
      <c r="B26" s="97"/>
      <c r="C26" s="51" t="s">
        <v>8</v>
      </c>
      <c r="D26" s="51"/>
      <c r="E26" s="51"/>
      <c r="F26" s="84">
        <v>349887</v>
      </c>
      <c r="G26" s="53">
        <f t="shared" si="1"/>
        <v>11.962823946777643</v>
      </c>
      <c r="H26" s="84">
        <v>333470</v>
      </c>
      <c r="I26" s="53">
        <f t="shared" si="0"/>
        <v>4.9230815365699954</v>
      </c>
    </row>
    <row r="27" spans="1:9" ht="18" customHeight="1">
      <c r="A27" s="97"/>
      <c r="B27" s="97"/>
      <c r="C27" s="51" t="s">
        <v>9</v>
      </c>
      <c r="D27" s="51"/>
      <c r="E27" s="51"/>
      <c r="F27" s="52">
        <f>SUM(F9,F20:F26)</f>
        <v>2924786</v>
      </c>
      <c r="G27" s="53">
        <f t="shared" si="1"/>
        <v>100</v>
      </c>
      <c r="H27" s="84">
        <f>SUM(H9,H20:H26)</f>
        <v>3171138</v>
      </c>
      <c r="I27" s="53">
        <f t="shared" si="0"/>
        <v>-7.7685676246193047</v>
      </c>
    </row>
    <row r="28" spans="1:9" ht="18" customHeight="1">
      <c r="A28" s="97"/>
      <c r="B28" s="97" t="s">
        <v>88</v>
      </c>
      <c r="C28" s="59" t="s">
        <v>10</v>
      </c>
      <c r="D28" s="51"/>
      <c r="E28" s="51"/>
      <c r="F28" s="52">
        <v>1029393</v>
      </c>
      <c r="G28" s="53">
        <f t="shared" ref="G28:G45" si="2">F28/$F$45*100</f>
        <v>36.127837400462639</v>
      </c>
      <c r="H28" s="84">
        <v>1097823</v>
      </c>
      <c r="I28" s="53">
        <f t="shared" si="0"/>
        <v>-6.2332452499173403</v>
      </c>
    </row>
    <row r="29" spans="1:9" ht="18" customHeight="1">
      <c r="A29" s="97"/>
      <c r="B29" s="97"/>
      <c r="C29" s="61"/>
      <c r="D29" s="51" t="s">
        <v>11</v>
      </c>
      <c r="E29" s="51"/>
      <c r="F29" s="52">
        <v>594631</v>
      </c>
      <c r="G29" s="53">
        <f t="shared" si="2"/>
        <v>20.869320153988323</v>
      </c>
      <c r="H29" s="84">
        <v>588421</v>
      </c>
      <c r="I29" s="53">
        <f t="shared" si="0"/>
        <v>1.0553668206947142</v>
      </c>
    </row>
    <row r="30" spans="1:9" ht="18" customHeight="1">
      <c r="A30" s="97"/>
      <c r="B30" s="97"/>
      <c r="C30" s="61"/>
      <c r="D30" s="51" t="s">
        <v>32</v>
      </c>
      <c r="E30" s="51"/>
      <c r="F30" s="52">
        <v>49371</v>
      </c>
      <c r="G30" s="53">
        <f t="shared" si="2"/>
        <v>1.7327371181834739</v>
      </c>
      <c r="H30" s="84">
        <v>48543</v>
      </c>
      <c r="I30" s="53">
        <f t="shared" si="0"/>
        <v>1.7057042209999373</v>
      </c>
    </row>
    <row r="31" spans="1:9" ht="18" customHeight="1">
      <c r="A31" s="97"/>
      <c r="B31" s="97"/>
      <c r="C31" s="60"/>
      <c r="D31" s="51" t="s">
        <v>12</v>
      </c>
      <c r="E31" s="51"/>
      <c r="F31" s="52">
        <v>385391</v>
      </c>
      <c r="G31" s="53">
        <f t="shared" si="2"/>
        <v>13.525780128290844</v>
      </c>
      <c r="H31" s="84">
        <v>460859</v>
      </c>
      <c r="I31" s="53">
        <f t="shared" si="0"/>
        <v>-16.375507476256288</v>
      </c>
    </row>
    <row r="32" spans="1:9" ht="18" customHeight="1">
      <c r="A32" s="97"/>
      <c r="B32" s="97"/>
      <c r="C32" s="59" t="s">
        <v>13</v>
      </c>
      <c r="D32" s="51"/>
      <c r="E32" s="51"/>
      <c r="F32" s="52">
        <v>1496728</v>
      </c>
      <c r="G32" s="53">
        <f t="shared" si="2"/>
        <v>52.529544903374749</v>
      </c>
      <c r="H32" s="84">
        <v>1670867</v>
      </c>
      <c r="I32" s="53">
        <f t="shared" si="0"/>
        <v>-10.422074288378425</v>
      </c>
    </row>
    <row r="33" spans="1:9" ht="18" customHeight="1">
      <c r="A33" s="97"/>
      <c r="B33" s="97"/>
      <c r="C33" s="61"/>
      <c r="D33" s="51" t="s">
        <v>14</v>
      </c>
      <c r="E33" s="51"/>
      <c r="F33" s="52">
        <v>112349</v>
      </c>
      <c r="G33" s="53">
        <f t="shared" si="2"/>
        <v>3.9430289540579517</v>
      </c>
      <c r="H33" s="84">
        <v>106298</v>
      </c>
      <c r="I33" s="53">
        <f t="shared" si="0"/>
        <v>5.6924871587423986</v>
      </c>
    </row>
    <row r="34" spans="1:9" ht="18" customHeight="1">
      <c r="A34" s="97"/>
      <c r="B34" s="97"/>
      <c r="C34" s="61"/>
      <c r="D34" s="51" t="s">
        <v>33</v>
      </c>
      <c r="E34" s="51"/>
      <c r="F34" s="52">
        <v>23647</v>
      </c>
      <c r="G34" s="53">
        <f t="shared" si="2"/>
        <v>0.82992110011311515</v>
      </c>
      <c r="H34" s="84">
        <v>23100</v>
      </c>
      <c r="I34" s="53">
        <f t="shared" si="0"/>
        <v>2.3679653679653745</v>
      </c>
    </row>
    <row r="35" spans="1:9" ht="18" customHeight="1">
      <c r="A35" s="97"/>
      <c r="B35" s="97"/>
      <c r="C35" s="61"/>
      <c r="D35" s="51" t="s">
        <v>34</v>
      </c>
      <c r="E35" s="51"/>
      <c r="F35" s="52">
        <v>1065137</v>
      </c>
      <c r="G35" s="53">
        <f t="shared" si="2"/>
        <v>37.382317875890521</v>
      </c>
      <c r="H35" s="84">
        <v>1239771</v>
      </c>
      <c r="I35" s="53">
        <f t="shared" si="0"/>
        <v>-14.085988460772192</v>
      </c>
    </row>
    <row r="36" spans="1:9" ht="18" customHeight="1">
      <c r="A36" s="97"/>
      <c r="B36" s="97"/>
      <c r="C36" s="61"/>
      <c r="D36" s="51" t="s">
        <v>35</v>
      </c>
      <c r="E36" s="51"/>
      <c r="F36" s="52">
        <v>37458</v>
      </c>
      <c r="G36" s="53">
        <f t="shared" si="2"/>
        <v>1.3146354534628946</v>
      </c>
      <c r="H36" s="84">
        <v>36918</v>
      </c>
      <c r="I36" s="53">
        <f t="shared" si="0"/>
        <v>1.4627011214041863</v>
      </c>
    </row>
    <row r="37" spans="1:9" ht="18" customHeight="1">
      <c r="A37" s="97"/>
      <c r="B37" s="97"/>
      <c r="C37" s="61"/>
      <c r="D37" s="51" t="s">
        <v>15</v>
      </c>
      <c r="E37" s="51"/>
      <c r="F37" s="52">
        <v>69412</v>
      </c>
      <c r="G37" s="53">
        <f t="shared" si="2"/>
        <v>2.4361011291517554</v>
      </c>
      <c r="H37" s="84">
        <v>76537</v>
      </c>
      <c r="I37" s="53">
        <f t="shared" si="0"/>
        <v>-9.3092229901877488</v>
      </c>
    </row>
    <row r="38" spans="1:9" ht="18" customHeight="1">
      <c r="A38" s="97"/>
      <c r="B38" s="97"/>
      <c r="C38" s="60"/>
      <c r="D38" s="51" t="s">
        <v>36</v>
      </c>
      <c r="E38" s="51"/>
      <c r="F38" s="52">
        <v>188725</v>
      </c>
      <c r="G38" s="53">
        <f t="shared" si="2"/>
        <v>6.6235403906985093</v>
      </c>
      <c r="H38" s="84">
        <v>188243</v>
      </c>
      <c r="I38" s="53">
        <f t="shared" si="0"/>
        <v>0.25605201787051168</v>
      </c>
    </row>
    <row r="39" spans="1:9" ht="18" customHeight="1">
      <c r="A39" s="97"/>
      <c r="B39" s="97"/>
      <c r="C39" s="59" t="s">
        <v>16</v>
      </c>
      <c r="D39" s="51"/>
      <c r="E39" s="51"/>
      <c r="F39" s="52">
        <v>323186</v>
      </c>
      <c r="G39" s="53">
        <f t="shared" si="2"/>
        <v>11.342617696162611</v>
      </c>
      <c r="H39" s="84">
        <v>319133</v>
      </c>
      <c r="I39" s="53">
        <f t="shared" si="0"/>
        <v>1.2700034155038731</v>
      </c>
    </row>
    <row r="40" spans="1:9" ht="18" customHeight="1">
      <c r="A40" s="97"/>
      <c r="B40" s="97"/>
      <c r="C40" s="61"/>
      <c r="D40" s="59" t="s">
        <v>17</v>
      </c>
      <c r="E40" s="51"/>
      <c r="F40" s="52">
        <v>322611</v>
      </c>
      <c r="G40" s="53">
        <f t="shared" si="2"/>
        <v>11.322437350555766</v>
      </c>
      <c r="H40" s="84">
        <v>318296</v>
      </c>
      <c r="I40" s="53">
        <f t="shared" si="0"/>
        <v>1.3556563701711655</v>
      </c>
    </row>
    <row r="41" spans="1:9" ht="18" customHeight="1">
      <c r="A41" s="97"/>
      <c r="B41" s="97"/>
      <c r="C41" s="61"/>
      <c r="D41" s="61"/>
      <c r="E41" s="55" t="s">
        <v>91</v>
      </c>
      <c r="F41" s="52">
        <v>205287</v>
      </c>
      <c r="G41" s="53">
        <f t="shared" si="2"/>
        <v>7.2048045366820777</v>
      </c>
      <c r="H41" s="84">
        <v>216316</v>
      </c>
      <c r="I41" s="56">
        <f t="shared" si="0"/>
        <v>-5.0985595147839291</v>
      </c>
    </row>
    <row r="42" spans="1:9" ht="18" customHeight="1">
      <c r="A42" s="97"/>
      <c r="B42" s="97"/>
      <c r="C42" s="61"/>
      <c r="D42" s="60"/>
      <c r="E42" s="45" t="s">
        <v>37</v>
      </c>
      <c r="F42" s="52">
        <v>117324</v>
      </c>
      <c r="G42" s="53">
        <f t="shared" si="2"/>
        <v>4.1176328138736897</v>
      </c>
      <c r="H42" s="84">
        <v>101980</v>
      </c>
      <c r="I42" s="56">
        <f t="shared" si="0"/>
        <v>15.04608746813101</v>
      </c>
    </row>
    <row r="43" spans="1:9" ht="18" customHeight="1">
      <c r="A43" s="97"/>
      <c r="B43" s="97"/>
      <c r="C43" s="61"/>
      <c r="D43" s="51" t="s">
        <v>38</v>
      </c>
      <c r="E43" s="51"/>
      <c r="F43" s="52">
        <v>575</v>
      </c>
      <c r="G43" s="53">
        <f t="shared" si="2"/>
        <v>2.018034560684405E-2</v>
      </c>
      <c r="H43" s="84">
        <v>838</v>
      </c>
      <c r="I43" s="56">
        <f t="shared" si="0"/>
        <v>-31.38424821002387</v>
      </c>
    </row>
    <row r="44" spans="1:9" ht="18" customHeight="1">
      <c r="A44" s="97"/>
      <c r="B44" s="97"/>
      <c r="C44" s="60"/>
      <c r="D44" s="51" t="s">
        <v>39</v>
      </c>
      <c r="E44" s="51"/>
      <c r="F44" s="52"/>
      <c r="G44" s="53">
        <f t="shared" si="2"/>
        <v>0</v>
      </c>
      <c r="H44" s="84">
        <v>0</v>
      </c>
      <c r="I44" s="53" t="e">
        <f t="shared" si="0"/>
        <v>#DIV/0!</v>
      </c>
    </row>
    <row r="45" spans="1:9" ht="18" customHeight="1">
      <c r="A45" s="97"/>
      <c r="B45" s="97"/>
      <c r="C45" s="45" t="s">
        <v>18</v>
      </c>
      <c r="D45" s="45"/>
      <c r="E45" s="45"/>
      <c r="F45" s="52">
        <f>SUM(F28,F32,F39)</f>
        <v>2849307</v>
      </c>
      <c r="G45" s="53">
        <f t="shared" si="2"/>
        <v>100</v>
      </c>
      <c r="H45" s="84">
        <f>SUM(H28,H32,H39)</f>
        <v>3087823</v>
      </c>
      <c r="I45" s="53">
        <f t="shared" si="0"/>
        <v>-7.724406483143631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12" activePane="bottomRight" state="frozen"/>
      <selection activeCell="E27" sqref="E27"/>
      <selection pane="topRight" activeCell="E27" sqref="E27"/>
      <selection pane="bottomLeft" activeCell="E27" sqref="E27"/>
      <selection pane="bottomRight" activeCell="E27" sqref="E27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2" t="s">
        <v>0</v>
      </c>
      <c r="B1" s="32"/>
      <c r="C1" s="88" t="s">
        <v>235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6" customFormat="1" ht="29.25" customHeight="1">
      <c r="A6" s="48" t="s">
        <v>114</v>
      </c>
      <c r="B6" s="46"/>
      <c r="C6" s="46"/>
      <c r="D6" s="46"/>
      <c r="E6" s="35" t="s">
        <v>216</v>
      </c>
      <c r="F6" s="35" t="s">
        <v>217</v>
      </c>
      <c r="G6" s="35" t="s">
        <v>218</v>
      </c>
      <c r="H6" s="35" t="s">
        <v>224</v>
      </c>
      <c r="I6" s="35" t="s">
        <v>232</v>
      </c>
    </row>
    <row r="7" spans="1:9" ht="27" customHeight="1">
      <c r="A7" s="97" t="s">
        <v>115</v>
      </c>
      <c r="B7" s="59" t="s">
        <v>116</v>
      </c>
      <c r="C7" s="51"/>
      <c r="D7" s="64" t="s">
        <v>117</v>
      </c>
      <c r="E7" s="86">
        <v>2301799</v>
      </c>
      <c r="F7" s="86">
        <v>2295883</v>
      </c>
      <c r="G7" s="86">
        <v>2619969</v>
      </c>
      <c r="H7" s="86">
        <v>3171138</v>
      </c>
      <c r="I7" s="35">
        <v>2924786</v>
      </c>
    </row>
    <row r="8" spans="1:9" ht="27" customHeight="1">
      <c r="A8" s="97"/>
      <c r="B8" s="77"/>
      <c r="C8" s="51" t="s">
        <v>118</v>
      </c>
      <c r="D8" s="64" t="s">
        <v>41</v>
      </c>
      <c r="E8" s="85">
        <v>1498806</v>
      </c>
      <c r="F8" s="85">
        <v>1443632</v>
      </c>
      <c r="G8" s="85">
        <v>1432586</v>
      </c>
      <c r="H8" s="69">
        <v>1598236</v>
      </c>
      <c r="I8" s="69">
        <v>1675118</v>
      </c>
    </row>
    <row r="9" spans="1:9" ht="27" customHeight="1">
      <c r="A9" s="97"/>
      <c r="B9" s="51" t="s">
        <v>119</v>
      </c>
      <c r="C9" s="51"/>
      <c r="D9" s="64"/>
      <c r="E9" s="85">
        <v>2270879</v>
      </c>
      <c r="F9" s="85">
        <v>2256861</v>
      </c>
      <c r="G9" s="85">
        <v>2557351</v>
      </c>
      <c r="H9" s="70">
        <v>3087823</v>
      </c>
      <c r="I9" s="70">
        <v>2849307</v>
      </c>
    </row>
    <row r="10" spans="1:9" ht="27" customHeight="1">
      <c r="A10" s="97"/>
      <c r="B10" s="51" t="s">
        <v>120</v>
      </c>
      <c r="C10" s="51"/>
      <c r="D10" s="64"/>
      <c r="E10" s="85">
        <v>30920</v>
      </c>
      <c r="F10" s="85">
        <v>39022</v>
      </c>
      <c r="G10" s="85">
        <v>62618</v>
      </c>
      <c r="H10" s="70">
        <v>83314</v>
      </c>
      <c r="I10" s="70">
        <f>I7-I9</f>
        <v>75479</v>
      </c>
    </row>
    <row r="11" spans="1:9" ht="27" customHeight="1">
      <c r="A11" s="97"/>
      <c r="B11" s="51" t="s">
        <v>121</v>
      </c>
      <c r="C11" s="51"/>
      <c r="D11" s="64"/>
      <c r="E11" s="85">
        <v>9458</v>
      </c>
      <c r="F11" s="85">
        <v>8911</v>
      </c>
      <c r="G11" s="85">
        <v>8247</v>
      </c>
      <c r="H11" s="70">
        <v>7211</v>
      </c>
      <c r="I11" s="70">
        <v>10363</v>
      </c>
    </row>
    <row r="12" spans="1:9" ht="27" customHeight="1">
      <c r="A12" s="97"/>
      <c r="B12" s="51" t="s">
        <v>122</v>
      </c>
      <c r="C12" s="51"/>
      <c r="D12" s="64"/>
      <c r="E12" s="85">
        <v>21462</v>
      </c>
      <c r="F12" s="85">
        <v>30111</v>
      </c>
      <c r="G12" s="85">
        <v>54371</v>
      </c>
      <c r="H12" s="70">
        <v>76103</v>
      </c>
      <c r="I12" s="70">
        <f>I10-I11</f>
        <v>65116</v>
      </c>
    </row>
    <row r="13" spans="1:9" ht="27" customHeight="1">
      <c r="A13" s="97"/>
      <c r="B13" s="51" t="s">
        <v>123</v>
      </c>
      <c r="C13" s="51"/>
      <c r="D13" s="64"/>
      <c r="E13" s="85">
        <v>899</v>
      </c>
      <c r="F13" s="85">
        <v>8649</v>
      </c>
      <c r="G13" s="85">
        <v>24260</v>
      </c>
      <c r="H13" s="70">
        <v>21732</v>
      </c>
      <c r="I13" s="70">
        <v>10987</v>
      </c>
    </row>
    <row r="14" spans="1:9" ht="27" customHeight="1">
      <c r="A14" s="97"/>
      <c r="B14" s="51" t="s">
        <v>124</v>
      </c>
      <c r="C14" s="51"/>
      <c r="D14" s="64"/>
      <c r="E14" s="85">
        <v>0</v>
      </c>
      <c r="F14" s="85">
        <v>0</v>
      </c>
      <c r="G14" s="85">
        <v>0</v>
      </c>
      <c r="H14" s="70">
        <v>0</v>
      </c>
      <c r="I14" s="91" t="s">
        <v>236</v>
      </c>
    </row>
    <row r="15" spans="1:9" ht="27" customHeight="1">
      <c r="A15" s="97"/>
      <c r="B15" s="51" t="s">
        <v>125</v>
      </c>
      <c r="C15" s="51"/>
      <c r="D15" s="64"/>
      <c r="E15" s="85">
        <v>40916</v>
      </c>
      <c r="F15" s="85">
        <v>-6181</v>
      </c>
      <c r="G15" s="85">
        <v>24306</v>
      </c>
      <c r="H15" s="70">
        <v>71749</v>
      </c>
      <c r="I15" s="70">
        <v>26036</v>
      </c>
    </row>
    <row r="16" spans="1:9" ht="27" customHeight="1">
      <c r="A16" s="97"/>
      <c r="B16" s="51" t="s">
        <v>126</v>
      </c>
      <c r="C16" s="51"/>
      <c r="D16" s="64" t="s">
        <v>42</v>
      </c>
      <c r="E16" s="85">
        <v>283149</v>
      </c>
      <c r="F16" s="85">
        <v>270627</v>
      </c>
      <c r="G16" s="85">
        <v>273626</v>
      </c>
      <c r="H16" s="70">
        <v>328254</v>
      </c>
      <c r="I16" s="70">
        <v>375740</v>
      </c>
    </row>
    <row r="17" spans="1:9" ht="27" customHeight="1">
      <c r="A17" s="97"/>
      <c r="B17" s="51" t="s">
        <v>127</v>
      </c>
      <c r="C17" s="51"/>
      <c r="D17" s="64" t="s">
        <v>43</v>
      </c>
      <c r="E17" s="85">
        <v>237830</v>
      </c>
      <c r="F17" s="85">
        <v>190647</v>
      </c>
      <c r="G17" s="85">
        <v>266777</v>
      </c>
      <c r="H17" s="70">
        <v>268821</v>
      </c>
      <c r="I17" s="70">
        <v>294053</v>
      </c>
    </row>
    <row r="18" spans="1:9" ht="27" customHeight="1">
      <c r="A18" s="97"/>
      <c r="B18" s="51" t="s">
        <v>128</v>
      </c>
      <c r="C18" s="51"/>
      <c r="D18" s="64" t="s">
        <v>44</v>
      </c>
      <c r="E18" s="85">
        <v>4739333</v>
      </c>
      <c r="F18" s="85">
        <v>4719088</v>
      </c>
      <c r="G18" s="85">
        <v>4735097</v>
      </c>
      <c r="H18" s="70">
        <v>4735906</v>
      </c>
      <c r="I18" s="70">
        <v>4665740</v>
      </c>
    </row>
    <row r="19" spans="1:9" ht="27" customHeight="1">
      <c r="A19" s="97"/>
      <c r="B19" s="51" t="s">
        <v>129</v>
      </c>
      <c r="C19" s="51"/>
      <c r="D19" s="64" t="s">
        <v>130</v>
      </c>
      <c r="E19" s="85">
        <v>4694014</v>
      </c>
      <c r="F19" s="85">
        <v>4639108</v>
      </c>
      <c r="G19" s="85">
        <v>4728248</v>
      </c>
      <c r="H19" s="85">
        <v>4676473</v>
      </c>
      <c r="I19" s="68">
        <f>I17+I18-I16</f>
        <v>4584053</v>
      </c>
    </row>
    <row r="20" spans="1:9" ht="27" customHeight="1">
      <c r="A20" s="97"/>
      <c r="B20" s="51" t="s">
        <v>131</v>
      </c>
      <c r="C20" s="51"/>
      <c r="D20" s="64" t="s">
        <v>132</v>
      </c>
      <c r="E20" s="71">
        <f t="shared" ref="E20:G20" si="0">E18/E8</f>
        <v>3.1620723429182962</v>
      </c>
      <c r="F20" s="71">
        <f t="shared" si="0"/>
        <v>3.2688995533487759</v>
      </c>
      <c r="G20" s="71">
        <f t="shared" si="0"/>
        <v>3.3052794038193869</v>
      </c>
      <c r="H20" s="71">
        <f>H18/H8</f>
        <v>2.9632081870261966</v>
      </c>
      <c r="I20" s="71">
        <f>I18/I8</f>
        <v>2.7853201983382663</v>
      </c>
    </row>
    <row r="21" spans="1:9" ht="27" customHeight="1">
      <c r="A21" s="97"/>
      <c r="B21" s="51" t="s">
        <v>133</v>
      </c>
      <c r="C21" s="51"/>
      <c r="D21" s="64" t="s">
        <v>134</v>
      </c>
      <c r="E21" s="71">
        <f t="shared" ref="E21:G21" si="1">E19/E8</f>
        <v>3.1318356078104839</v>
      </c>
      <c r="F21" s="71">
        <f t="shared" si="1"/>
        <v>3.2134976226628393</v>
      </c>
      <c r="G21" s="71">
        <f t="shared" si="1"/>
        <v>3.300498539005686</v>
      </c>
      <c r="H21" s="71">
        <f>H19/H8</f>
        <v>2.9260215637740608</v>
      </c>
      <c r="I21" s="71">
        <f>I19/I8</f>
        <v>2.7365552755089491</v>
      </c>
    </row>
    <row r="22" spans="1:9" ht="27" customHeight="1">
      <c r="A22" s="97"/>
      <c r="B22" s="51" t="s">
        <v>135</v>
      </c>
      <c r="C22" s="51"/>
      <c r="D22" s="64" t="s">
        <v>136</v>
      </c>
      <c r="E22" s="85">
        <f t="shared" ref="E22:G22" si="2">E18/E24*1000000</f>
        <v>633335.81892492017</v>
      </c>
      <c r="F22" s="85">
        <f t="shared" si="2"/>
        <v>630630.39948000351</v>
      </c>
      <c r="G22" s="85">
        <f t="shared" si="2"/>
        <v>627795.8717466488</v>
      </c>
      <c r="H22" s="85">
        <f>H18/H24*1000000</f>
        <v>627903.13182183693</v>
      </c>
      <c r="I22" s="68">
        <f>I18/I24*1000000</f>
        <v>618600.27590632439</v>
      </c>
    </row>
    <row r="23" spans="1:9" ht="27" customHeight="1">
      <c r="A23" s="97"/>
      <c r="B23" s="51" t="s">
        <v>137</v>
      </c>
      <c r="C23" s="51"/>
      <c r="D23" s="64" t="s">
        <v>138</v>
      </c>
      <c r="E23" s="85">
        <f t="shared" ref="E23:G23" si="3">E19/E24*1000000</f>
        <v>627279.66166020406</v>
      </c>
      <c r="F23" s="85">
        <f t="shared" si="3"/>
        <v>619942.35565661849</v>
      </c>
      <c r="G23" s="85">
        <f t="shared" si="3"/>
        <v>626887.80715460505</v>
      </c>
      <c r="H23" s="85">
        <f>H19/H24*1000000</f>
        <v>620023.29492609471</v>
      </c>
      <c r="I23" s="68">
        <f>I19/I24*1000000</f>
        <v>607769.92514996848</v>
      </c>
    </row>
    <row r="24" spans="1:9" ht="27" customHeight="1">
      <c r="A24" s="97"/>
      <c r="B24" s="72" t="s">
        <v>139</v>
      </c>
      <c r="C24" s="73"/>
      <c r="D24" s="64" t="s">
        <v>140</v>
      </c>
      <c r="E24" s="85">
        <v>7483128</v>
      </c>
      <c r="F24" s="85">
        <v>7483128</v>
      </c>
      <c r="G24" s="90">
        <v>7542415</v>
      </c>
      <c r="H24" s="90">
        <v>7542415</v>
      </c>
      <c r="I24" s="90">
        <v>7542415</v>
      </c>
    </row>
    <row r="25" spans="1:9" ht="27" customHeight="1">
      <c r="A25" s="97"/>
      <c r="B25" s="45" t="s">
        <v>141</v>
      </c>
      <c r="C25" s="45"/>
      <c r="D25" s="45"/>
      <c r="E25" s="85">
        <v>1345868</v>
      </c>
      <c r="F25" s="85">
        <v>1370066</v>
      </c>
      <c r="G25" s="85">
        <v>1373511</v>
      </c>
      <c r="H25" s="84">
        <v>1440098</v>
      </c>
      <c r="I25" s="70">
        <v>1400260</v>
      </c>
    </row>
    <row r="26" spans="1:9" ht="27" customHeight="1">
      <c r="A26" s="97"/>
      <c r="B26" s="45" t="s">
        <v>142</v>
      </c>
      <c r="C26" s="45"/>
      <c r="D26" s="45"/>
      <c r="E26" s="74">
        <v>0.91700000000000004</v>
      </c>
      <c r="F26" s="74">
        <v>0.92</v>
      </c>
      <c r="G26" s="74">
        <v>0.91200000000000003</v>
      </c>
      <c r="H26" s="75">
        <v>0.88500000000000001</v>
      </c>
      <c r="I26" s="75">
        <v>0.86699999999999999</v>
      </c>
    </row>
    <row r="27" spans="1:9" ht="27" customHeight="1">
      <c r="A27" s="97"/>
      <c r="B27" s="45" t="s">
        <v>143</v>
      </c>
      <c r="C27" s="45"/>
      <c r="D27" s="45"/>
      <c r="E27" s="56">
        <v>1.6</v>
      </c>
      <c r="F27" s="56">
        <v>2.2000000000000002</v>
      </c>
      <c r="G27" s="56">
        <v>4</v>
      </c>
      <c r="H27" s="53">
        <v>5.3</v>
      </c>
      <c r="I27" s="53">
        <v>4.7</v>
      </c>
    </row>
    <row r="28" spans="1:9" ht="27" customHeight="1">
      <c r="A28" s="97"/>
      <c r="B28" s="45" t="s">
        <v>144</v>
      </c>
      <c r="C28" s="45"/>
      <c r="D28" s="45"/>
      <c r="E28" s="56">
        <v>95.7</v>
      </c>
      <c r="F28" s="56">
        <v>99.8</v>
      </c>
      <c r="G28" s="56">
        <v>100</v>
      </c>
      <c r="H28" s="53">
        <v>89.2</v>
      </c>
      <c r="I28" s="53">
        <v>95.7</v>
      </c>
    </row>
    <row r="29" spans="1:9" ht="27" customHeight="1">
      <c r="A29" s="97"/>
      <c r="B29" s="45" t="s">
        <v>145</v>
      </c>
      <c r="C29" s="45"/>
      <c r="D29" s="45"/>
      <c r="E29" s="56">
        <v>69.3</v>
      </c>
      <c r="F29" s="56">
        <v>68.5</v>
      </c>
      <c r="G29" s="56">
        <v>59.5</v>
      </c>
      <c r="H29" s="53">
        <v>52.8</v>
      </c>
      <c r="I29" s="53">
        <v>61.1</v>
      </c>
    </row>
    <row r="30" spans="1:9" ht="27" customHeight="1">
      <c r="A30" s="97"/>
      <c r="B30" s="97" t="s">
        <v>146</v>
      </c>
      <c r="C30" s="45" t="s">
        <v>147</v>
      </c>
      <c r="D30" s="45"/>
      <c r="E30" s="56">
        <v>0</v>
      </c>
      <c r="F30" s="56">
        <v>0</v>
      </c>
      <c r="G30" s="56">
        <v>0</v>
      </c>
      <c r="H30" s="53">
        <v>0</v>
      </c>
      <c r="I30" s="53">
        <v>0</v>
      </c>
    </row>
    <row r="31" spans="1:9" ht="27" customHeight="1">
      <c r="A31" s="97"/>
      <c r="B31" s="97"/>
      <c r="C31" s="45" t="s">
        <v>148</v>
      </c>
      <c r="D31" s="45"/>
      <c r="E31" s="56">
        <v>0</v>
      </c>
      <c r="F31" s="56">
        <v>0</v>
      </c>
      <c r="G31" s="56">
        <v>0</v>
      </c>
      <c r="H31" s="53">
        <v>0</v>
      </c>
      <c r="I31" s="53">
        <v>0</v>
      </c>
    </row>
    <row r="32" spans="1:9" ht="27" customHeight="1">
      <c r="A32" s="97"/>
      <c r="B32" s="97"/>
      <c r="C32" s="45" t="s">
        <v>149</v>
      </c>
      <c r="D32" s="45"/>
      <c r="E32" s="56">
        <v>13.7</v>
      </c>
      <c r="F32" s="56">
        <v>13.7</v>
      </c>
      <c r="G32" s="56">
        <v>13.6</v>
      </c>
      <c r="H32" s="53">
        <v>13.1</v>
      </c>
      <c r="I32" s="53">
        <v>13.2</v>
      </c>
    </row>
    <row r="33" spans="1:9" ht="27" customHeight="1">
      <c r="A33" s="97"/>
      <c r="B33" s="97"/>
      <c r="C33" s="45" t="s">
        <v>150</v>
      </c>
      <c r="D33" s="45"/>
      <c r="E33" s="56">
        <v>190.1</v>
      </c>
      <c r="F33" s="56">
        <v>187.3</v>
      </c>
      <c r="G33" s="56">
        <v>185.6</v>
      </c>
      <c r="H33" s="76">
        <v>168.3</v>
      </c>
      <c r="I33" s="76">
        <v>167.1</v>
      </c>
    </row>
    <row r="34" spans="1:9" ht="27" customHeight="1">
      <c r="A34" s="2" t="s">
        <v>233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D378F-E110-4057-BC85-6B8A97188779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E27" sqref="E27"/>
      <selection pane="topRight" activeCell="E27" sqref="E27"/>
      <selection pane="bottomLeft" activeCell="E27" sqref="E27"/>
      <selection pane="bottomRight" activeCell="E27" sqref="E27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87" t="s">
        <v>237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244</v>
      </c>
      <c r="B5" s="12"/>
      <c r="C5" s="12"/>
      <c r="D5" s="12"/>
      <c r="K5" s="15"/>
      <c r="O5" s="15" t="s">
        <v>47</v>
      </c>
    </row>
    <row r="6" spans="1:25" ht="15.95" customHeight="1">
      <c r="A6" s="103" t="s">
        <v>48</v>
      </c>
      <c r="B6" s="104"/>
      <c r="C6" s="104"/>
      <c r="D6" s="104"/>
      <c r="E6" s="104"/>
      <c r="F6" s="108" t="s">
        <v>245</v>
      </c>
      <c r="G6" s="108"/>
      <c r="H6" s="108" t="s">
        <v>246</v>
      </c>
      <c r="I6" s="108"/>
      <c r="J6" s="108" t="s">
        <v>247</v>
      </c>
      <c r="K6" s="108"/>
      <c r="L6" s="108" t="s">
        <v>248</v>
      </c>
      <c r="M6" s="108"/>
      <c r="N6" s="108" t="s">
        <v>249</v>
      </c>
      <c r="O6" s="108"/>
    </row>
    <row r="7" spans="1:25" ht="15.95" customHeight="1">
      <c r="A7" s="104"/>
      <c r="B7" s="104"/>
      <c r="C7" s="104"/>
      <c r="D7" s="104"/>
      <c r="E7" s="104"/>
      <c r="F7" s="49" t="s">
        <v>223</v>
      </c>
      <c r="G7" s="49" t="s">
        <v>222</v>
      </c>
      <c r="H7" s="49" t="s">
        <v>223</v>
      </c>
      <c r="I7" s="94" t="s">
        <v>222</v>
      </c>
      <c r="J7" s="49" t="s">
        <v>223</v>
      </c>
      <c r="K7" s="94" t="s">
        <v>222</v>
      </c>
      <c r="L7" s="49" t="s">
        <v>223</v>
      </c>
      <c r="M7" s="94" t="s">
        <v>222</v>
      </c>
      <c r="N7" s="49" t="s">
        <v>223</v>
      </c>
      <c r="O7" s="94" t="s">
        <v>222</v>
      </c>
    </row>
    <row r="8" spans="1:25" ht="15.95" customHeight="1">
      <c r="A8" s="101" t="s">
        <v>82</v>
      </c>
      <c r="B8" s="59" t="s">
        <v>49</v>
      </c>
      <c r="C8" s="92"/>
      <c r="D8" s="92"/>
      <c r="E8" s="95" t="s">
        <v>40</v>
      </c>
      <c r="F8" s="93">
        <v>32295</v>
      </c>
      <c r="G8" s="93">
        <v>32397</v>
      </c>
      <c r="H8" s="93">
        <v>14529</v>
      </c>
      <c r="I8" s="93">
        <v>14473</v>
      </c>
      <c r="J8" s="93">
        <v>17267</v>
      </c>
      <c r="K8" s="93">
        <v>9563</v>
      </c>
      <c r="L8" s="93">
        <v>39240</v>
      </c>
      <c r="M8" s="93">
        <v>40913</v>
      </c>
      <c r="N8" s="93">
        <v>29495</v>
      </c>
      <c r="O8" s="93">
        <v>29783</v>
      </c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5" customHeight="1">
      <c r="A9" s="101"/>
      <c r="B9" s="61"/>
      <c r="C9" s="92" t="s">
        <v>50</v>
      </c>
      <c r="D9" s="92"/>
      <c r="E9" s="95" t="s">
        <v>41</v>
      </c>
      <c r="F9" s="93">
        <v>32293</v>
      </c>
      <c r="G9" s="93">
        <v>32390</v>
      </c>
      <c r="H9" s="93">
        <v>14454</v>
      </c>
      <c r="I9" s="93">
        <v>14473</v>
      </c>
      <c r="J9" s="93">
        <v>17259</v>
      </c>
      <c r="K9" s="93">
        <v>9407</v>
      </c>
      <c r="L9" s="93">
        <v>39215</v>
      </c>
      <c r="M9" s="93">
        <v>40503</v>
      </c>
      <c r="N9" s="93">
        <v>29495</v>
      </c>
      <c r="O9" s="93">
        <v>29783</v>
      </c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5" customHeight="1">
      <c r="A10" s="101"/>
      <c r="B10" s="60"/>
      <c r="C10" s="92" t="s">
        <v>51</v>
      </c>
      <c r="D10" s="92"/>
      <c r="E10" s="95" t="s">
        <v>42</v>
      </c>
      <c r="F10" s="93">
        <v>2</v>
      </c>
      <c r="G10" s="93">
        <v>7</v>
      </c>
      <c r="H10" s="93">
        <v>75</v>
      </c>
      <c r="I10" s="93">
        <v>0</v>
      </c>
      <c r="J10" s="65">
        <v>8</v>
      </c>
      <c r="K10" s="65">
        <v>156</v>
      </c>
      <c r="L10" s="93">
        <v>26</v>
      </c>
      <c r="M10" s="93">
        <v>410</v>
      </c>
      <c r="N10" s="93">
        <v>0</v>
      </c>
      <c r="O10" s="93">
        <v>0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5" customHeight="1">
      <c r="A11" s="101"/>
      <c r="B11" s="59" t="s">
        <v>52</v>
      </c>
      <c r="C11" s="92"/>
      <c r="D11" s="92"/>
      <c r="E11" s="95" t="s">
        <v>43</v>
      </c>
      <c r="F11" s="93">
        <v>31956</v>
      </c>
      <c r="G11" s="93">
        <v>29783</v>
      </c>
      <c r="H11" s="93">
        <v>12450</v>
      </c>
      <c r="I11" s="93">
        <v>12299</v>
      </c>
      <c r="J11" s="93">
        <v>12455</v>
      </c>
      <c r="K11" s="93">
        <v>6985</v>
      </c>
      <c r="L11" s="93">
        <v>40177</v>
      </c>
      <c r="M11" s="93">
        <v>39369</v>
      </c>
      <c r="N11" s="93">
        <v>30876</v>
      </c>
      <c r="O11" s="93">
        <v>29497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5" customHeight="1">
      <c r="A12" s="101"/>
      <c r="B12" s="61"/>
      <c r="C12" s="92" t="s">
        <v>53</v>
      </c>
      <c r="D12" s="92"/>
      <c r="E12" s="95" t="s">
        <v>44</v>
      </c>
      <c r="F12" s="93">
        <v>31956</v>
      </c>
      <c r="G12" s="93">
        <v>29783</v>
      </c>
      <c r="H12" s="93">
        <v>12450</v>
      </c>
      <c r="I12" s="93">
        <v>12299</v>
      </c>
      <c r="J12" s="93">
        <v>12445</v>
      </c>
      <c r="K12" s="93">
        <v>6985</v>
      </c>
      <c r="L12" s="93">
        <v>39834</v>
      </c>
      <c r="M12" s="93">
        <v>39032</v>
      </c>
      <c r="N12" s="93">
        <v>30876</v>
      </c>
      <c r="O12" s="93">
        <v>29497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5" customHeight="1">
      <c r="A13" s="101"/>
      <c r="B13" s="60"/>
      <c r="C13" s="92" t="s">
        <v>54</v>
      </c>
      <c r="D13" s="92"/>
      <c r="E13" s="95" t="s">
        <v>45</v>
      </c>
      <c r="F13" s="93">
        <v>0</v>
      </c>
      <c r="G13" s="93">
        <v>0</v>
      </c>
      <c r="H13" s="65">
        <v>0</v>
      </c>
      <c r="I13" s="65">
        <v>0</v>
      </c>
      <c r="J13" s="65">
        <v>11</v>
      </c>
      <c r="K13" s="65">
        <v>0</v>
      </c>
      <c r="L13" s="93">
        <v>343</v>
      </c>
      <c r="M13" s="93">
        <v>337</v>
      </c>
      <c r="N13" s="93">
        <v>0</v>
      </c>
      <c r="O13" s="93">
        <v>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5" customHeight="1">
      <c r="A14" s="101"/>
      <c r="B14" s="92" t="s">
        <v>55</v>
      </c>
      <c r="C14" s="92"/>
      <c r="D14" s="92"/>
      <c r="E14" s="95" t="s">
        <v>96</v>
      </c>
      <c r="F14" s="93">
        <f t="shared" ref="F14:O15" si="0">F9-F12</f>
        <v>337</v>
      </c>
      <c r="G14" s="93">
        <f t="shared" si="0"/>
        <v>2607</v>
      </c>
      <c r="H14" s="93">
        <f t="shared" si="0"/>
        <v>2004</v>
      </c>
      <c r="I14" s="93">
        <f>I9-I12-1</f>
        <v>2173</v>
      </c>
      <c r="J14" s="93">
        <f>J9-J12+1</f>
        <v>4815</v>
      </c>
      <c r="K14" s="93">
        <f t="shared" si="0"/>
        <v>2422</v>
      </c>
      <c r="L14" s="93">
        <f t="shared" si="0"/>
        <v>-619</v>
      </c>
      <c r="M14" s="93">
        <f t="shared" si="0"/>
        <v>1471</v>
      </c>
      <c r="N14" s="93">
        <f>N9-N12-1</f>
        <v>-1382</v>
      </c>
      <c r="O14" s="93">
        <f t="shared" si="0"/>
        <v>286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5" customHeight="1">
      <c r="A15" s="101"/>
      <c r="B15" s="92" t="s">
        <v>56</v>
      </c>
      <c r="C15" s="92"/>
      <c r="D15" s="92"/>
      <c r="E15" s="95" t="s">
        <v>97</v>
      </c>
      <c r="F15" s="93">
        <f t="shared" si="0"/>
        <v>2</v>
      </c>
      <c r="G15" s="93">
        <f t="shared" si="0"/>
        <v>7</v>
      </c>
      <c r="H15" s="93">
        <f t="shared" si="0"/>
        <v>75</v>
      </c>
      <c r="I15" s="93">
        <f t="shared" si="0"/>
        <v>0</v>
      </c>
      <c r="J15" s="93">
        <f t="shared" si="0"/>
        <v>-3</v>
      </c>
      <c r="K15" s="93">
        <f t="shared" si="0"/>
        <v>156</v>
      </c>
      <c r="L15" s="93">
        <f t="shared" si="0"/>
        <v>-317</v>
      </c>
      <c r="M15" s="93">
        <f t="shared" si="0"/>
        <v>73</v>
      </c>
      <c r="N15" s="93">
        <f t="shared" si="0"/>
        <v>0</v>
      </c>
      <c r="O15" s="93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5" customHeight="1">
      <c r="A16" s="101"/>
      <c r="B16" s="92" t="s">
        <v>57</v>
      </c>
      <c r="C16" s="92"/>
      <c r="D16" s="92"/>
      <c r="E16" s="95" t="s">
        <v>98</v>
      </c>
      <c r="F16" s="93">
        <f t="shared" ref="F16:O16" si="1">F8-F11</f>
        <v>339</v>
      </c>
      <c r="G16" s="93">
        <f t="shared" si="1"/>
        <v>2614</v>
      </c>
      <c r="H16" s="93">
        <f t="shared" si="1"/>
        <v>2079</v>
      </c>
      <c r="I16" s="93">
        <f>I8-I11-1</f>
        <v>2173</v>
      </c>
      <c r="J16" s="93">
        <f t="shared" si="1"/>
        <v>4812</v>
      </c>
      <c r="K16" s="93">
        <f t="shared" si="1"/>
        <v>2578</v>
      </c>
      <c r="L16" s="93">
        <f t="shared" si="1"/>
        <v>-937</v>
      </c>
      <c r="M16" s="93">
        <f t="shared" si="1"/>
        <v>1544</v>
      </c>
      <c r="N16" s="93">
        <f>N8-N11-1</f>
        <v>-1382</v>
      </c>
      <c r="O16" s="93">
        <f t="shared" si="1"/>
        <v>286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5" customHeight="1">
      <c r="A17" s="101"/>
      <c r="B17" s="92" t="s">
        <v>58</v>
      </c>
      <c r="C17" s="92"/>
      <c r="D17" s="92"/>
      <c r="E17" s="49"/>
      <c r="F17" s="65">
        <v>0</v>
      </c>
      <c r="G17" s="65">
        <v>0</v>
      </c>
      <c r="H17" s="65">
        <v>0</v>
      </c>
      <c r="I17" s="65">
        <v>0</v>
      </c>
      <c r="J17" s="93">
        <v>0</v>
      </c>
      <c r="K17" s="93">
        <v>0</v>
      </c>
      <c r="L17" s="93">
        <v>-45311</v>
      </c>
      <c r="M17" s="93">
        <v>44374</v>
      </c>
      <c r="N17" s="65">
        <v>0</v>
      </c>
      <c r="O17" s="66">
        <v>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5" customHeight="1">
      <c r="A18" s="101"/>
      <c r="B18" s="92" t="s">
        <v>59</v>
      </c>
      <c r="C18" s="92"/>
      <c r="D18" s="92"/>
      <c r="E18" s="49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5" customHeight="1">
      <c r="A19" s="101" t="s">
        <v>83</v>
      </c>
      <c r="B19" s="59" t="s">
        <v>60</v>
      </c>
      <c r="C19" s="92"/>
      <c r="D19" s="92"/>
      <c r="E19" s="95"/>
      <c r="F19" s="93">
        <v>6333</v>
      </c>
      <c r="G19" s="93">
        <v>9685</v>
      </c>
      <c r="H19" s="93">
        <v>5546</v>
      </c>
      <c r="I19" s="93">
        <v>4520</v>
      </c>
      <c r="J19" s="93">
        <v>25439</v>
      </c>
      <c r="K19" s="93">
        <v>5372</v>
      </c>
      <c r="L19" s="93">
        <v>2607</v>
      </c>
      <c r="M19" s="93">
        <v>3350</v>
      </c>
      <c r="N19" s="93">
        <v>14170</v>
      </c>
      <c r="O19" s="93">
        <v>14735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5" customHeight="1">
      <c r="A20" s="101"/>
      <c r="B20" s="60"/>
      <c r="C20" s="92" t="s">
        <v>61</v>
      </c>
      <c r="D20" s="92"/>
      <c r="E20" s="95"/>
      <c r="F20" s="93">
        <v>3133</v>
      </c>
      <c r="G20" s="93">
        <v>3561</v>
      </c>
      <c r="H20" s="93">
        <v>3600</v>
      </c>
      <c r="I20" s="93">
        <v>2576</v>
      </c>
      <c r="J20" s="93">
        <v>20000</v>
      </c>
      <c r="K20" s="65">
        <v>0</v>
      </c>
      <c r="L20" s="93">
        <v>824</v>
      </c>
      <c r="M20" s="93">
        <v>1218</v>
      </c>
      <c r="N20" s="93">
        <v>5947</v>
      </c>
      <c r="O20" s="93">
        <v>5044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5" customHeight="1">
      <c r="A21" s="101"/>
      <c r="B21" s="77" t="s">
        <v>62</v>
      </c>
      <c r="C21" s="92"/>
      <c r="D21" s="92"/>
      <c r="E21" s="95" t="s">
        <v>99</v>
      </c>
      <c r="F21" s="93">
        <v>5931</v>
      </c>
      <c r="G21" s="93">
        <v>8853</v>
      </c>
      <c r="H21" s="93">
        <v>5546</v>
      </c>
      <c r="I21" s="93">
        <v>4520</v>
      </c>
      <c r="J21" s="93">
        <v>25439</v>
      </c>
      <c r="K21" s="93">
        <v>5372</v>
      </c>
      <c r="L21" s="93">
        <v>2607</v>
      </c>
      <c r="M21" s="93">
        <v>3350</v>
      </c>
      <c r="N21" s="93">
        <v>12566</v>
      </c>
      <c r="O21" s="93">
        <v>12953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5" customHeight="1">
      <c r="A22" s="101"/>
      <c r="B22" s="59" t="s">
        <v>63</v>
      </c>
      <c r="C22" s="92"/>
      <c r="D22" s="92"/>
      <c r="E22" s="95" t="s">
        <v>100</v>
      </c>
      <c r="F22" s="93">
        <v>21822</v>
      </c>
      <c r="G22" s="93">
        <v>20926</v>
      </c>
      <c r="H22" s="93">
        <v>14513</v>
      </c>
      <c r="I22" s="93">
        <v>13743</v>
      </c>
      <c r="J22" s="93">
        <v>54208</v>
      </c>
      <c r="K22" s="93">
        <v>35985</v>
      </c>
      <c r="L22" s="93">
        <v>3798</v>
      </c>
      <c r="M22" s="93">
        <v>4821</v>
      </c>
      <c r="N22" s="93">
        <v>18898</v>
      </c>
      <c r="O22" s="93">
        <v>18378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5" customHeight="1">
      <c r="A23" s="101"/>
      <c r="B23" s="60" t="s">
        <v>64</v>
      </c>
      <c r="C23" s="92" t="s">
        <v>65</v>
      </c>
      <c r="D23" s="92"/>
      <c r="E23" s="95"/>
      <c r="F23" s="93">
        <v>4295</v>
      </c>
      <c r="G23" s="93">
        <v>3828</v>
      </c>
      <c r="H23" s="93">
        <v>2794</v>
      </c>
      <c r="I23" s="93">
        <v>2830</v>
      </c>
      <c r="J23" s="93">
        <v>44984</v>
      </c>
      <c r="K23" s="93">
        <v>27267</v>
      </c>
      <c r="L23" s="93">
        <v>2361</v>
      </c>
      <c r="M23" s="93">
        <v>2705</v>
      </c>
      <c r="N23" s="93">
        <v>8996</v>
      </c>
      <c r="O23" s="93">
        <v>8152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5" customHeight="1">
      <c r="A24" s="101"/>
      <c r="B24" s="92" t="s">
        <v>101</v>
      </c>
      <c r="C24" s="92"/>
      <c r="D24" s="92"/>
      <c r="E24" s="95" t="s">
        <v>102</v>
      </c>
      <c r="F24" s="93">
        <f>F21-F22+1</f>
        <v>-15890</v>
      </c>
      <c r="G24" s="93">
        <f>G21-G22-1</f>
        <v>-12074</v>
      </c>
      <c r="H24" s="93">
        <f>H21-H22-1</f>
        <v>-8968</v>
      </c>
      <c r="I24" s="93">
        <f t="shared" ref="I24:O24" si="2">I21-I22</f>
        <v>-9223</v>
      </c>
      <c r="J24" s="93">
        <f t="shared" si="2"/>
        <v>-28769</v>
      </c>
      <c r="K24" s="93">
        <f t="shared" si="2"/>
        <v>-30613</v>
      </c>
      <c r="L24" s="93">
        <f t="shared" si="2"/>
        <v>-1191</v>
      </c>
      <c r="M24" s="93">
        <f t="shared" si="2"/>
        <v>-1471</v>
      </c>
      <c r="N24" s="93">
        <f t="shared" si="2"/>
        <v>-6332</v>
      </c>
      <c r="O24" s="93">
        <f t="shared" si="2"/>
        <v>-5425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5" customHeight="1">
      <c r="A25" s="101"/>
      <c r="B25" s="59" t="s">
        <v>66</v>
      </c>
      <c r="C25" s="59"/>
      <c r="D25" s="59"/>
      <c r="E25" s="105" t="s">
        <v>103</v>
      </c>
      <c r="F25" s="109">
        <v>14965</v>
      </c>
      <c r="G25" s="109">
        <v>11672</v>
      </c>
      <c r="H25" s="109">
        <v>8968</v>
      </c>
      <c r="I25" s="109">
        <v>9223</v>
      </c>
      <c r="J25" s="109">
        <v>28769</v>
      </c>
      <c r="K25" s="109">
        <v>30613</v>
      </c>
      <c r="L25" s="109">
        <v>1191</v>
      </c>
      <c r="M25" s="109">
        <v>1471</v>
      </c>
      <c r="N25" s="109">
        <v>6196</v>
      </c>
      <c r="O25" s="109">
        <v>5332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5" customHeight="1">
      <c r="A26" s="101"/>
      <c r="B26" s="77" t="s">
        <v>67</v>
      </c>
      <c r="C26" s="77"/>
      <c r="D26" s="77"/>
      <c r="E26" s="106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5" customHeight="1">
      <c r="A27" s="101"/>
      <c r="B27" s="92" t="s">
        <v>104</v>
      </c>
      <c r="C27" s="92"/>
      <c r="D27" s="92"/>
      <c r="E27" s="95" t="s">
        <v>105</v>
      </c>
      <c r="F27" s="93">
        <f t="shared" ref="F27:O27" si="3">F24+F25</f>
        <v>-925</v>
      </c>
      <c r="G27" s="93">
        <f t="shared" si="3"/>
        <v>-402</v>
      </c>
      <c r="H27" s="93">
        <f t="shared" si="3"/>
        <v>0</v>
      </c>
      <c r="I27" s="93">
        <f t="shared" si="3"/>
        <v>0</v>
      </c>
      <c r="J27" s="93">
        <f t="shared" si="3"/>
        <v>0</v>
      </c>
      <c r="K27" s="93">
        <f t="shared" si="3"/>
        <v>0</v>
      </c>
      <c r="L27" s="93">
        <f t="shared" si="3"/>
        <v>0</v>
      </c>
      <c r="M27" s="93">
        <f t="shared" si="3"/>
        <v>0</v>
      </c>
      <c r="N27" s="93">
        <f t="shared" si="3"/>
        <v>-136</v>
      </c>
      <c r="O27" s="93">
        <f t="shared" si="3"/>
        <v>-93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5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5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5" customHeight="1">
      <c r="A30" s="104" t="s">
        <v>68</v>
      </c>
      <c r="B30" s="104"/>
      <c r="C30" s="104"/>
      <c r="D30" s="104"/>
      <c r="E30" s="104"/>
      <c r="F30" s="117" t="s">
        <v>250</v>
      </c>
      <c r="G30" s="111"/>
      <c r="H30" s="111"/>
      <c r="I30" s="111"/>
      <c r="J30" s="111"/>
      <c r="K30" s="111"/>
      <c r="L30" s="111"/>
      <c r="M30" s="111"/>
      <c r="N30" s="111"/>
      <c r="O30" s="111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5" customHeight="1">
      <c r="A31" s="104"/>
      <c r="B31" s="104"/>
      <c r="C31" s="104"/>
      <c r="D31" s="104"/>
      <c r="E31" s="104"/>
      <c r="F31" s="49" t="s">
        <v>223</v>
      </c>
      <c r="G31" s="94" t="s">
        <v>222</v>
      </c>
      <c r="H31" s="49" t="s">
        <v>223</v>
      </c>
      <c r="I31" s="94" t="s">
        <v>222</v>
      </c>
      <c r="J31" s="49" t="s">
        <v>223</v>
      </c>
      <c r="K31" s="94" t="s">
        <v>222</v>
      </c>
      <c r="L31" s="49" t="s">
        <v>223</v>
      </c>
      <c r="M31" s="94" t="s">
        <v>222</v>
      </c>
      <c r="N31" s="49" t="s">
        <v>223</v>
      </c>
      <c r="O31" s="94" t="s">
        <v>222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5" customHeight="1">
      <c r="A32" s="101" t="s">
        <v>84</v>
      </c>
      <c r="B32" s="59" t="s">
        <v>49</v>
      </c>
      <c r="C32" s="92"/>
      <c r="D32" s="92"/>
      <c r="E32" s="95" t="s">
        <v>40</v>
      </c>
      <c r="F32" s="93">
        <v>1324</v>
      </c>
      <c r="G32" s="93">
        <v>1237</v>
      </c>
      <c r="H32" s="93"/>
      <c r="I32" s="93"/>
      <c r="J32" s="93"/>
      <c r="K32" s="93"/>
      <c r="L32" s="93"/>
      <c r="M32" s="93"/>
      <c r="N32" s="93"/>
      <c r="O32" s="93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5" customHeight="1">
      <c r="A33" s="107"/>
      <c r="B33" s="61"/>
      <c r="C33" s="59" t="s">
        <v>69</v>
      </c>
      <c r="D33" s="92"/>
      <c r="E33" s="95"/>
      <c r="F33" s="93">
        <v>1225</v>
      </c>
      <c r="G33" s="93">
        <v>1143</v>
      </c>
      <c r="H33" s="93"/>
      <c r="I33" s="93"/>
      <c r="J33" s="93"/>
      <c r="K33" s="93"/>
      <c r="L33" s="93"/>
      <c r="M33" s="93"/>
      <c r="N33" s="93"/>
      <c r="O33" s="93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5" customHeight="1">
      <c r="A34" s="107"/>
      <c r="B34" s="61"/>
      <c r="C34" s="60"/>
      <c r="D34" s="92" t="s">
        <v>70</v>
      </c>
      <c r="E34" s="95"/>
      <c r="F34" s="93">
        <v>1200</v>
      </c>
      <c r="G34" s="93">
        <v>1118</v>
      </c>
      <c r="H34" s="93"/>
      <c r="I34" s="93"/>
      <c r="J34" s="93"/>
      <c r="K34" s="93"/>
      <c r="L34" s="93"/>
      <c r="M34" s="93"/>
      <c r="N34" s="93"/>
      <c r="O34" s="93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5" customHeight="1">
      <c r="A35" s="107"/>
      <c r="B35" s="60"/>
      <c r="C35" s="77" t="s">
        <v>71</v>
      </c>
      <c r="D35" s="92"/>
      <c r="E35" s="95"/>
      <c r="F35" s="93">
        <v>99</v>
      </c>
      <c r="G35" s="93">
        <v>94</v>
      </c>
      <c r="H35" s="93"/>
      <c r="I35" s="93"/>
      <c r="J35" s="66"/>
      <c r="K35" s="66"/>
      <c r="L35" s="93"/>
      <c r="M35" s="93"/>
      <c r="N35" s="93"/>
      <c r="O35" s="93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5" customHeight="1">
      <c r="A36" s="107"/>
      <c r="B36" s="59" t="s">
        <v>52</v>
      </c>
      <c r="C36" s="92"/>
      <c r="D36" s="92"/>
      <c r="E36" s="95" t="s">
        <v>41</v>
      </c>
      <c r="F36" s="93">
        <v>565</v>
      </c>
      <c r="G36" s="93">
        <v>578</v>
      </c>
      <c r="H36" s="93"/>
      <c r="I36" s="93"/>
      <c r="J36" s="93"/>
      <c r="K36" s="93"/>
      <c r="L36" s="93"/>
      <c r="M36" s="93"/>
      <c r="N36" s="93"/>
      <c r="O36" s="93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5" customHeight="1">
      <c r="A37" s="107"/>
      <c r="B37" s="61"/>
      <c r="C37" s="92" t="s">
        <v>72</v>
      </c>
      <c r="D37" s="92"/>
      <c r="E37" s="95"/>
      <c r="F37" s="93">
        <v>506</v>
      </c>
      <c r="G37" s="93">
        <v>513</v>
      </c>
      <c r="H37" s="93"/>
      <c r="I37" s="93"/>
      <c r="J37" s="93"/>
      <c r="K37" s="93"/>
      <c r="L37" s="93"/>
      <c r="M37" s="93"/>
      <c r="N37" s="93"/>
      <c r="O37" s="93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5" customHeight="1">
      <c r="A38" s="107"/>
      <c r="B38" s="60"/>
      <c r="C38" s="92" t="s">
        <v>73</v>
      </c>
      <c r="D38" s="92"/>
      <c r="E38" s="95"/>
      <c r="F38" s="93">
        <v>58</v>
      </c>
      <c r="G38" s="93">
        <v>64</v>
      </c>
      <c r="H38" s="93"/>
      <c r="I38" s="93"/>
      <c r="J38" s="93"/>
      <c r="K38" s="66"/>
      <c r="L38" s="93"/>
      <c r="M38" s="93"/>
      <c r="N38" s="93"/>
      <c r="O38" s="93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5" customHeight="1">
      <c r="A39" s="107"/>
      <c r="B39" s="45" t="s">
        <v>74</v>
      </c>
      <c r="C39" s="45"/>
      <c r="D39" s="45"/>
      <c r="E39" s="95" t="s">
        <v>107</v>
      </c>
      <c r="F39" s="93">
        <f t="shared" ref="F39:O39" si="4">F32-F36</f>
        <v>759</v>
      </c>
      <c r="G39" s="93">
        <f t="shared" si="4"/>
        <v>659</v>
      </c>
      <c r="H39" s="93">
        <f t="shared" si="4"/>
        <v>0</v>
      </c>
      <c r="I39" s="93">
        <f t="shared" si="4"/>
        <v>0</v>
      </c>
      <c r="J39" s="93">
        <f t="shared" si="4"/>
        <v>0</v>
      </c>
      <c r="K39" s="93">
        <f t="shared" si="4"/>
        <v>0</v>
      </c>
      <c r="L39" s="93">
        <f t="shared" si="4"/>
        <v>0</v>
      </c>
      <c r="M39" s="93">
        <f t="shared" si="4"/>
        <v>0</v>
      </c>
      <c r="N39" s="93">
        <f t="shared" si="4"/>
        <v>0</v>
      </c>
      <c r="O39" s="93">
        <f t="shared" si="4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5" customHeight="1">
      <c r="A40" s="101" t="s">
        <v>85</v>
      </c>
      <c r="B40" s="59" t="s">
        <v>75</v>
      </c>
      <c r="C40" s="92"/>
      <c r="D40" s="92"/>
      <c r="E40" s="95" t="s">
        <v>43</v>
      </c>
      <c r="F40" s="93">
        <v>2455</v>
      </c>
      <c r="G40" s="93">
        <v>2574</v>
      </c>
      <c r="H40" s="93"/>
      <c r="I40" s="93"/>
      <c r="J40" s="93"/>
      <c r="K40" s="93"/>
      <c r="L40" s="93"/>
      <c r="M40" s="93"/>
      <c r="N40" s="93"/>
      <c r="O40" s="93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5" customHeight="1">
      <c r="A41" s="102"/>
      <c r="B41" s="60"/>
      <c r="C41" s="92" t="s">
        <v>76</v>
      </c>
      <c r="D41" s="92"/>
      <c r="E41" s="95"/>
      <c r="F41" s="66">
        <v>1308</v>
      </c>
      <c r="G41" s="66">
        <v>985</v>
      </c>
      <c r="H41" s="66"/>
      <c r="I41" s="66"/>
      <c r="J41" s="93"/>
      <c r="K41" s="93"/>
      <c r="L41" s="93"/>
      <c r="M41" s="93"/>
      <c r="N41" s="93"/>
      <c r="O41" s="93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5" customHeight="1">
      <c r="A42" s="102"/>
      <c r="B42" s="59" t="s">
        <v>63</v>
      </c>
      <c r="C42" s="92"/>
      <c r="D42" s="92"/>
      <c r="E42" s="95" t="s">
        <v>44</v>
      </c>
      <c r="F42" s="93">
        <v>3250</v>
      </c>
      <c r="G42" s="93">
        <v>3346</v>
      </c>
      <c r="H42" s="93"/>
      <c r="I42" s="93"/>
      <c r="J42" s="93"/>
      <c r="K42" s="93"/>
      <c r="L42" s="93"/>
      <c r="M42" s="93"/>
      <c r="N42" s="93"/>
      <c r="O42" s="93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5" customHeight="1">
      <c r="A43" s="102"/>
      <c r="B43" s="60"/>
      <c r="C43" s="92" t="s">
        <v>77</v>
      </c>
      <c r="D43" s="92"/>
      <c r="E43" s="95"/>
      <c r="F43" s="93">
        <v>714</v>
      </c>
      <c r="G43" s="93">
        <v>691</v>
      </c>
      <c r="H43" s="93"/>
      <c r="I43" s="93"/>
      <c r="J43" s="66"/>
      <c r="K43" s="66"/>
      <c r="L43" s="93"/>
      <c r="M43" s="93"/>
      <c r="N43" s="93"/>
      <c r="O43" s="93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5" customHeight="1">
      <c r="A44" s="102"/>
      <c r="B44" s="92" t="s">
        <v>74</v>
      </c>
      <c r="C44" s="92"/>
      <c r="D44" s="92"/>
      <c r="E44" s="95" t="s">
        <v>108</v>
      </c>
      <c r="F44" s="66">
        <f>F40-F42-1</f>
        <v>-796</v>
      </c>
      <c r="G44" s="66">
        <f t="shared" ref="G44:O44" si="5">G40-G42</f>
        <v>-772</v>
      </c>
      <c r="H44" s="66">
        <f t="shared" si="5"/>
        <v>0</v>
      </c>
      <c r="I44" s="66">
        <f t="shared" si="5"/>
        <v>0</v>
      </c>
      <c r="J44" s="66">
        <f t="shared" si="5"/>
        <v>0</v>
      </c>
      <c r="K44" s="66">
        <f t="shared" si="5"/>
        <v>0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5" customHeight="1">
      <c r="A45" s="101" t="s">
        <v>86</v>
      </c>
      <c r="B45" s="45" t="s">
        <v>78</v>
      </c>
      <c r="C45" s="45"/>
      <c r="D45" s="45"/>
      <c r="E45" s="95" t="s">
        <v>109</v>
      </c>
      <c r="F45" s="93">
        <f>F39+F44+1</f>
        <v>-36</v>
      </c>
      <c r="G45" s="93">
        <f t="shared" ref="G45:O45" si="6">G39+G44</f>
        <v>-113</v>
      </c>
      <c r="H45" s="93">
        <f t="shared" si="6"/>
        <v>0</v>
      </c>
      <c r="I45" s="93">
        <f t="shared" si="6"/>
        <v>0</v>
      </c>
      <c r="J45" s="93">
        <f t="shared" si="6"/>
        <v>0</v>
      </c>
      <c r="K45" s="93">
        <f t="shared" si="6"/>
        <v>0</v>
      </c>
      <c r="L45" s="93">
        <f t="shared" si="6"/>
        <v>0</v>
      </c>
      <c r="M45" s="93">
        <f t="shared" si="6"/>
        <v>0</v>
      </c>
      <c r="N45" s="93">
        <f t="shared" si="6"/>
        <v>0</v>
      </c>
      <c r="O45" s="93">
        <f t="shared" si="6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5" customHeight="1">
      <c r="A46" s="102"/>
      <c r="B46" s="92" t="s">
        <v>79</v>
      </c>
      <c r="C46" s="92"/>
      <c r="D46" s="92"/>
      <c r="E46" s="92"/>
      <c r="F46" s="66">
        <v>0</v>
      </c>
      <c r="G46" s="66">
        <v>0</v>
      </c>
      <c r="H46" s="66"/>
      <c r="I46" s="66"/>
      <c r="J46" s="66"/>
      <c r="K46" s="66"/>
      <c r="L46" s="93"/>
      <c r="M46" s="93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5" customHeight="1">
      <c r="A47" s="102"/>
      <c r="B47" s="92" t="s">
        <v>80</v>
      </c>
      <c r="C47" s="92"/>
      <c r="D47" s="92"/>
      <c r="E47" s="92"/>
      <c r="F47" s="93">
        <v>127</v>
      </c>
      <c r="G47" s="93">
        <v>163</v>
      </c>
      <c r="H47" s="93"/>
      <c r="I47" s="93"/>
      <c r="J47" s="93"/>
      <c r="K47" s="93"/>
      <c r="L47" s="93"/>
      <c r="M47" s="93"/>
      <c r="N47" s="93"/>
      <c r="O47" s="93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5" customHeight="1">
      <c r="A48" s="102"/>
      <c r="B48" s="92" t="s">
        <v>81</v>
      </c>
      <c r="C48" s="92"/>
      <c r="D48" s="92"/>
      <c r="E48" s="92"/>
      <c r="F48" s="93">
        <v>127</v>
      </c>
      <c r="G48" s="93">
        <v>162</v>
      </c>
      <c r="H48" s="93"/>
      <c r="I48" s="93"/>
      <c r="J48" s="93"/>
      <c r="K48" s="93"/>
      <c r="L48" s="93"/>
      <c r="M48" s="93"/>
      <c r="N48" s="93"/>
      <c r="O48" s="93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5.95" customHeight="1">
      <c r="A49" s="8" t="s">
        <v>110</v>
      </c>
      <c r="O49" s="6"/>
    </row>
    <row r="50" spans="1:15" ht="15.95" customHeight="1">
      <c r="A50" s="8"/>
    </row>
  </sheetData>
  <mergeCells count="28"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  <mergeCell ref="I25:I26"/>
    <mergeCell ref="J25:J26"/>
    <mergeCell ref="K25:K26"/>
    <mergeCell ref="L25:L26"/>
    <mergeCell ref="M25:M26"/>
    <mergeCell ref="N25:N26"/>
    <mergeCell ref="A8:A18"/>
    <mergeCell ref="A19:A27"/>
    <mergeCell ref="E25:E26"/>
    <mergeCell ref="F25:F26"/>
    <mergeCell ref="G25:G26"/>
    <mergeCell ref="H25:H26"/>
    <mergeCell ref="A6:E7"/>
    <mergeCell ref="F6:G6"/>
    <mergeCell ref="H6:I6"/>
    <mergeCell ref="J6:K6"/>
    <mergeCell ref="L6:M6"/>
    <mergeCell ref="N6:O6"/>
  </mergeCells>
  <phoneticPr fontId="14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6102D-BBFC-476A-A4E8-4E5C7BCB49D1}">
  <sheetPr>
    <pageSetUpPr fitToPage="1"/>
  </sheetPr>
  <dimension ref="A1:O47"/>
  <sheetViews>
    <sheetView view="pageBreakPreview" zoomScaleNormal="100" zoomScaleSheetLayoutView="100" workbookViewId="0"/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2" t="s">
        <v>0</v>
      </c>
      <c r="B1" s="32"/>
      <c r="C1" s="89" t="s">
        <v>237</v>
      </c>
      <c r="D1" s="40"/>
    </row>
    <row r="3" spans="1:14" ht="15" customHeight="1">
      <c r="A3" s="14" t="s">
        <v>152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1"/>
      <c r="B5" s="41" t="s">
        <v>238</v>
      </c>
      <c r="C5" s="41"/>
      <c r="D5" s="41"/>
      <c r="H5" s="15"/>
      <c r="L5" s="15"/>
      <c r="N5" s="15" t="s">
        <v>153</v>
      </c>
    </row>
    <row r="6" spans="1:14" ht="15" customHeight="1">
      <c r="A6" s="42"/>
      <c r="B6" s="43"/>
      <c r="C6" s="43"/>
      <c r="D6" s="83"/>
      <c r="E6" s="112" t="s">
        <v>239</v>
      </c>
      <c r="F6" s="112"/>
      <c r="G6" s="112" t="s">
        <v>240</v>
      </c>
      <c r="H6" s="112"/>
      <c r="I6" s="113" t="s">
        <v>241</v>
      </c>
      <c r="J6" s="114"/>
      <c r="K6" s="112" t="s">
        <v>242</v>
      </c>
      <c r="L6" s="112"/>
      <c r="M6" s="112" t="s">
        <v>243</v>
      </c>
      <c r="N6" s="112"/>
    </row>
    <row r="7" spans="1:14" ht="15" customHeight="1">
      <c r="A7" s="18"/>
      <c r="B7" s="19"/>
      <c r="C7" s="19"/>
      <c r="D7" s="58"/>
      <c r="E7" s="96" t="s">
        <v>223</v>
      </c>
      <c r="F7" s="96" t="s">
        <v>222</v>
      </c>
      <c r="G7" s="96" t="s">
        <v>223</v>
      </c>
      <c r="H7" s="96" t="s">
        <v>222</v>
      </c>
      <c r="I7" s="96" t="s">
        <v>223</v>
      </c>
      <c r="J7" s="96" t="s">
        <v>222</v>
      </c>
      <c r="K7" s="96" t="s">
        <v>223</v>
      </c>
      <c r="L7" s="96" t="s">
        <v>222</v>
      </c>
      <c r="M7" s="96" t="s">
        <v>223</v>
      </c>
      <c r="N7" s="96" t="s">
        <v>222</v>
      </c>
    </row>
    <row r="8" spans="1:14" ht="18" customHeight="1">
      <c r="A8" s="97" t="s">
        <v>154</v>
      </c>
      <c r="B8" s="78" t="s">
        <v>155</v>
      </c>
      <c r="C8" s="79"/>
      <c r="D8" s="79"/>
      <c r="E8" s="80">
        <v>1</v>
      </c>
      <c r="F8" s="80">
        <v>1</v>
      </c>
      <c r="G8" s="80">
        <v>1</v>
      </c>
      <c r="H8" s="80">
        <v>1</v>
      </c>
      <c r="I8" s="80">
        <v>2</v>
      </c>
      <c r="J8" s="80">
        <v>2</v>
      </c>
      <c r="K8" s="80">
        <v>2</v>
      </c>
      <c r="L8" s="80">
        <v>2</v>
      </c>
      <c r="M8" s="80">
        <v>34</v>
      </c>
      <c r="N8" s="80">
        <v>34</v>
      </c>
    </row>
    <row r="9" spans="1:14" ht="18" customHeight="1">
      <c r="A9" s="97"/>
      <c r="B9" s="97" t="s">
        <v>156</v>
      </c>
      <c r="C9" s="92" t="s">
        <v>157</v>
      </c>
      <c r="D9" s="92"/>
      <c r="E9" s="80">
        <v>100</v>
      </c>
      <c r="F9" s="80">
        <v>100</v>
      </c>
      <c r="G9" s="80">
        <v>33</v>
      </c>
      <c r="H9" s="80">
        <v>33</v>
      </c>
      <c r="I9" s="80">
        <v>73580</v>
      </c>
      <c r="J9" s="80">
        <v>73580</v>
      </c>
      <c r="K9" s="80">
        <v>320003</v>
      </c>
      <c r="L9" s="80">
        <v>319538</v>
      </c>
      <c r="M9" s="80">
        <v>100</v>
      </c>
      <c r="N9" s="80">
        <v>100</v>
      </c>
    </row>
    <row r="10" spans="1:14" ht="18" customHeight="1">
      <c r="A10" s="97"/>
      <c r="B10" s="97"/>
      <c r="C10" s="92" t="s">
        <v>158</v>
      </c>
      <c r="D10" s="92"/>
      <c r="E10" s="80">
        <v>100</v>
      </c>
      <c r="F10" s="80">
        <v>100</v>
      </c>
      <c r="G10" s="80">
        <v>33</v>
      </c>
      <c r="H10" s="80">
        <v>33</v>
      </c>
      <c r="I10" s="80">
        <v>73531</v>
      </c>
      <c r="J10" s="80">
        <v>73531</v>
      </c>
      <c r="K10" s="80">
        <v>160002</v>
      </c>
      <c r="L10" s="80">
        <v>159769</v>
      </c>
      <c r="M10" s="80">
        <v>54</v>
      </c>
      <c r="N10" s="80">
        <v>54</v>
      </c>
    </row>
    <row r="11" spans="1:14" ht="18" customHeight="1">
      <c r="A11" s="97"/>
      <c r="B11" s="97"/>
      <c r="C11" s="92" t="s">
        <v>159</v>
      </c>
      <c r="D11" s="92"/>
      <c r="E11" s="80">
        <v>0</v>
      </c>
      <c r="F11" s="80">
        <v>0</v>
      </c>
      <c r="G11" s="80">
        <v>0</v>
      </c>
      <c r="H11" s="80">
        <v>0</v>
      </c>
      <c r="I11" s="80">
        <v>49</v>
      </c>
      <c r="J11" s="80">
        <v>49</v>
      </c>
      <c r="K11" s="80">
        <v>160002</v>
      </c>
      <c r="L11" s="80">
        <v>159769</v>
      </c>
      <c r="M11" s="80">
        <v>36</v>
      </c>
      <c r="N11" s="80">
        <v>36</v>
      </c>
    </row>
    <row r="12" spans="1:14" ht="18" customHeight="1">
      <c r="A12" s="97"/>
      <c r="B12" s="97"/>
      <c r="C12" s="92" t="s">
        <v>160</v>
      </c>
      <c r="D12" s="92"/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10</v>
      </c>
      <c r="N12" s="80">
        <v>10</v>
      </c>
    </row>
    <row r="13" spans="1:14" ht="18" customHeight="1">
      <c r="A13" s="97"/>
      <c r="B13" s="97"/>
      <c r="C13" s="92" t="s">
        <v>161</v>
      </c>
      <c r="D13" s="92"/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</row>
    <row r="14" spans="1:14" ht="18" customHeight="1">
      <c r="A14" s="97"/>
      <c r="B14" s="97"/>
      <c r="C14" s="92" t="s">
        <v>162</v>
      </c>
      <c r="D14" s="92"/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</row>
    <row r="15" spans="1:14" ht="18" customHeight="1">
      <c r="A15" s="97" t="s">
        <v>163</v>
      </c>
      <c r="B15" s="97" t="s">
        <v>164</v>
      </c>
      <c r="C15" s="92" t="s">
        <v>165</v>
      </c>
      <c r="D15" s="92"/>
      <c r="E15" s="93">
        <v>9926</v>
      </c>
      <c r="F15" s="93">
        <v>8920</v>
      </c>
      <c r="G15" s="93">
        <v>4906</v>
      </c>
      <c r="H15" s="93">
        <v>4144</v>
      </c>
      <c r="I15" s="93">
        <v>7952</v>
      </c>
      <c r="J15" s="93">
        <v>14242</v>
      </c>
      <c r="K15" s="93">
        <v>13019</v>
      </c>
      <c r="L15" s="93">
        <v>12863</v>
      </c>
      <c r="M15" s="93">
        <v>1816</v>
      </c>
      <c r="N15" s="93">
        <v>1810</v>
      </c>
    </row>
    <row r="16" spans="1:14" ht="18" customHeight="1">
      <c r="A16" s="97"/>
      <c r="B16" s="97"/>
      <c r="C16" s="92" t="s">
        <v>166</v>
      </c>
      <c r="D16" s="92"/>
      <c r="E16" s="93">
        <v>0.3</v>
      </c>
      <c r="F16" s="93">
        <v>0.3</v>
      </c>
      <c r="G16" s="93">
        <v>33871</v>
      </c>
      <c r="H16" s="93">
        <v>34142</v>
      </c>
      <c r="I16" s="93">
        <v>318950</v>
      </c>
      <c r="J16" s="93">
        <v>313458</v>
      </c>
      <c r="K16" s="93">
        <v>1690741</v>
      </c>
      <c r="L16" s="93">
        <v>1681686</v>
      </c>
      <c r="M16" s="93">
        <v>966</v>
      </c>
      <c r="N16" s="93">
        <v>938</v>
      </c>
    </row>
    <row r="17" spans="1:15" ht="18" customHeight="1">
      <c r="A17" s="97"/>
      <c r="B17" s="97"/>
      <c r="C17" s="92" t="s">
        <v>167</v>
      </c>
      <c r="D17" s="92"/>
      <c r="E17" s="93">
        <v>0</v>
      </c>
      <c r="F17" s="93">
        <v>0</v>
      </c>
      <c r="G17" s="93">
        <v>0</v>
      </c>
      <c r="H17" s="93">
        <v>0</v>
      </c>
      <c r="I17" s="93">
        <v>0</v>
      </c>
      <c r="J17" s="93">
        <v>0</v>
      </c>
      <c r="K17" s="93">
        <v>896</v>
      </c>
      <c r="L17" s="93">
        <v>980</v>
      </c>
      <c r="M17" s="93">
        <v>0</v>
      </c>
      <c r="N17" s="93">
        <v>0</v>
      </c>
    </row>
    <row r="18" spans="1:15" ht="18" customHeight="1">
      <c r="A18" s="97"/>
      <c r="B18" s="97"/>
      <c r="C18" s="92" t="s">
        <v>168</v>
      </c>
      <c r="D18" s="92"/>
      <c r="E18" s="93">
        <v>9927</v>
      </c>
      <c r="F18" s="93">
        <v>8920</v>
      </c>
      <c r="G18" s="93">
        <v>38778</v>
      </c>
      <c r="H18" s="93">
        <v>38286</v>
      </c>
      <c r="I18" s="93">
        <v>326902</v>
      </c>
      <c r="J18" s="116">
        <v>327700</v>
      </c>
      <c r="K18" s="93">
        <v>1704656</v>
      </c>
      <c r="L18" s="93">
        <v>1695528</v>
      </c>
      <c r="M18" s="93">
        <v>2782</v>
      </c>
      <c r="N18" s="93">
        <v>2748</v>
      </c>
    </row>
    <row r="19" spans="1:15" ht="18" customHeight="1">
      <c r="A19" s="97"/>
      <c r="B19" s="97" t="s">
        <v>169</v>
      </c>
      <c r="C19" s="92" t="s">
        <v>170</v>
      </c>
      <c r="D19" s="92"/>
      <c r="E19" s="93">
        <v>1305</v>
      </c>
      <c r="F19" s="93">
        <v>1318</v>
      </c>
      <c r="G19" s="93">
        <v>2914</v>
      </c>
      <c r="H19" s="93">
        <v>3493</v>
      </c>
      <c r="I19" s="93">
        <v>1847</v>
      </c>
      <c r="J19" s="93">
        <v>4465</v>
      </c>
      <c r="K19" s="93">
        <v>67666</v>
      </c>
      <c r="L19" s="93">
        <v>68024</v>
      </c>
      <c r="M19" s="93">
        <v>417</v>
      </c>
      <c r="N19" s="93">
        <v>637</v>
      </c>
    </row>
    <row r="20" spans="1:15" ht="18" customHeight="1">
      <c r="A20" s="97"/>
      <c r="B20" s="97"/>
      <c r="C20" s="92" t="s">
        <v>171</v>
      </c>
      <c r="D20" s="92"/>
      <c r="E20" s="93">
        <v>8034</v>
      </c>
      <c r="F20" s="93">
        <v>7019</v>
      </c>
      <c r="G20" s="93">
        <v>32342</v>
      </c>
      <c r="H20" s="93">
        <v>31515</v>
      </c>
      <c r="I20" s="93">
        <v>21516</v>
      </c>
      <c r="J20" s="93">
        <v>23126</v>
      </c>
      <c r="K20" s="93">
        <v>513650</v>
      </c>
      <c r="L20" s="93">
        <v>536021</v>
      </c>
      <c r="M20" s="93">
        <v>41</v>
      </c>
      <c r="N20" s="93">
        <v>38</v>
      </c>
    </row>
    <row r="21" spans="1:15" ht="18" customHeight="1">
      <c r="A21" s="97"/>
      <c r="B21" s="97"/>
      <c r="C21" s="92" t="s">
        <v>172</v>
      </c>
      <c r="D21" s="92"/>
      <c r="E21" s="81">
        <v>0</v>
      </c>
      <c r="F21" s="81">
        <v>0</v>
      </c>
      <c r="G21" s="81">
        <v>0</v>
      </c>
      <c r="H21" s="81">
        <v>0</v>
      </c>
      <c r="I21" s="81">
        <v>229960</v>
      </c>
      <c r="J21" s="81">
        <v>226530</v>
      </c>
      <c r="K21" s="81">
        <v>803337</v>
      </c>
      <c r="L21" s="81">
        <v>771945</v>
      </c>
      <c r="M21" s="81">
        <v>0</v>
      </c>
      <c r="N21" s="81">
        <v>0</v>
      </c>
    </row>
    <row r="22" spans="1:15" ht="18" customHeight="1">
      <c r="A22" s="97"/>
      <c r="B22" s="97"/>
      <c r="C22" s="45" t="s">
        <v>173</v>
      </c>
      <c r="D22" s="45"/>
      <c r="E22" s="93">
        <v>9339</v>
      </c>
      <c r="F22" s="93">
        <v>8337</v>
      </c>
      <c r="G22" s="93">
        <v>35256</v>
      </c>
      <c r="H22" s="93">
        <v>35007</v>
      </c>
      <c r="I22" s="93">
        <v>253322</v>
      </c>
      <c r="J22" s="93">
        <v>254120</v>
      </c>
      <c r="K22" s="93">
        <v>1384653</v>
      </c>
      <c r="L22" s="93">
        <v>1375990</v>
      </c>
      <c r="M22" s="93">
        <v>458</v>
      </c>
      <c r="N22" s="93">
        <v>674</v>
      </c>
    </row>
    <row r="23" spans="1:15" ht="18" customHeight="1">
      <c r="A23" s="97"/>
      <c r="B23" s="97" t="s">
        <v>174</v>
      </c>
      <c r="C23" s="92" t="s">
        <v>175</v>
      </c>
      <c r="D23" s="92"/>
      <c r="E23" s="93">
        <v>100</v>
      </c>
      <c r="F23" s="93">
        <v>100</v>
      </c>
      <c r="G23" s="93">
        <v>33</v>
      </c>
      <c r="H23" s="93">
        <v>33</v>
      </c>
      <c r="I23" s="93">
        <v>73580</v>
      </c>
      <c r="J23" s="93">
        <v>73580</v>
      </c>
      <c r="K23" s="93">
        <v>320003</v>
      </c>
      <c r="L23" s="93">
        <v>319538</v>
      </c>
      <c r="M23" s="93">
        <v>100</v>
      </c>
      <c r="N23" s="93">
        <v>100</v>
      </c>
    </row>
    <row r="24" spans="1:15" ht="18" customHeight="1">
      <c r="A24" s="97"/>
      <c r="B24" s="97"/>
      <c r="C24" s="92" t="s">
        <v>176</v>
      </c>
      <c r="D24" s="92"/>
      <c r="E24" s="93">
        <v>0</v>
      </c>
      <c r="F24" s="93">
        <v>0</v>
      </c>
      <c r="G24" s="93">
        <v>3489</v>
      </c>
      <c r="H24" s="93">
        <v>3246</v>
      </c>
      <c r="I24" s="93">
        <v>0</v>
      </c>
      <c r="J24" s="93">
        <v>0.2</v>
      </c>
      <c r="K24" s="93">
        <v>0</v>
      </c>
      <c r="L24" s="93">
        <v>0</v>
      </c>
      <c r="M24" s="93">
        <v>2224</v>
      </c>
      <c r="N24" s="93">
        <v>1974</v>
      </c>
    </row>
    <row r="25" spans="1:15" ht="18" customHeight="1">
      <c r="A25" s="97"/>
      <c r="B25" s="97"/>
      <c r="C25" s="92" t="s">
        <v>177</v>
      </c>
      <c r="D25" s="92"/>
      <c r="E25" s="93">
        <v>488</v>
      </c>
      <c r="F25" s="93">
        <v>483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</row>
    <row r="26" spans="1:15" ht="18" customHeight="1">
      <c r="A26" s="97"/>
      <c r="B26" s="97"/>
      <c r="C26" s="92" t="s">
        <v>178</v>
      </c>
      <c r="D26" s="92"/>
      <c r="E26" s="93">
        <v>588</v>
      </c>
      <c r="F26" s="93">
        <v>583</v>
      </c>
      <c r="G26" s="93">
        <v>3522</v>
      </c>
      <c r="H26" s="93">
        <v>3279</v>
      </c>
      <c r="I26" s="93">
        <v>73580</v>
      </c>
      <c r="J26" s="93">
        <v>73580</v>
      </c>
      <c r="K26" s="93">
        <v>320003</v>
      </c>
      <c r="L26" s="93">
        <v>319538</v>
      </c>
      <c r="M26" s="93">
        <v>2324</v>
      </c>
      <c r="N26" s="93">
        <v>2074</v>
      </c>
    </row>
    <row r="27" spans="1:15" ht="18" customHeight="1">
      <c r="A27" s="97"/>
      <c r="B27" s="92" t="s">
        <v>179</v>
      </c>
      <c r="C27" s="92"/>
      <c r="D27" s="92"/>
      <c r="E27" s="93">
        <v>9927</v>
      </c>
      <c r="F27" s="93">
        <v>8920</v>
      </c>
      <c r="G27" s="93">
        <v>38778</v>
      </c>
      <c r="H27" s="93">
        <v>38286</v>
      </c>
      <c r="I27" s="93">
        <v>326902</v>
      </c>
      <c r="J27" s="93">
        <v>327700</v>
      </c>
      <c r="K27" s="93">
        <v>1704656</v>
      </c>
      <c r="L27" s="93">
        <v>1695528</v>
      </c>
      <c r="M27" s="93">
        <v>2782</v>
      </c>
      <c r="N27" s="93">
        <v>2748</v>
      </c>
    </row>
    <row r="28" spans="1:15" ht="18" customHeight="1">
      <c r="A28" s="97" t="s">
        <v>180</v>
      </c>
      <c r="B28" s="97" t="s">
        <v>181</v>
      </c>
      <c r="C28" s="92" t="s">
        <v>182</v>
      </c>
      <c r="D28" s="82" t="s">
        <v>40</v>
      </c>
      <c r="E28" s="93">
        <v>3998</v>
      </c>
      <c r="F28" s="93">
        <v>3307</v>
      </c>
      <c r="G28" s="93">
        <v>11161</v>
      </c>
      <c r="H28" s="93">
        <v>10645</v>
      </c>
      <c r="I28" s="93">
        <v>5801</v>
      </c>
      <c r="J28" s="93">
        <v>5734</v>
      </c>
      <c r="K28" s="93">
        <v>68024</v>
      </c>
      <c r="L28" s="93">
        <v>65110</v>
      </c>
      <c r="M28" s="93">
        <v>1566</v>
      </c>
      <c r="N28" s="93">
        <v>1228</v>
      </c>
    </row>
    <row r="29" spans="1:15" ht="18" customHeight="1">
      <c r="A29" s="97"/>
      <c r="B29" s="97"/>
      <c r="C29" s="92" t="s">
        <v>183</v>
      </c>
      <c r="D29" s="82" t="s">
        <v>41</v>
      </c>
      <c r="E29" s="93">
        <v>3947</v>
      </c>
      <c r="F29" s="93">
        <v>3258</v>
      </c>
      <c r="G29" s="93">
        <v>10747</v>
      </c>
      <c r="H29" s="93">
        <v>10065</v>
      </c>
      <c r="I29" s="93">
        <v>3528</v>
      </c>
      <c r="J29" s="93">
        <v>4778</v>
      </c>
      <c r="K29" s="93">
        <v>30209</v>
      </c>
      <c r="L29" s="93">
        <v>31806</v>
      </c>
      <c r="M29" s="93">
        <v>1345</v>
      </c>
      <c r="N29" s="93">
        <v>1341</v>
      </c>
    </row>
    <row r="30" spans="1:15" ht="18" customHeight="1">
      <c r="A30" s="97"/>
      <c r="B30" s="97"/>
      <c r="C30" s="92" t="s">
        <v>184</v>
      </c>
      <c r="D30" s="82" t="s">
        <v>185</v>
      </c>
      <c r="E30" s="93">
        <v>42</v>
      </c>
      <c r="F30" s="93">
        <v>41</v>
      </c>
      <c r="G30" s="93">
        <v>108</v>
      </c>
      <c r="H30" s="93">
        <v>101</v>
      </c>
      <c r="I30" s="93">
        <v>456</v>
      </c>
      <c r="J30" s="93">
        <v>438</v>
      </c>
      <c r="K30" s="93">
        <v>1610</v>
      </c>
      <c r="L30" s="93">
        <v>1689</v>
      </c>
      <c r="M30" s="93">
        <v>126</v>
      </c>
      <c r="N30" s="93">
        <v>124</v>
      </c>
    </row>
    <row r="31" spans="1:15" ht="18" customHeight="1">
      <c r="A31" s="97"/>
      <c r="B31" s="97"/>
      <c r="C31" s="45" t="s">
        <v>186</v>
      </c>
      <c r="D31" s="82" t="s">
        <v>187</v>
      </c>
      <c r="E31" s="93">
        <f t="shared" ref="E31:N31" si="0">E28-E29-E30</f>
        <v>9</v>
      </c>
      <c r="F31" s="93">
        <f>F28-F29-F30-1</f>
        <v>7</v>
      </c>
      <c r="G31" s="93">
        <f t="shared" si="0"/>
        <v>306</v>
      </c>
      <c r="H31" s="93">
        <f>H28-H29-H30+1</f>
        <v>480</v>
      </c>
      <c r="I31" s="93">
        <f t="shared" si="0"/>
        <v>1817</v>
      </c>
      <c r="J31" s="93">
        <f t="shared" si="0"/>
        <v>518</v>
      </c>
      <c r="K31" s="93">
        <f>K28-K29-K30-1</f>
        <v>36204</v>
      </c>
      <c r="L31" s="93">
        <f t="shared" si="0"/>
        <v>31615</v>
      </c>
      <c r="M31" s="93">
        <f>M28-M29-M30-1</f>
        <v>94</v>
      </c>
      <c r="N31" s="93">
        <f t="shared" si="0"/>
        <v>-237</v>
      </c>
      <c r="O31" s="7"/>
    </row>
    <row r="32" spans="1:15" ht="18" customHeight="1">
      <c r="A32" s="97"/>
      <c r="B32" s="97"/>
      <c r="C32" s="92" t="s">
        <v>188</v>
      </c>
      <c r="D32" s="82" t="s">
        <v>189</v>
      </c>
      <c r="E32" s="93">
        <v>5</v>
      </c>
      <c r="F32" s="93">
        <v>2</v>
      </c>
      <c r="G32" s="93">
        <v>94</v>
      </c>
      <c r="H32" s="93">
        <v>44</v>
      </c>
      <c r="I32" s="93">
        <v>293</v>
      </c>
      <c r="J32" s="93">
        <v>129</v>
      </c>
      <c r="K32" s="93">
        <v>141</v>
      </c>
      <c r="L32" s="93">
        <v>105</v>
      </c>
      <c r="M32" s="93">
        <v>158</v>
      </c>
      <c r="N32" s="93">
        <v>131</v>
      </c>
    </row>
    <row r="33" spans="1:14" ht="18" customHeight="1">
      <c r="A33" s="97"/>
      <c r="B33" s="97"/>
      <c r="C33" s="92" t="s">
        <v>190</v>
      </c>
      <c r="D33" s="82" t="s">
        <v>191</v>
      </c>
      <c r="E33" s="93">
        <v>10</v>
      </c>
      <c r="F33" s="93">
        <v>7</v>
      </c>
      <c r="G33" s="93">
        <v>158</v>
      </c>
      <c r="H33" s="93">
        <v>124</v>
      </c>
      <c r="I33" s="93">
        <v>261</v>
      </c>
      <c r="J33" s="93">
        <v>34</v>
      </c>
      <c r="K33" s="93">
        <v>4954</v>
      </c>
      <c r="L33" s="93">
        <v>5269</v>
      </c>
      <c r="M33" s="93">
        <v>0.3</v>
      </c>
      <c r="N33" s="116">
        <v>0.01</v>
      </c>
    </row>
    <row r="34" spans="1:14" ht="18" customHeight="1">
      <c r="A34" s="97"/>
      <c r="B34" s="97"/>
      <c r="C34" s="45" t="s">
        <v>192</v>
      </c>
      <c r="D34" s="82" t="s">
        <v>193</v>
      </c>
      <c r="E34" s="93">
        <f>E31+E32-E33+1</f>
        <v>5</v>
      </c>
      <c r="F34" s="93">
        <f t="shared" ref="F34:N34" si="1">F31+F32-F33</f>
        <v>2</v>
      </c>
      <c r="G34" s="93">
        <f>G31+G32-G33+1</f>
        <v>243</v>
      </c>
      <c r="H34" s="93">
        <f>H31+H32-H33-1</f>
        <v>399</v>
      </c>
      <c r="I34" s="93">
        <f t="shared" si="1"/>
        <v>1849</v>
      </c>
      <c r="J34" s="93">
        <f t="shared" si="1"/>
        <v>613</v>
      </c>
      <c r="K34" s="93">
        <f>K31+K32-K33+1</f>
        <v>31392</v>
      </c>
      <c r="L34" s="93">
        <f t="shared" si="1"/>
        <v>26451</v>
      </c>
      <c r="M34" s="93">
        <f t="shared" si="1"/>
        <v>251.7</v>
      </c>
      <c r="N34" s="93">
        <f t="shared" si="1"/>
        <v>-106.01</v>
      </c>
    </row>
    <row r="35" spans="1:14" ht="18" customHeight="1">
      <c r="A35" s="97"/>
      <c r="B35" s="97" t="s">
        <v>194</v>
      </c>
      <c r="C35" s="92" t="s">
        <v>195</v>
      </c>
      <c r="D35" s="82" t="s">
        <v>196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</row>
    <row r="36" spans="1:14" ht="18" customHeight="1">
      <c r="A36" s="97"/>
      <c r="B36" s="97"/>
      <c r="C36" s="92" t="s">
        <v>197</v>
      </c>
      <c r="D36" s="82" t="s">
        <v>198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</row>
    <row r="37" spans="1:14" ht="18" customHeight="1">
      <c r="A37" s="97"/>
      <c r="B37" s="97"/>
      <c r="C37" s="92" t="s">
        <v>199</v>
      </c>
      <c r="D37" s="82" t="s">
        <v>200</v>
      </c>
      <c r="E37" s="93">
        <f>E34+E35-E36</f>
        <v>5</v>
      </c>
      <c r="F37" s="93">
        <f t="shared" ref="F37:N37" si="2">F34+F35-F36</f>
        <v>2</v>
      </c>
      <c r="G37" s="93">
        <f t="shared" si="2"/>
        <v>243</v>
      </c>
      <c r="H37" s="93">
        <f t="shared" si="2"/>
        <v>399</v>
      </c>
      <c r="I37" s="93">
        <f t="shared" si="2"/>
        <v>1849</v>
      </c>
      <c r="J37" s="93">
        <f t="shared" si="2"/>
        <v>613</v>
      </c>
      <c r="K37" s="93">
        <f t="shared" si="2"/>
        <v>31392</v>
      </c>
      <c r="L37" s="93">
        <f t="shared" si="2"/>
        <v>26451</v>
      </c>
      <c r="M37" s="93">
        <f t="shared" si="2"/>
        <v>251.7</v>
      </c>
      <c r="N37" s="93">
        <f t="shared" si="2"/>
        <v>-106.01</v>
      </c>
    </row>
    <row r="38" spans="1:14" ht="18" customHeight="1">
      <c r="A38" s="97"/>
      <c r="B38" s="97"/>
      <c r="C38" s="92" t="s">
        <v>201</v>
      </c>
      <c r="D38" s="82" t="s">
        <v>202</v>
      </c>
      <c r="E38" s="93">
        <v>0</v>
      </c>
      <c r="F38" s="93">
        <v>0</v>
      </c>
      <c r="G38" s="93">
        <v>0</v>
      </c>
      <c r="H38" s="93">
        <v>0</v>
      </c>
      <c r="I38" s="93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</row>
    <row r="39" spans="1:14" ht="18" customHeight="1">
      <c r="A39" s="97"/>
      <c r="B39" s="97"/>
      <c r="C39" s="92" t="s">
        <v>203</v>
      </c>
      <c r="D39" s="82" t="s">
        <v>204</v>
      </c>
      <c r="E39" s="93">
        <v>0</v>
      </c>
      <c r="F39" s="93">
        <v>0</v>
      </c>
      <c r="G39" s="93">
        <v>0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93">
        <v>0</v>
      </c>
      <c r="N39" s="93">
        <v>0</v>
      </c>
    </row>
    <row r="40" spans="1:14" ht="18" customHeight="1">
      <c r="A40" s="97"/>
      <c r="B40" s="97"/>
      <c r="C40" s="92" t="s">
        <v>205</v>
      </c>
      <c r="D40" s="82" t="s">
        <v>206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2</v>
      </c>
      <c r="N40" s="93">
        <v>2</v>
      </c>
    </row>
    <row r="41" spans="1:14" ht="18" customHeight="1">
      <c r="A41" s="97"/>
      <c r="B41" s="97"/>
      <c r="C41" s="45" t="s">
        <v>207</v>
      </c>
      <c r="D41" s="82" t="s">
        <v>208</v>
      </c>
      <c r="E41" s="93">
        <f t="shared" ref="E41:N41" si="3">E34+E35-E36-E40</f>
        <v>5</v>
      </c>
      <c r="F41" s="93">
        <f t="shared" si="3"/>
        <v>2</v>
      </c>
      <c r="G41" s="93"/>
      <c r="H41" s="93"/>
      <c r="I41" s="93">
        <f t="shared" si="3"/>
        <v>1849</v>
      </c>
      <c r="J41" s="93">
        <f t="shared" si="3"/>
        <v>613</v>
      </c>
      <c r="K41" s="93">
        <f t="shared" si="3"/>
        <v>31392</v>
      </c>
      <c r="L41" s="93">
        <f t="shared" si="3"/>
        <v>26451</v>
      </c>
      <c r="M41" s="93">
        <f>M34+M35-M36-M40</f>
        <v>249.7</v>
      </c>
      <c r="N41" s="93">
        <f t="shared" si="3"/>
        <v>-108.01</v>
      </c>
    </row>
    <row r="42" spans="1:14" ht="18" customHeight="1">
      <c r="A42" s="97"/>
      <c r="B42" s="97"/>
      <c r="C42" s="115" t="s">
        <v>209</v>
      </c>
      <c r="D42" s="115"/>
      <c r="E42" s="93"/>
      <c r="F42" s="93"/>
      <c r="G42" s="93">
        <f t="shared" ref="G42:H42" si="4">G37+G38-G39-G40</f>
        <v>243</v>
      </c>
      <c r="H42" s="93">
        <f t="shared" si="4"/>
        <v>399</v>
      </c>
      <c r="I42" s="93"/>
      <c r="J42" s="93"/>
      <c r="K42" s="93"/>
      <c r="L42" s="93"/>
      <c r="M42" s="93"/>
      <c r="N42" s="93"/>
    </row>
    <row r="43" spans="1:14" ht="18" customHeight="1">
      <c r="A43" s="97"/>
      <c r="B43" s="97"/>
      <c r="C43" s="92" t="s">
        <v>210</v>
      </c>
      <c r="D43" s="82" t="s">
        <v>211</v>
      </c>
      <c r="E43" s="93">
        <v>483</v>
      </c>
      <c r="F43" s="93">
        <v>481</v>
      </c>
      <c r="G43" s="93">
        <v>2418</v>
      </c>
      <c r="H43" s="93">
        <v>2019</v>
      </c>
      <c r="I43" s="93">
        <v>197948</v>
      </c>
      <c r="J43" s="93">
        <v>197335</v>
      </c>
      <c r="K43" s="93">
        <v>771945</v>
      </c>
      <c r="L43" s="93">
        <v>745493</v>
      </c>
      <c r="M43" s="93">
        <v>738</v>
      </c>
      <c r="N43" s="93">
        <v>846</v>
      </c>
    </row>
    <row r="44" spans="1:14" ht="18" customHeight="1">
      <c r="A44" s="97"/>
      <c r="B44" s="97"/>
      <c r="C44" s="45" t="s">
        <v>212</v>
      </c>
      <c r="D44" s="95" t="s">
        <v>213</v>
      </c>
      <c r="E44" s="93">
        <f t="shared" ref="E44:N44" si="5">E41+E43</f>
        <v>488</v>
      </c>
      <c r="F44" s="93">
        <f t="shared" si="5"/>
        <v>483</v>
      </c>
      <c r="G44" s="93">
        <f>G42+G43</f>
        <v>2661</v>
      </c>
      <c r="H44" s="93">
        <f>H42+H43</f>
        <v>2418</v>
      </c>
      <c r="I44" s="93">
        <f t="shared" si="5"/>
        <v>199797</v>
      </c>
      <c r="J44" s="93">
        <f t="shared" si="5"/>
        <v>197948</v>
      </c>
      <c r="K44" s="93">
        <f t="shared" si="5"/>
        <v>803337</v>
      </c>
      <c r="L44" s="93">
        <f>L41+L43+1</f>
        <v>771945</v>
      </c>
      <c r="M44" s="93">
        <f t="shared" si="5"/>
        <v>987.7</v>
      </c>
      <c r="N44" s="93">
        <f t="shared" si="5"/>
        <v>737.99</v>
      </c>
    </row>
    <row r="45" spans="1:14" ht="14.1" customHeight="1">
      <c r="A45" s="8" t="s">
        <v>214</v>
      </c>
    </row>
    <row r="46" spans="1:14" ht="14.1" customHeight="1">
      <c r="A46" s="8" t="s">
        <v>215</v>
      </c>
    </row>
    <row r="47" spans="1:14">
      <c r="A47" s="44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I6:J6"/>
    <mergeCell ref="K6:L6"/>
    <mergeCell ref="M6:N6"/>
    <mergeCell ref="A8:A14"/>
    <mergeCell ref="B9:B14"/>
  </mergeCells>
  <phoneticPr fontId="14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石黒　康資</cp:lastModifiedBy>
  <cp:lastPrinted>2024-08-08T11:29:37Z</cp:lastPrinted>
  <dcterms:created xsi:type="dcterms:W3CDTF">1999-07-06T05:17:05Z</dcterms:created>
  <dcterms:modified xsi:type="dcterms:W3CDTF">2024-08-08T11:29:41Z</dcterms:modified>
</cp:coreProperties>
</file>