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6年度\03 HP更新\01都道府県（Excel）\"/>
    </mc:Choice>
  </mc:AlternateContent>
  <xr:revisionPtr revIDLastSave="0" documentId="13_ncr:1_{0545F2A0-8445-4274-BBCA-6AD95B792F11}" xr6:coauthVersionLast="47" xr6:coauthVersionMax="47" xr10:uidLastSave="{00000000-0000-0000-0000-000000000000}"/>
  <bookViews>
    <workbookView xWindow="14400" yWindow="0" windowWidth="14400" windowHeight="15600" tabRatio="663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91029"/>
</workbook>
</file>

<file path=xl/calcChain.xml><?xml version="1.0" encoding="utf-8"?>
<calcChain xmlns="http://schemas.openxmlformats.org/spreadsheetml/2006/main">
  <c r="F39" i="5" l="1"/>
  <c r="F45" i="5" s="1"/>
  <c r="F32" i="5"/>
  <c r="F28" i="5"/>
  <c r="F32" i="2"/>
  <c r="F28" i="2"/>
  <c r="F39" i="2"/>
  <c r="G24" i="4" l="1"/>
  <c r="G14" i="4"/>
  <c r="G15" i="4"/>
  <c r="G16" i="4"/>
  <c r="I9" i="2" l="1"/>
  <c r="F45" i="2"/>
  <c r="G45" i="2" s="1"/>
  <c r="F27" i="2"/>
  <c r="G27" i="2" s="1"/>
  <c r="F22" i="6"/>
  <c r="E22" i="6"/>
  <c r="E19" i="6"/>
  <c r="E23" i="6" s="1"/>
  <c r="H45" i="5"/>
  <c r="G44" i="5"/>
  <c r="F27" i="5"/>
  <c r="G19" i="5" s="1"/>
  <c r="N31" i="8"/>
  <c r="N34" i="8" s="1"/>
  <c r="M31" i="8"/>
  <c r="M34" i="8" s="1"/>
  <c r="L31" i="8"/>
  <c r="L34" i="8"/>
  <c r="L37" i="8" s="1"/>
  <c r="L42" i="8" s="1"/>
  <c r="K31" i="8"/>
  <c r="K34" i="8" s="1"/>
  <c r="O44" i="7"/>
  <c r="N44" i="7"/>
  <c r="M44" i="7"/>
  <c r="M45" i="7" s="1"/>
  <c r="L44" i="7"/>
  <c r="K44" i="7"/>
  <c r="I44" i="7"/>
  <c r="G44" i="7"/>
  <c r="O39" i="7"/>
  <c r="O45" i="7" s="1"/>
  <c r="N39" i="7"/>
  <c r="M39" i="7"/>
  <c r="L39" i="7"/>
  <c r="K39" i="7"/>
  <c r="I39" i="7"/>
  <c r="G39" i="7"/>
  <c r="O24" i="7"/>
  <c r="O27" i="7" s="1"/>
  <c r="N27" i="7"/>
  <c r="M24" i="7"/>
  <c r="M27" i="7" s="1"/>
  <c r="L27" i="7"/>
  <c r="K24" i="7"/>
  <c r="K27" i="7" s="1"/>
  <c r="J27" i="7"/>
  <c r="I24" i="7"/>
  <c r="I27" i="7" s="1"/>
  <c r="H27" i="7"/>
  <c r="G24" i="7"/>
  <c r="G27" i="7" s="1"/>
  <c r="F27" i="7"/>
  <c r="O16" i="7"/>
  <c r="M16" i="7"/>
  <c r="K16" i="7"/>
  <c r="I16" i="7"/>
  <c r="G16" i="7"/>
  <c r="O15" i="7"/>
  <c r="M15" i="7"/>
  <c r="K15" i="7"/>
  <c r="I15" i="7"/>
  <c r="G15" i="7"/>
  <c r="O14" i="7"/>
  <c r="M14" i="7"/>
  <c r="K14" i="7"/>
  <c r="I14" i="7"/>
  <c r="G14" i="7"/>
  <c r="I20" i="6"/>
  <c r="H20" i="6"/>
  <c r="G20" i="6"/>
  <c r="F20" i="6"/>
  <c r="E20" i="6"/>
  <c r="I19" i="6"/>
  <c r="I21" i="6" s="1"/>
  <c r="H19" i="6"/>
  <c r="H21" i="6"/>
  <c r="G19" i="6"/>
  <c r="F19" i="6"/>
  <c r="F21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4" i="4"/>
  <c r="I39" i="4"/>
  <c r="I44" i="4"/>
  <c r="G39" i="4"/>
  <c r="G44" i="4"/>
  <c r="O24" i="4"/>
  <c r="O27" i="4" s="1"/>
  <c r="N27" i="4"/>
  <c r="M24" i="4"/>
  <c r="M27" i="4" s="1"/>
  <c r="L27" i="4"/>
  <c r="K24" i="4"/>
  <c r="K27" i="4" s="1"/>
  <c r="J27" i="4"/>
  <c r="I24" i="4"/>
  <c r="I27" i="4" s="1"/>
  <c r="H27" i="4"/>
  <c r="M16" i="4"/>
  <c r="M15" i="4"/>
  <c r="M14" i="4"/>
  <c r="O16" i="4"/>
  <c r="O15" i="4"/>
  <c r="O14" i="4"/>
  <c r="K16" i="4"/>
  <c r="K15" i="4"/>
  <c r="K14" i="4"/>
  <c r="I16" i="4"/>
  <c r="I15" i="4"/>
  <c r="I14" i="4"/>
  <c r="G27" i="4"/>
  <c r="F27" i="4"/>
  <c r="E21" i="6"/>
  <c r="G37" i="5" l="1"/>
  <c r="G40" i="5"/>
  <c r="G41" i="5"/>
  <c r="G35" i="5"/>
  <c r="G34" i="5"/>
  <c r="G33" i="5"/>
  <c r="G38" i="5"/>
  <c r="G30" i="5"/>
  <c r="G42" i="5"/>
  <c r="G28" i="5"/>
  <c r="G39" i="5"/>
  <c r="G41" i="2"/>
  <c r="G29" i="2"/>
  <c r="G14" i="2"/>
  <c r="K45" i="4"/>
  <c r="I45" i="4"/>
  <c r="G45" i="4"/>
  <c r="I45" i="5"/>
  <c r="G45" i="5"/>
  <c r="G29" i="5"/>
  <c r="G28" i="2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F23" i="6"/>
  <c r="G26" i="2"/>
  <c r="G32" i="2"/>
  <c r="G13" i="2"/>
  <c r="G40" i="2"/>
  <c r="I45" i="7"/>
  <c r="G20" i="2"/>
  <c r="G17" i="2"/>
  <c r="G10" i="2"/>
  <c r="G31" i="2"/>
  <c r="N45" i="7"/>
  <c r="I23" i="6"/>
  <c r="H22" i="6"/>
  <c r="H23" i="6"/>
  <c r="G23" i="6"/>
  <c r="G22" i="6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<sst xmlns="http://schemas.openxmlformats.org/spreadsheetml/2006/main" count="450" uniqueCount="266">
  <si>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</si>
  <si>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</si>
  <si>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</si>
  <si>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</si>
  <si>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</si>
  <si>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</si>
  <si>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</si>
  <si>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</si>
  <si>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</si>
  <si>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</si>
  <si>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</si>
  <si>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</si>
  <si>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</si>
  <si>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</si>
  <si>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</si>
  <si>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</si>
  <si>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</si>
  <si>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</si>
  <si>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</si>
  <si>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</si>
  <si>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</si>
  <si>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</si>
  <si>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</si>
  <si>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</si>
  <si>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</si>
  <si>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</si>
  <si>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</si>
  <si>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</si>
  <si>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</si>
  <si>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</si>
  <si>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</si>
  <si>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</si>
  <si>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</si>
  <si>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</si>
  <si>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</si>
  <si>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</si>
  <si>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</si>
  <si>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</si>
  <si>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</si>
  <si>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</si>
  <si>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</si>
  <si>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</si>
  <si>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</si>
  <si>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</si>
  <si>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</si>
  <si>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</si>
  <si>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</si>
  <si>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</si>
  <si>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</si>
  <si>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</si>
  <si>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</si>
  <si>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</si>
  <si>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</si>
  <si>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</si>
  <si>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</si>
  <si>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</si>
  <si>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</si>
  <si>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</si>
  <si>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</si>
  <si>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</si>
  <si>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</si>
  <si>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</si>
  <si>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</si>
  <si>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</si>
  <si>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</si>
  <si>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</si>
  <si>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</si>
  <si>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</si>
  <si>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</si>
  <si>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</si>
  <si>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</si>
  <si>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</si>
  <si>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</si>
  <si>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</si>
  <si>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</si>
  <si>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</si>
  <si>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</si>
  <si>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</si>
  <si>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</si>
  <si>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</si>
  <si>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</si>
  <si>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</si>
  <si>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</si>
  <si>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</si>
  <si>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</si>
  <si>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</si>
  <si>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</si>
  <si>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</si>
  <si>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</si>
  <si>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</si>
  <si>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</si>
  <si>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</si>
  <si>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</si>
  <si>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</si>
  <si>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</si>
  <si>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</si>
  <si>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</si>
  <si>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</si>
  <si>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</si>
  <si>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</si>
  <si>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</si>
  <si>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</si>
  <si>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</si>
  <si>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</si>
  <si>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</si>
  <si>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</si>
  <si>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</si>
  <si>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</si>
  <si>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</si>
  <si>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</si>
  <si>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</si>
  <si>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</si>
  <si>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</si>
  <si>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</si>
  <si>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</si>
  <si>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</si>
  <si>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</si>
  <si>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</si>
  <si>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</si>
  <si>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</si>
  <si>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</si>
  <si>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</si>
  <si>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</si>
  <si>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</si>
  <si>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</si>
  <si>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</si>
  <si>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</si>
  <si>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</si>
  <si>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</si>
  <si>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</si>
  <si>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</si>
  <si>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</si>
  <si>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</si>
  <si>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</si>
  <si>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</si>
  <si>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</si>
  <si>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</si>
  <si>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</si>
  <si>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</si>
  <si>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</si>
  <si>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</si>
  <si>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</si>
  <si>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</si>
  <si>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</si>
  <si>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</si>
  <si>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</si>
  <si>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</si>
  <si>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</si>
  <si>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</si>
  <si>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</si>
  <si>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</si>
  <si>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</si>
  <si>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</si>
  <si>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</si>
  <si>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</si>
  <si>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</si>
  <si>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</si>
  <si>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</si>
  <si>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</si>
  <si>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</si>
  <si>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</si>
  <si>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</si>
  <si>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</si>
  <si>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</si>
  <si>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</si>
  <si>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</si>
  <si>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</si>
  <si>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</si>
  <si>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</si>
  <si>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</si>
  <si>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</si>
  <si>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</si>
  <si>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</si>
  <si>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</si>
  <si>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</si>
  <si>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</si>
  <si>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</si>
  <si>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</si>
  <si>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</si>
  <si>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</si>
  <si>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</si>
  <si>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</si>
  <si>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</si>
  <si>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</si>
  <si>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</si>
  <si>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</si>
  <si>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</si>
  <si>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</si>
  <si>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</si>
  <si>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</si>
  <si>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</si>
  <si>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</si>
  <si>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</si>
  <si>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</si>
  <si>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</si>
  <si>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</si>
  <si>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</si>
  <si>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</si>
  <si>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</si>
  <si>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</si>
  <si>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</si>
  <si>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</si>
  <si>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</si>
  <si>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</si>
  <si>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</si>
  <si>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</si>
  <si>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</si>
  <si>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</si>
  <si>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</si>
  <si>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</si>
  <si>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</si>
  <si>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</si>
  <si>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</si>
  <si>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</si>
  <si>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</si>
  <si>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</si>
  <si>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</si>
  <si>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</si>
  <si>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</si>
  <si>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</si>
  <si>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</si>
  <si>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</si>
  <si>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</si>
  <si>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</si>
  <si>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</si>
  <si>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</si>
  <si>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</si>
  <si>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</si>
  <si>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</si>
  <si>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</si>
  <si>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</si>
  <si>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</si>
  <si>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</si>
  <si>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</si>
  <si>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</si>
  <si>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</si>
  <si>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</si>
  <si>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</si>
  <si>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</si>
  <si>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</si>
  <si>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</si>
  <si>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</si>
  <si>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</si>
  <si>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</si>
  <si>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</si>
  <si>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</si>
  <si>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</si>
  <si>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</si>
  <si>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</si>
  <si>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</si>
  <si>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</si>
  <si>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電気事業</t>
    <rPh sb="0" eb="2">
      <t>デンキ</t>
    </rPh>
    <rPh sb="2" eb="4">
      <t>ジギョウ</t>
    </rPh>
    <phoneticPr fontId="13"/>
  </si>
  <si>
    <t>水道事業</t>
    <rPh sb="0" eb="2">
      <t>スイドウ</t>
    </rPh>
    <rPh sb="2" eb="4">
      <t>ジギョウ</t>
    </rPh>
    <phoneticPr fontId="13"/>
  </si>
  <si>
    <t>工業用水道事業</t>
    <rPh sb="0" eb="3">
      <t>コウギョウヨウ</t>
    </rPh>
    <rPh sb="3" eb="5">
      <t>スイドウ</t>
    </rPh>
    <rPh sb="5" eb="7">
      <t>ジギョウ</t>
    </rPh>
    <phoneticPr fontId="13"/>
  </si>
  <si>
    <t>病院事業</t>
    <rPh sb="0" eb="2">
      <t>ビョウイン</t>
    </rPh>
    <rPh sb="2" eb="4">
      <t>ジギョウ</t>
    </rPh>
    <phoneticPr fontId="9"/>
  </si>
  <si>
    <t>流域下水道事業</t>
    <rPh sb="0" eb="2">
      <t>リュウイキ</t>
    </rPh>
    <rPh sb="2" eb="5">
      <t>ゲスイドウ</t>
    </rPh>
    <rPh sb="5" eb="7">
      <t>ジギョウ</t>
    </rPh>
    <phoneticPr fontId="13"/>
  </si>
  <si>
    <t>臨海土地造成事業</t>
    <rPh sb="0" eb="2">
      <t>リンカイ</t>
    </rPh>
    <rPh sb="2" eb="4">
      <t>トチ</t>
    </rPh>
    <rPh sb="4" eb="6">
      <t>ゾウセイ</t>
    </rPh>
    <rPh sb="6" eb="8">
      <t>ジギョウ</t>
    </rPh>
    <phoneticPr fontId="13"/>
  </si>
  <si>
    <t>港湾整備事業</t>
    <rPh sb="0" eb="2">
      <t>コウワン</t>
    </rPh>
    <rPh sb="2" eb="4">
      <t>セイビ</t>
    </rPh>
    <rPh sb="4" eb="6">
      <t>ジギョウ</t>
    </rPh>
    <phoneticPr fontId="13"/>
  </si>
  <si>
    <t>宅地造成事業</t>
    <rPh sb="0" eb="6">
      <t>タクチゾウセイジギョウ</t>
    </rPh>
    <phoneticPr fontId="8"/>
  </si>
  <si>
    <t>－</t>
  </si>
  <si>
    <t>土地開発公社</t>
    <rPh sb="0" eb="2">
      <t>トチ</t>
    </rPh>
    <rPh sb="2" eb="4">
      <t>カイハツ</t>
    </rPh>
    <rPh sb="4" eb="6">
      <t>コウシャ</t>
    </rPh>
    <phoneticPr fontId="13"/>
  </si>
  <si>
    <t>道路公社</t>
    <rPh sb="0" eb="2">
      <t>ドウロ</t>
    </rPh>
    <rPh sb="2" eb="4">
      <t>コウシャ</t>
    </rPh>
    <phoneticPr fontId="13"/>
  </si>
  <si>
    <t>住宅供給公社</t>
    <rPh sb="0" eb="2">
      <t>ジュウタク</t>
    </rPh>
    <rPh sb="2" eb="4">
      <t>キョウキュウ</t>
    </rPh>
    <rPh sb="4" eb="6">
      <t>コウシャ</t>
    </rPh>
    <phoneticPr fontId="13"/>
  </si>
  <si>
    <t>京都府</t>
    <rPh sb="0" eb="3">
      <t>キョウトフ</t>
    </rPh>
    <phoneticPr fontId="9"/>
  </si>
  <si>
    <t>京都府</t>
    <rPh sb="0" eb="3">
      <t>キョウトフ</t>
    </rPh>
    <phoneticPr fontId="16"/>
  </si>
  <si>
    <t>-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</si>
</sst>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11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0" fillId="0" borderId="10" xfId="1" applyNumberFormat="1" applyFont="1" applyBorder="1" applyAlignment="1">
      <alignment vertical="center"/>
    </xf>
    <xf numFmtId="177" fontId="19" fillId="0" borderId="10" xfId="1" applyNumberFormat="1" applyFont="1" applyBorder="1" applyAlignment="1">
      <alignment horizontal="right" vertical="center"/>
    </xf>
    <xf numFmtId="178" fontId="19" fillId="0" borderId="10" xfId="1" applyNumberFormat="1" applyFont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177" fontId="2" fillId="0" borderId="10" xfId="1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activeCell="E22" sqref="E22"/>
      <selection pane="topRight" activeCell="E22" sqref="E22"/>
      <selection pane="bottomLeft" activeCell="E22" sqref="E22"/>
      <selection pane="bottomRight" activeCell="J8" sqref="J8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263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242</v>
      </c>
      <c r="G7" s="48"/>
      <c r="H7" s="48" t="s">
        <v>236</v>
      </c>
      <c r="I7" s="49" t="s">
        <v>21</v>
      </c>
    </row>
    <row r="8" spans="1:11" ht="17.100000000000001" customHeight="1">
      <c r="A8" s="18"/>
      <c r="B8" s="19"/>
      <c r="C8" s="19"/>
      <c r="D8" s="19"/>
      <c r="E8" s="60"/>
      <c r="F8" s="51" t="s">
        <v>90</v>
      </c>
      <c r="G8" s="51" t="s">
        <v>2</v>
      </c>
      <c r="H8" s="51" t="s">
        <v>234</v>
      </c>
      <c r="I8" s="52"/>
    </row>
    <row r="9" spans="1:11" ht="18" customHeight="1">
      <c r="A9" s="91" t="s">
        <v>87</v>
      </c>
      <c r="B9" s="91" t="s">
        <v>89</v>
      </c>
      <c r="C9" s="61" t="s">
        <v>3</v>
      </c>
      <c r="D9" s="53"/>
      <c r="E9" s="53"/>
      <c r="F9" s="54">
        <v>365974</v>
      </c>
      <c r="G9" s="55">
        <f>F9/$F$27*100</f>
        <v>38.185177881490247</v>
      </c>
      <c r="H9" s="54">
        <v>367186</v>
      </c>
      <c r="I9" s="55">
        <f>(F9/H9-1)*100</f>
        <v>-0.33007794414819935</v>
      </c>
      <c r="K9" s="25"/>
    </row>
    <row r="10" spans="1:11" ht="18" customHeight="1">
      <c r="A10" s="91"/>
      <c r="B10" s="91"/>
      <c r="C10" s="63"/>
      <c r="D10" s="65" t="s">
        <v>22</v>
      </c>
      <c r="E10" s="53"/>
      <c r="F10" s="110">
        <v>86912</v>
      </c>
      <c r="G10" s="55">
        <f t="shared" ref="G10:G26" si="0">F10/$F$27*100</f>
        <v>9.0682676365973549</v>
      </c>
      <c r="H10" s="54">
        <v>89477</v>
      </c>
      <c r="I10" s="55">
        <f t="shared" ref="I10:I27" si="1">(F10/H10-1)*100</f>
        <v>-2.8666584708919585</v>
      </c>
    </row>
    <row r="11" spans="1:11" ht="18" customHeight="1">
      <c r="A11" s="91"/>
      <c r="B11" s="91"/>
      <c r="C11" s="63"/>
      <c r="D11" s="63"/>
      <c r="E11" s="47" t="s">
        <v>23</v>
      </c>
      <c r="F11" s="110">
        <v>77411</v>
      </c>
      <c r="G11" s="55">
        <f t="shared" si="0"/>
        <v>8.0769475563401798</v>
      </c>
      <c r="H11" s="54">
        <v>79658</v>
      </c>
      <c r="I11" s="55">
        <f t="shared" si="1"/>
        <v>-2.8208089582967166</v>
      </c>
    </row>
    <row r="12" spans="1:11" ht="18" customHeight="1">
      <c r="A12" s="91"/>
      <c r="B12" s="91"/>
      <c r="C12" s="63"/>
      <c r="D12" s="63"/>
      <c r="E12" s="47" t="s">
        <v>24</v>
      </c>
      <c r="F12" s="85">
        <v>9269</v>
      </c>
      <c r="G12" s="55">
        <f t="shared" si="0"/>
        <v>0.96711354845845088</v>
      </c>
      <c r="H12" s="54">
        <v>9558</v>
      </c>
      <c r="I12" s="55">
        <f t="shared" si="1"/>
        <v>-3.0236451140405962</v>
      </c>
    </row>
    <row r="13" spans="1:11" ht="18" customHeight="1">
      <c r="A13" s="91"/>
      <c r="B13" s="91"/>
      <c r="C13" s="63"/>
      <c r="D13" s="64"/>
      <c r="E13" s="47" t="s">
        <v>25</v>
      </c>
      <c r="F13" s="85">
        <v>232</v>
      </c>
      <c r="G13" s="55">
        <f t="shared" si="0"/>
        <v>2.4206531798722689E-2</v>
      </c>
      <c r="H13" s="54">
        <v>261</v>
      </c>
      <c r="I13" s="55">
        <f t="shared" si="1"/>
        <v>-11.111111111111116</v>
      </c>
    </row>
    <row r="14" spans="1:11" ht="18" customHeight="1">
      <c r="A14" s="91"/>
      <c r="B14" s="91"/>
      <c r="C14" s="63"/>
      <c r="D14" s="61" t="s">
        <v>26</v>
      </c>
      <c r="E14" s="53"/>
      <c r="F14" s="54">
        <v>100063</v>
      </c>
      <c r="G14" s="55">
        <f t="shared" si="0"/>
        <v>10.440423238687881</v>
      </c>
      <c r="H14" s="54">
        <v>97432</v>
      </c>
      <c r="I14" s="55">
        <f t="shared" si="1"/>
        <v>2.7003448558994947</v>
      </c>
    </row>
    <row r="15" spans="1:11" ht="18" customHeight="1">
      <c r="A15" s="91"/>
      <c r="B15" s="91"/>
      <c r="C15" s="63"/>
      <c r="D15" s="63"/>
      <c r="E15" s="47" t="s">
        <v>27</v>
      </c>
      <c r="F15" s="54">
        <v>4626</v>
      </c>
      <c r="G15" s="55">
        <f t="shared" si="0"/>
        <v>0.48266989698659984</v>
      </c>
      <c r="H15" s="54">
        <v>4576</v>
      </c>
      <c r="I15" s="55">
        <f t="shared" si="1"/>
        <v>1.0926573426573327</v>
      </c>
    </row>
    <row r="16" spans="1:11" ht="18" customHeight="1">
      <c r="A16" s="91"/>
      <c r="B16" s="91"/>
      <c r="C16" s="63"/>
      <c r="D16" s="64"/>
      <c r="E16" s="47" t="s">
        <v>28</v>
      </c>
      <c r="F16" s="54">
        <v>95437</v>
      </c>
      <c r="G16" s="55">
        <f t="shared" si="0"/>
        <v>9.9577533417012809</v>
      </c>
      <c r="H16" s="54">
        <v>92856</v>
      </c>
      <c r="I16" s="55">
        <f t="shared" si="1"/>
        <v>2.7795726716636437</v>
      </c>
      <c r="K16" s="26"/>
    </row>
    <row r="17" spans="1:26" ht="18" customHeight="1">
      <c r="A17" s="91"/>
      <c r="B17" s="91"/>
      <c r="C17" s="63"/>
      <c r="D17" s="92" t="s">
        <v>29</v>
      </c>
      <c r="E17" s="93"/>
      <c r="F17" s="54">
        <v>123821</v>
      </c>
      <c r="G17" s="55">
        <f t="shared" si="0"/>
        <v>12.919297301076044</v>
      </c>
      <c r="H17" s="54">
        <v>127082</v>
      </c>
      <c r="I17" s="55">
        <f t="shared" si="1"/>
        <v>-2.5660597094789184</v>
      </c>
    </row>
    <row r="18" spans="1:26" ht="18" customHeight="1">
      <c r="A18" s="91"/>
      <c r="B18" s="91"/>
      <c r="C18" s="63"/>
      <c r="D18" s="92" t="s">
        <v>93</v>
      </c>
      <c r="E18" s="94"/>
      <c r="F18" s="54">
        <v>10127</v>
      </c>
      <c r="G18" s="55">
        <f t="shared" si="0"/>
        <v>1.0566359807140717</v>
      </c>
      <c r="H18" s="54">
        <v>9128</v>
      </c>
      <c r="I18" s="55">
        <f t="shared" si="1"/>
        <v>10.944347063978977</v>
      </c>
    </row>
    <row r="19" spans="1:26" ht="18" customHeight="1">
      <c r="A19" s="91"/>
      <c r="B19" s="91"/>
      <c r="C19" s="62"/>
      <c r="D19" s="92" t="s">
        <v>94</v>
      </c>
      <c r="E19" s="94"/>
      <c r="F19" s="56">
        <v>0</v>
      </c>
      <c r="G19" s="55">
        <f t="shared" si="0"/>
        <v>0</v>
      </c>
      <c r="H19" s="54">
        <v>0</v>
      </c>
      <c r="I19" s="55" t="e">
        <f t="shared" si="1"/>
        <v>#DIV/0!</v>
      </c>
      <c r="Z19" s="2" t="s">
        <v>95</v>
      </c>
    </row>
    <row r="20" spans="1:26" ht="18" customHeight="1">
      <c r="A20" s="91"/>
      <c r="B20" s="91"/>
      <c r="C20" s="53" t="s">
        <v>4</v>
      </c>
      <c r="D20" s="53"/>
      <c r="E20" s="53"/>
      <c r="F20" s="54">
        <v>49169</v>
      </c>
      <c r="G20" s="55">
        <f t="shared" si="0"/>
        <v>5.1302196638422233</v>
      </c>
      <c r="H20" s="54">
        <v>46826</v>
      </c>
      <c r="I20" s="55">
        <f t="shared" si="1"/>
        <v>5.0036304617093075</v>
      </c>
    </row>
    <row r="21" spans="1:26" ht="18" customHeight="1">
      <c r="A21" s="91"/>
      <c r="B21" s="91"/>
      <c r="C21" s="53" t="s">
        <v>5</v>
      </c>
      <c r="D21" s="53"/>
      <c r="E21" s="53"/>
      <c r="F21" s="54">
        <v>189300</v>
      </c>
      <c r="G21" s="55">
        <f t="shared" si="0"/>
        <v>19.751277885768122</v>
      </c>
      <c r="H21" s="54">
        <v>187500</v>
      </c>
      <c r="I21" s="55">
        <f t="shared" si="1"/>
        <v>0.96000000000000529</v>
      </c>
    </row>
    <row r="22" spans="1:26" ht="18" customHeight="1">
      <c r="A22" s="91"/>
      <c r="B22" s="91"/>
      <c r="C22" s="53" t="s">
        <v>30</v>
      </c>
      <c r="D22" s="53"/>
      <c r="E22" s="53"/>
      <c r="F22" s="54">
        <v>11347</v>
      </c>
      <c r="G22" s="55">
        <f t="shared" si="0"/>
        <v>1.1839289496556307</v>
      </c>
      <c r="H22" s="54">
        <v>11814</v>
      </c>
      <c r="I22" s="55">
        <f t="shared" si="1"/>
        <v>-3.9529371931606549</v>
      </c>
    </row>
    <row r="23" spans="1:26" ht="18" customHeight="1">
      <c r="A23" s="91"/>
      <c r="B23" s="91"/>
      <c r="C23" s="53" t="s">
        <v>6</v>
      </c>
      <c r="D23" s="53"/>
      <c r="E23" s="53"/>
      <c r="F23" s="54">
        <v>77351</v>
      </c>
      <c r="G23" s="55">
        <f t="shared" si="0"/>
        <v>8.0706872463922359</v>
      </c>
      <c r="H23" s="54">
        <v>113434</v>
      </c>
      <c r="I23" s="55">
        <f t="shared" si="1"/>
        <v>-31.80968669005766</v>
      </c>
    </row>
    <row r="24" spans="1:26" ht="18" customHeight="1">
      <c r="A24" s="91"/>
      <c r="B24" s="91"/>
      <c r="C24" s="53" t="s">
        <v>31</v>
      </c>
      <c r="D24" s="53"/>
      <c r="E24" s="53"/>
      <c r="F24" s="54">
        <v>1867</v>
      </c>
      <c r="G24" s="55">
        <f t="shared" si="0"/>
        <v>0.1947999778802382</v>
      </c>
      <c r="H24" s="54">
        <v>1597</v>
      </c>
      <c r="I24" s="55">
        <f t="shared" si="1"/>
        <v>16.906700062617407</v>
      </c>
    </row>
    <row r="25" spans="1:26" ht="18" customHeight="1">
      <c r="A25" s="91"/>
      <c r="B25" s="91"/>
      <c r="C25" s="53" t="s">
        <v>7</v>
      </c>
      <c r="D25" s="53"/>
      <c r="E25" s="53"/>
      <c r="F25" s="54">
        <v>62854</v>
      </c>
      <c r="G25" s="55">
        <f t="shared" si="0"/>
        <v>6.5580920244694658</v>
      </c>
      <c r="H25" s="54">
        <v>65925</v>
      </c>
      <c r="I25" s="55">
        <f t="shared" si="1"/>
        <v>-4.6583238528631004</v>
      </c>
    </row>
    <row r="26" spans="1:26" ht="18" customHeight="1">
      <c r="A26" s="91"/>
      <c r="B26" s="91"/>
      <c r="C26" s="53" t="s">
        <v>8</v>
      </c>
      <c r="D26" s="53"/>
      <c r="E26" s="53"/>
      <c r="F26" s="54">
        <v>200557</v>
      </c>
      <c r="G26" s="55">
        <f t="shared" si="0"/>
        <v>20.925816370501838</v>
      </c>
      <c r="H26" s="54">
        <v>195515</v>
      </c>
      <c r="I26" s="55">
        <f t="shared" si="1"/>
        <v>2.5788302687773212</v>
      </c>
    </row>
    <row r="27" spans="1:26" ht="18" customHeight="1">
      <c r="A27" s="91"/>
      <c r="B27" s="91"/>
      <c r="C27" s="53" t="s">
        <v>9</v>
      </c>
      <c r="D27" s="53"/>
      <c r="E27" s="53"/>
      <c r="F27" s="54">
        <f>SUM(F9,F20:F26)</f>
        <v>958419</v>
      </c>
      <c r="G27" s="55">
        <f>F27/$F$27*100</f>
        <v>100</v>
      </c>
      <c r="H27" s="54">
        <v>989797</v>
      </c>
      <c r="I27" s="55">
        <f t="shared" si="1"/>
        <v>-3.1701449893260958</v>
      </c>
    </row>
    <row r="28" spans="1:26" ht="18" customHeight="1">
      <c r="A28" s="91"/>
      <c r="B28" s="91" t="s">
        <v>88</v>
      </c>
      <c r="C28" s="61" t="s">
        <v>10</v>
      </c>
      <c r="D28" s="53"/>
      <c r="E28" s="53"/>
      <c r="F28" s="54">
        <f>SUM(F29:F31)</f>
        <v>363347</v>
      </c>
      <c r="G28" s="55">
        <f>F28/$F$45*100</f>
        <v>37.911080644269362</v>
      </c>
      <c r="H28" s="54">
        <v>353125</v>
      </c>
      <c r="I28" s="55">
        <f>(F28/H28-1)*100</f>
        <v>2.8947256637168239</v>
      </c>
    </row>
    <row r="29" spans="1:26" ht="18" customHeight="1">
      <c r="A29" s="91"/>
      <c r="B29" s="91"/>
      <c r="C29" s="63"/>
      <c r="D29" s="53" t="s">
        <v>11</v>
      </c>
      <c r="E29" s="53"/>
      <c r="F29" s="54">
        <v>216505</v>
      </c>
      <c r="G29" s="55">
        <f t="shared" ref="G29:G44" si="2">F29/$F$45*100</f>
        <v>22.589806754665755</v>
      </c>
      <c r="H29" s="54">
        <v>205650</v>
      </c>
      <c r="I29" s="55">
        <f t="shared" ref="I29:I45" si="3">(F29/H29-1)*100</f>
        <v>5.2783856066131785</v>
      </c>
    </row>
    <row r="30" spans="1:26" ht="18" customHeight="1">
      <c r="A30" s="91"/>
      <c r="B30" s="91"/>
      <c r="C30" s="63"/>
      <c r="D30" s="53" t="s">
        <v>32</v>
      </c>
      <c r="E30" s="53"/>
      <c r="F30" s="54">
        <v>30002</v>
      </c>
      <c r="G30" s="55">
        <f t="shared" si="2"/>
        <v>3.1303636509710264</v>
      </c>
      <c r="H30" s="54">
        <v>31144</v>
      </c>
      <c r="I30" s="55">
        <f t="shared" si="3"/>
        <v>-3.666837914204979</v>
      </c>
    </row>
    <row r="31" spans="1:26" ht="18" customHeight="1">
      <c r="A31" s="91"/>
      <c r="B31" s="91"/>
      <c r="C31" s="62"/>
      <c r="D31" s="53" t="s">
        <v>12</v>
      </c>
      <c r="E31" s="53"/>
      <c r="F31" s="54">
        <v>116840</v>
      </c>
      <c r="G31" s="55">
        <f t="shared" si="2"/>
        <v>12.190910238632581</v>
      </c>
      <c r="H31" s="54">
        <v>116331</v>
      </c>
      <c r="I31" s="55">
        <f t="shared" si="3"/>
        <v>0.4375445925849597</v>
      </c>
    </row>
    <row r="32" spans="1:26" ht="18" customHeight="1">
      <c r="A32" s="91"/>
      <c r="B32" s="91"/>
      <c r="C32" s="61" t="s">
        <v>13</v>
      </c>
      <c r="D32" s="53"/>
      <c r="E32" s="53"/>
      <c r="F32" s="54">
        <f>SUM(F33:F38)+303</f>
        <v>510958</v>
      </c>
      <c r="G32" s="55">
        <f t="shared" si="2"/>
        <v>53.312590839705805</v>
      </c>
      <c r="H32" s="54">
        <v>549742</v>
      </c>
      <c r="I32" s="55">
        <f t="shared" si="3"/>
        <v>-7.054945774563337</v>
      </c>
    </row>
    <row r="33" spans="1:9" ht="18" customHeight="1">
      <c r="A33" s="91"/>
      <c r="B33" s="91"/>
      <c r="C33" s="63"/>
      <c r="D33" s="53" t="s">
        <v>14</v>
      </c>
      <c r="E33" s="53"/>
      <c r="F33" s="54">
        <v>32174</v>
      </c>
      <c r="G33" s="55">
        <f t="shared" si="2"/>
        <v>3.3569868710866544</v>
      </c>
      <c r="H33" s="54">
        <v>40943</v>
      </c>
      <c r="I33" s="55">
        <f t="shared" si="3"/>
        <v>-21.417580538797843</v>
      </c>
    </row>
    <row r="34" spans="1:9" ht="18" customHeight="1">
      <c r="A34" s="91"/>
      <c r="B34" s="91"/>
      <c r="C34" s="63"/>
      <c r="D34" s="53" t="s">
        <v>33</v>
      </c>
      <c r="E34" s="53"/>
      <c r="F34" s="54">
        <v>2908</v>
      </c>
      <c r="G34" s="55">
        <f t="shared" si="2"/>
        <v>0.303416355477093</v>
      </c>
      <c r="H34" s="54">
        <v>2845</v>
      </c>
      <c r="I34" s="55">
        <f t="shared" si="3"/>
        <v>2.2144112478031719</v>
      </c>
    </row>
    <row r="35" spans="1:9" ht="18" customHeight="1">
      <c r="A35" s="91"/>
      <c r="B35" s="91"/>
      <c r="C35" s="63"/>
      <c r="D35" s="53" t="s">
        <v>34</v>
      </c>
      <c r="E35" s="53"/>
      <c r="F35" s="54">
        <v>293432</v>
      </c>
      <c r="G35" s="55">
        <f t="shared" si="2"/>
        <v>30.616254477425841</v>
      </c>
      <c r="H35" s="54">
        <v>325636</v>
      </c>
      <c r="I35" s="55">
        <f t="shared" si="3"/>
        <v>-9.8895699492685054</v>
      </c>
    </row>
    <row r="36" spans="1:9" ht="18" customHeight="1">
      <c r="A36" s="91"/>
      <c r="B36" s="91"/>
      <c r="C36" s="63"/>
      <c r="D36" s="53" t="s">
        <v>35</v>
      </c>
      <c r="E36" s="53"/>
      <c r="F36" s="54">
        <v>16006</v>
      </c>
      <c r="G36" s="55">
        <f t="shared" si="2"/>
        <v>1.6700420171136006</v>
      </c>
      <c r="H36" s="54">
        <v>15500</v>
      </c>
      <c r="I36" s="55">
        <f t="shared" si="3"/>
        <v>3.2645161290322688</v>
      </c>
    </row>
    <row r="37" spans="1:9" ht="18" customHeight="1">
      <c r="A37" s="91"/>
      <c r="B37" s="91"/>
      <c r="C37" s="63"/>
      <c r="D37" s="53" t="s">
        <v>15</v>
      </c>
      <c r="E37" s="53"/>
      <c r="F37" s="54">
        <v>10378</v>
      </c>
      <c r="G37" s="55">
        <f t="shared" si="2"/>
        <v>1.0828249439963105</v>
      </c>
      <c r="H37" s="54">
        <v>8537</v>
      </c>
      <c r="I37" s="55">
        <f t="shared" si="3"/>
        <v>21.564952559447104</v>
      </c>
    </row>
    <row r="38" spans="1:9" ht="18" customHeight="1">
      <c r="A38" s="91"/>
      <c r="B38" s="91"/>
      <c r="C38" s="62"/>
      <c r="D38" s="53" t="s">
        <v>36</v>
      </c>
      <c r="E38" s="53"/>
      <c r="F38" s="54">
        <v>155757</v>
      </c>
      <c r="G38" s="55">
        <f t="shared" si="2"/>
        <v>16.25145160936918</v>
      </c>
      <c r="H38" s="54">
        <v>155978</v>
      </c>
      <c r="I38" s="55">
        <f t="shared" si="3"/>
        <v>-0.14168664811704534</v>
      </c>
    </row>
    <row r="39" spans="1:9" ht="18" customHeight="1">
      <c r="A39" s="91"/>
      <c r="B39" s="91"/>
      <c r="C39" s="61" t="s">
        <v>16</v>
      </c>
      <c r="D39" s="53"/>
      <c r="E39" s="53"/>
      <c r="F39" s="54">
        <f>F40+F43+F44</f>
        <v>84114</v>
      </c>
      <c r="G39" s="55">
        <f t="shared" si="2"/>
        <v>8.7763285160248277</v>
      </c>
      <c r="H39" s="54">
        <v>86930</v>
      </c>
      <c r="I39" s="55">
        <f t="shared" si="3"/>
        <v>-3.2393880133440689</v>
      </c>
    </row>
    <row r="40" spans="1:9" ht="18" customHeight="1">
      <c r="A40" s="91"/>
      <c r="B40" s="91"/>
      <c r="C40" s="63"/>
      <c r="D40" s="61" t="s">
        <v>17</v>
      </c>
      <c r="E40" s="53"/>
      <c r="F40" s="54">
        <v>82485</v>
      </c>
      <c r="G40" s="55">
        <f t="shared" si="2"/>
        <v>8.6063611009381074</v>
      </c>
      <c r="H40" s="54">
        <v>85658</v>
      </c>
      <c r="I40" s="55">
        <f t="shared" si="3"/>
        <v>-3.7042658012094609</v>
      </c>
    </row>
    <row r="41" spans="1:9" ht="18" customHeight="1">
      <c r="A41" s="91"/>
      <c r="B41" s="91"/>
      <c r="C41" s="63"/>
      <c r="D41" s="63"/>
      <c r="E41" s="57" t="s">
        <v>91</v>
      </c>
      <c r="F41" s="54">
        <v>41397</v>
      </c>
      <c r="G41" s="55">
        <f t="shared" si="2"/>
        <v>4.319300848585014</v>
      </c>
      <c r="H41" s="54">
        <v>39958</v>
      </c>
      <c r="I41" s="58">
        <f t="shared" si="3"/>
        <v>3.601281345412688</v>
      </c>
    </row>
    <row r="42" spans="1:9" ht="18" customHeight="1">
      <c r="A42" s="91"/>
      <c r="B42" s="91"/>
      <c r="C42" s="63"/>
      <c r="D42" s="62"/>
      <c r="E42" s="47" t="s">
        <v>37</v>
      </c>
      <c r="F42" s="54">
        <v>41088</v>
      </c>
      <c r="G42" s="55">
        <f t="shared" si="2"/>
        <v>4.2870602523530943</v>
      </c>
      <c r="H42" s="54">
        <v>45700</v>
      </c>
      <c r="I42" s="58">
        <f t="shared" si="3"/>
        <v>-10.091903719912477</v>
      </c>
    </row>
    <row r="43" spans="1:9" ht="18" customHeight="1">
      <c r="A43" s="91"/>
      <c r="B43" s="91"/>
      <c r="C43" s="63"/>
      <c r="D43" s="53" t="s">
        <v>38</v>
      </c>
      <c r="E43" s="53"/>
      <c r="F43" s="54">
        <v>1629</v>
      </c>
      <c r="G43" s="55">
        <f t="shared" si="2"/>
        <v>0.16996741508672095</v>
      </c>
      <c r="H43" s="54">
        <v>1272</v>
      </c>
      <c r="I43" s="58">
        <f t="shared" si="3"/>
        <v>28.066037735849058</v>
      </c>
    </row>
    <row r="44" spans="1:9" ht="18" customHeight="1">
      <c r="A44" s="91"/>
      <c r="B44" s="91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3"/>
        <v>#DIV/0!</v>
      </c>
    </row>
    <row r="45" spans="1:9" ht="18" customHeight="1">
      <c r="A45" s="91"/>
      <c r="B45" s="91"/>
      <c r="C45" s="47" t="s">
        <v>18</v>
      </c>
      <c r="D45" s="47"/>
      <c r="E45" s="47"/>
      <c r="F45" s="54">
        <f>SUM(F28,F32,F39)</f>
        <v>958419</v>
      </c>
      <c r="G45" s="55">
        <f>F45/$F$45*100</f>
        <v>100</v>
      </c>
      <c r="H45" s="54">
        <v>989797</v>
      </c>
      <c r="I45" s="55">
        <f t="shared" si="3"/>
        <v>-3.1701449893260958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11" activePane="bottomRight" state="frozen"/>
      <selection activeCell="E22" sqref="E22"/>
      <selection pane="topRight" activeCell="E22" sqref="E22"/>
      <selection pane="bottomLeft" activeCell="E22" sqref="E22"/>
      <selection pane="bottomRight" activeCell="H2" sqref="H2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263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5" customHeight="1">
      <c r="A6" s="97" t="s">
        <v>48</v>
      </c>
      <c r="B6" s="98"/>
      <c r="C6" s="98"/>
      <c r="D6" s="98"/>
      <c r="E6" s="98"/>
      <c r="F6" s="102" t="s">
        <v>251</v>
      </c>
      <c r="G6" s="102"/>
      <c r="H6" s="102" t="s">
        <v>252</v>
      </c>
      <c r="I6" s="102"/>
      <c r="J6" s="102" t="s">
        <v>253</v>
      </c>
      <c r="K6" s="102"/>
      <c r="L6" s="102" t="s">
        <v>254</v>
      </c>
      <c r="M6" s="102"/>
      <c r="N6" s="102" t="s">
        <v>255</v>
      </c>
      <c r="O6" s="102"/>
    </row>
    <row r="7" spans="1:25" ht="15.95" customHeight="1">
      <c r="A7" s="98"/>
      <c r="B7" s="98"/>
      <c r="C7" s="98"/>
      <c r="D7" s="98"/>
      <c r="E7" s="98"/>
      <c r="F7" s="51" t="s">
        <v>244</v>
      </c>
      <c r="G7" s="51" t="s">
        <v>236</v>
      </c>
      <c r="H7" s="51" t="s">
        <v>241</v>
      </c>
      <c r="I7" s="51" t="s">
        <v>236</v>
      </c>
      <c r="J7" s="51" t="s">
        <v>241</v>
      </c>
      <c r="K7" s="51" t="s">
        <v>236</v>
      </c>
      <c r="L7" s="51" t="s">
        <v>241</v>
      </c>
      <c r="M7" s="51" t="s">
        <v>236</v>
      </c>
      <c r="N7" s="51" t="s">
        <v>241</v>
      </c>
      <c r="O7" s="51" t="s">
        <v>236</v>
      </c>
    </row>
    <row r="8" spans="1:25" ht="15.95" customHeight="1">
      <c r="A8" s="95" t="s">
        <v>82</v>
      </c>
      <c r="B8" s="61" t="s">
        <v>49</v>
      </c>
      <c r="C8" s="53"/>
      <c r="D8" s="53"/>
      <c r="E8" s="66" t="s">
        <v>40</v>
      </c>
      <c r="F8" s="54">
        <v>563</v>
      </c>
      <c r="G8" s="54">
        <v>465</v>
      </c>
      <c r="H8" s="54">
        <v>5681</v>
      </c>
      <c r="I8" s="54">
        <v>5697</v>
      </c>
      <c r="J8" s="54">
        <v>348</v>
      </c>
      <c r="K8" s="54">
        <v>328</v>
      </c>
      <c r="L8" s="54">
        <v>2566</v>
      </c>
      <c r="M8" s="54">
        <v>2645</v>
      </c>
      <c r="N8" s="54">
        <v>14249</v>
      </c>
      <c r="O8" s="54">
        <v>13850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95"/>
      <c r="B9" s="63"/>
      <c r="C9" s="53" t="s">
        <v>50</v>
      </c>
      <c r="D9" s="53"/>
      <c r="E9" s="66" t="s">
        <v>41</v>
      </c>
      <c r="F9" s="54">
        <v>563</v>
      </c>
      <c r="G9" s="54">
        <v>465</v>
      </c>
      <c r="H9" s="54">
        <v>5681</v>
      </c>
      <c r="I9" s="54">
        <v>5697</v>
      </c>
      <c r="J9" s="54">
        <v>348</v>
      </c>
      <c r="K9" s="54">
        <v>328</v>
      </c>
      <c r="L9" s="54">
        <v>2566</v>
      </c>
      <c r="M9" s="54">
        <v>2645</v>
      </c>
      <c r="N9" s="54">
        <v>14249</v>
      </c>
      <c r="O9" s="54">
        <v>13850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95"/>
      <c r="B10" s="62"/>
      <c r="C10" s="53" t="s">
        <v>51</v>
      </c>
      <c r="D10" s="53"/>
      <c r="E10" s="66" t="s">
        <v>42</v>
      </c>
      <c r="F10" s="54">
        <v>0</v>
      </c>
      <c r="G10" s="54">
        <v>0</v>
      </c>
      <c r="H10" s="54">
        <v>0</v>
      </c>
      <c r="I10" s="54">
        <v>0</v>
      </c>
      <c r="J10" s="67">
        <v>0</v>
      </c>
      <c r="K10" s="67">
        <v>0</v>
      </c>
      <c r="L10" s="54">
        <v>0</v>
      </c>
      <c r="M10" s="54">
        <v>0</v>
      </c>
      <c r="N10" s="54">
        <v>0</v>
      </c>
      <c r="O10" s="54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95"/>
      <c r="B11" s="61" t="s">
        <v>52</v>
      </c>
      <c r="C11" s="53"/>
      <c r="D11" s="53"/>
      <c r="E11" s="66" t="s">
        <v>43</v>
      </c>
      <c r="F11" s="54">
        <v>512</v>
      </c>
      <c r="G11" s="54">
        <v>471</v>
      </c>
      <c r="H11" s="54">
        <v>5140</v>
      </c>
      <c r="I11" s="54">
        <v>5128</v>
      </c>
      <c r="J11" s="54">
        <v>353</v>
      </c>
      <c r="K11" s="54">
        <v>376</v>
      </c>
      <c r="L11" s="54">
        <v>2567</v>
      </c>
      <c r="M11" s="54">
        <v>2646</v>
      </c>
      <c r="N11" s="54">
        <v>14873</v>
      </c>
      <c r="O11" s="54">
        <v>14889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95"/>
      <c r="B12" s="63"/>
      <c r="C12" s="53" t="s">
        <v>53</v>
      </c>
      <c r="D12" s="53"/>
      <c r="E12" s="66" t="s">
        <v>44</v>
      </c>
      <c r="F12" s="54">
        <v>512</v>
      </c>
      <c r="G12" s="54">
        <v>471</v>
      </c>
      <c r="H12" s="54">
        <v>5140</v>
      </c>
      <c r="I12" s="54">
        <v>5128</v>
      </c>
      <c r="J12" s="54">
        <v>353</v>
      </c>
      <c r="K12" s="54">
        <v>376</v>
      </c>
      <c r="L12" s="54">
        <v>2566</v>
      </c>
      <c r="M12" s="54">
        <v>2645</v>
      </c>
      <c r="N12" s="54">
        <v>14873</v>
      </c>
      <c r="O12" s="54">
        <v>14889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95"/>
      <c r="B13" s="62"/>
      <c r="C13" s="53" t="s">
        <v>54</v>
      </c>
      <c r="D13" s="53"/>
      <c r="E13" s="66" t="s">
        <v>45</v>
      </c>
      <c r="F13" s="54">
        <v>0</v>
      </c>
      <c r="G13" s="54">
        <v>0</v>
      </c>
      <c r="H13" s="67">
        <v>0</v>
      </c>
      <c r="I13" s="67">
        <v>0</v>
      </c>
      <c r="J13" s="67">
        <v>0</v>
      </c>
      <c r="K13" s="67">
        <v>0</v>
      </c>
      <c r="L13" s="54">
        <v>0.5</v>
      </c>
      <c r="M13" s="54">
        <v>1</v>
      </c>
      <c r="N13" s="54">
        <v>0</v>
      </c>
      <c r="O13" s="54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95"/>
      <c r="B14" s="53" t="s">
        <v>55</v>
      </c>
      <c r="C14" s="53"/>
      <c r="D14" s="53"/>
      <c r="E14" s="66" t="s">
        <v>96</v>
      </c>
      <c r="F14" s="54">
        <v>51</v>
      </c>
      <c r="G14" s="54">
        <f t="shared" ref="G14:O14" si="0">G9-G12</f>
        <v>-6</v>
      </c>
      <c r="H14" s="54">
        <v>541</v>
      </c>
      <c r="I14" s="54">
        <f t="shared" si="0"/>
        <v>569</v>
      </c>
      <c r="J14" s="54">
        <v>-5</v>
      </c>
      <c r="K14" s="54">
        <f t="shared" si="0"/>
        <v>-48</v>
      </c>
      <c r="L14" s="54">
        <v>0</v>
      </c>
      <c r="M14" s="54">
        <f t="shared" si="0"/>
        <v>0</v>
      </c>
      <c r="N14" s="54">
        <v>-624</v>
      </c>
      <c r="O14" s="54">
        <f t="shared" si="0"/>
        <v>-1039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95"/>
      <c r="B15" s="53" t="s">
        <v>56</v>
      </c>
      <c r="C15" s="53"/>
      <c r="D15" s="53"/>
      <c r="E15" s="66" t="s">
        <v>97</v>
      </c>
      <c r="F15" s="54">
        <v>0</v>
      </c>
      <c r="G15" s="54">
        <f t="shared" ref="G15:O15" si="1">G10-G13</f>
        <v>0</v>
      </c>
      <c r="H15" s="54">
        <v>0</v>
      </c>
      <c r="I15" s="54">
        <f t="shared" si="1"/>
        <v>0</v>
      </c>
      <c r="J15" s="54">
        <v>0</v>
      </c>
      <c r="K15" s="54">
        <f t="shared" si="1"/>
        <v>0</v>
      </c>
      <c r="L15" s="54">
        <v>-0.5</v>
      </c>
      <c r="M15" s="54">
        <f t="shared" si="1"/>
        <v>-1</v>
      </c>
      <c r="N15" s="54">
        <v>0</v>
      </c>
      <c r="O15" s="54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95"/>
      <c r="B16" s="53" t="s">
        <v>57</v>
      </c>
      <c r="C16" s="53"/>
      <c r="D16" s="53"/>
      <c r="E16" s="66" t="s">
        <v>98</v>
      </c>
      <c r="F16" s="54">
        <v>51</v>
      </c>
      <c r="G16" s="54">
        <f t="shared" ref="G16:O16" si="2">G8-G11</f>
        <v>-6</v>
      </c>
      <c r="H16" s="54">
        <v>541</v>
      </c>
      <c r="I16" s="54">
        <f t="shared" si="2"/>
        <v>569</v>
      </c>
      <c r="J16" s="54">
        <v>-5</v>
      </c>
      <c r="K16" s="54">
        <f t="shared" si="2"/>
        <v>-48</v>
      </c>
      <c r="L16" s="54">
        <v>-1</v>
      </c>
      <c r="M16" s="54">
        <f t="shared" si="2"/>
        <v>-1</v>
      </c>
      <c r="N16" s="54">
        <v>-624</v>
      </c>
      <c r="O16" s="54">
        <f t="shared" si="2"/>
        <v>-1039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95"/>
      <c r="B17" s="53" t="s">
        <v>58</v>
      </c>
      <c r="C17" s="53"/>
      <c r="D17" s="53"/>
      <c r="E17" s="51"/>
      <c r="F17" s="54">
        <v>654</v>
      </c>
      <c r="G17" s="54">
        <v>686</v>
      </c>
      <c r="H17" s="67">
        <v>0</v>
      </c>
      <c r="I17" s="67">
        <v>0</v>
      </c>
      <c r="J17" s="54">
        <v>61</v>
      </c>
      <c r="K17" s="54">
        <v>104</v>
      </c>
      <c r="L17" s="54">
        <v>3744</v>
      </c>
      <c r="M17" s="54">
        <v>3762</v>
      </c>
      <c r="N17" s="67">
        <v>1802</v>
      </c>
      <c r="O17" s="68">
        <v>4258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95"/>
      <c r="B18" s="53" t="s">
        <v>59</v>
      </c>
      <c r="C18" s="53"/>
      <c r="D18" s="53"/>
      <c r="E18" s="51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95" t="s">
        <v>83</v>
      </c>
      <c r="B19" s="61" t="s">
        <v>60</v>
      </c>
      <c r="C19" s="53"/>
      <c r="D19" s="53"/>
      <c r="E19" s="66"/>
      <c r="F19" s="54">
        <v>0</v>
      </c>
      <c r="G19" s="54">
        <v>0</v>
      </c>
      <c r="H19" s="54">
        <v>775</v>
      </c>
      <c r="I19" s="54">
        <v>848</v>
      </c>
      <c r="J19" s="54">
        <v>75</v>
      </c>
      <c r="K19" s="54">
        <v>81</v>
      </c>
      <c r="L19" s="54">
        <v>1083</v>
      </c>
      <c r="M19" s="54">
        <v>997</v>
      </c>
      <c r="N19" s="54">
        <v>8364</v>
      </c>
      <c r="O19" s="54">
        <v>7888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95"/>
      <c r="B20" s="62"/>
      <c r="C20" s="53" t="s">
        <v>61</v>
      </c>
      <c r="D20" s="53"/>
      <c r="E20" s="66"/>
      <c r="F20" s="54">
        <v>0</v>
      </c>
      <c r="G20" s="54">
        <v>0</v>
      </c>
      <c r="H20" s="54">
        <v>775</v>
      </c>
      <c r="I20" s="54">
        <v>848</v>
      </c>
      <c r="J20" s="54">
        <v>75</v>
      </c>
      <c r="K20" s="67">
        <v>81</v>
      </c>
      <c r="L20" s="54">
        <v>1051</v>
      </c>
      <c r="M20" s="54">
        <v>969</v>
      </c>
      <c r="N20" s="54">
        <v>3166</v>
      </c>
      <c r="O20" s="54">
        <v>2888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95"/>
      <c r="B21" s="53" t="s">
        <v>62</v>
      </c>
      <c r="C21" s="53"/>
      <c r="D21" s="53"/>
      <c r="E21" s="66" t="s">
        <v>99</v>
      </c>
      <c r="F21" s="54">
        <v>0</v>
      </c>
      <c r="G21" s="54">
        <v>0</v>
      </c>
      <c r="H21" s="54">
        <v>775</v>
      </c>
      <c r="I21" s="54">
        <v>848</v>
      </c>
      <c r="J21" s="54">
        <v>75</v>
      </c>
      <c r="K21" s="54">
        <v>81</v>
      </c>
      <c r="L21" s="54">
        <v>1083</v>
      </c>
      <c r="M21" s="54">
        <v>997</v>
      </c>
      <c r="N21" s="54">
        <v>8364</v>
      </c>
      <c r="O21" s="54">
        <v>7888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95"/>
      <c r="B22" s="61" t="s">
        <v>63</v>
      </c>
      <c r="C22" s="53"/>
      <c r="D22" s="53"/>
      <c r="E22" s="66" t="s">
        <v>100</v>
      </c>
      <c r="F22" s="54">
        <v>50</v>
      </c>
      <c r="G22" s="54">
        <v>31</v>
      </c>
      <c r="H22" s="54">
        <v>3208</v>
      </c>
      <c r="I22" s="54">
        <v>3268</v>
      </c>
      <c r="J22" s="54">
        <v>164</v>
      </c>
      <c r="K22" s="54">
        <v>172</v>
      </c>
      <c r="L22" s="54">
        <v>1143</v>
      </c>
      <c r="M22" s="54">
        <v>1132</v>
      </c>
      <c r="N22" s="54">
        <v>9663</v>
      </c>
      <c r="O22" s="54">
        <v>9180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95"/>
      <c r="B23" s="62" t="s">
        <v>64</v>
      </c>
      <c r="C23" s="53" t="s">
        <v>65</v>
      </c>
      <c r="D23" s="53"/>
      <c r="E23" s="66"/>
      <c r="F23" s="54">
        <v>24</v>
      </c>
      <c r="G23" s="54">
        <v>30</v>
      </c>
      <c r="H23" s="54">
        <v>1885</v>
      </c>
      <c r="I23" s="54">
        <v>1927</v>
      </c>
      <c r="J23" s="54">
        <v>44</v>
      </c>
      <c r="K23" s="54">
        <v>40</v>
      </c>
      <c r="L23" s="54">
        <v>56</v>
      </c>
      <c r="M23" s="54">
        <v>139</v>
      </c>
      <c r="N23" s="54">
        <v>3300</v>
      </c>
      <c r="O23" s="54">
        <v>3095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95"/>
      <c r="B24" s="53" t="s">
        <v>101</v>
      </c>
      <c r="C24" s="53"/>
      <c r="D24" s="53"/>
      <c r="E24" s="66" t="s">
        <v>102</v>
      </c>
      <c r="F24" s="54">
        <v>-50</v>
      </c>
      <c r="G24" s="54">
        <f t="shared" ref="G24:O24" si="3">G21-G22</f>
        <v>-31</v>
      </c>
      <c r="H24" s="54">
        <v>-2433</v>
      </c>
      <c r="I24" s="54">
        <f t="shared" si="3"/>
        <v>-2420</v>
      </c>
      <c r="J24" s="54">
        <v>-89</v>
      </c>
      <c r="K24" s="54">
        <f t="shared" si="3"/>
        <v>-91</v>
      </c>
      <c r="L24" s="54">
        <v>-60</v>
      </c>
      <c r="M24" s="54">
        <f t="shared" si="3"/>
        <v>-135</v>
      </c>
      <c r="N24" s="54">
        <v>-1299</v>
      </c>
      <c r="O24" s="54">
        <f t="shared" si="3"/>
        <v>-1292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95"/>
      <c r="B25" s="61" t="s">
        <v>66</v>
      </c>
      <c r="C25" s="61"/>
      <c r="D25" s="61"/>
      <c r="E25" s="99" t="s">
        <v>103</v>
      </c>
      <c r="F25" s="103">
        <v>50</v>
      </c>
      <c r="G25" s="103">
        <v>31</v>
      </c>
      <c r="H25" s="103">
        <v>2433</v>
      </c>
      <c r="I25" s="103">
        <v>2420</v>
      </c>
      <c r="J25" s="103">
        <v>89</v>
      </c>
      <c r="K25" s="103">
        <v>91</v>
      </c>
      <c r="L25" s="103">
        <v>60</v>
      </c>
      <c r="M25" s="103">
        <v>135</v>
      </c>
      <c r="N25" s="103">
        <v>1299</v>
      </c>
      <c r="O25" s="103">
        <v>1292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95"/>
      <c r="B26" s="80" t="s">
        <v>67</v>
      </c>
      <c r="C26" s="80"/>
      <c r="D26" s="80"/>
      <c r="E26" s="100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95"/>
      <c r="B27" s="53" t="s">
        <v>104</v>
      </c>
      <c r="C27" s="53"/>
      <c r="D27" s="53"/>
      <c r="E27" s="66" t="s">
        <v>105</v>
      </c>
      <c r="F27" s="54">
        <f>F24+F25</f>
        <v>0</v>
      </c>
      <c r="G27" s="54">
        <f t="shared" ref="G27:O27" si="4">G24+G25</f>
        <v>0</v>
      </c>
      <c r="H27" s="54">
        <f t="shared" si="4"/>
        <v>0</v>
      </c>
      <c r="I27" s="54">
        <f t="shared" si="4"/>
        <v>0</v>
      </c>
      <c r="J27" s="54">
        <f t="shared" si="4"/>
        <v>0</v>
      </c>
      <c r="K27" s="54">
        <f t="shared" si="4"/>
        <v>0</v>
      </c>
      <c r="L27" s="54">
        <f t="shared" si="4"/>
        <v>0</v>
      </c>
      <c r="M27" s="54">
        <f t="shared" si="4"/>
        <v>0</v>
      </c>
      <c r="N27" s="54">
        <f t="shared" si="4"/>
        <v>0</v>
      </c>
      <c r="O27" s="54">
        <f t="shared" si="4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98" t="s">
        <v>68</v>
      </c>
      <c r="B30" s="98"/>
      <c r="C30" s="98"/>
      <c r="D30" s="98"/>
      <c r="E30" s="98"/>
      <c r="F30" s="105" t="s">
        <v>256</v>
      </c>
      <c r="G30" s="105"/>
      <c r="H30" s="105" t="s">
        <v>257</v>
      </c>
      <c r="I30" s="105"/>
      <c r="J30" s="105" t="s">
        <v>258</v>
      </c>
      <c r="K30" s="105"/>
      <c r="L30" s="105"/>
      <c r="M30" s="105"/>
      <c r="N30" s="105"/>
      <c r="O30" s="105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98"/>
      <c r="B31" s="98"/>
      <c r="C31" s="98"/>
      <c r="D31" s="98"/>
      <c r="E31" s="98"/>
      <c r="F31" s="51" t="s">
        <v>241</v>
      </c>
      <c r="G31" s="51" t="s">
        <v>236</v>
      </c>
      <c r="H31" s="51" t="s">
        <v>241</v>
      </c>
      <c r="I31" s="51" t="s">
        <v>236</v>
      </c>
      <c r="J31" s="51" t="s">
        <v>241</v>
      </c>
      <c r="K31" s="51" t="s">
        <v>236</v>
      </c>
      <c r="L31" s="51" t="s">
        <v>241</v>
      </c>
      <c r="M31" s="51" t="s">
        <v>236</v>
      </c>
      <c r="N31" s="51" t="s">
        <v>241</v>
      </c>
      <c r="O31" s="51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95" t="s">
        <v>84</v>
      </c>
      <c r="B32" s="61" t="s">
        <v>49</v>
      </c>
      <c r="C32" s="53"/>
      <c r="D32" s="53"/>
      <c r="E32" s="66" t="s">
        <v>40</v>
      </c>
      <c r="F32" s="54">
        <v>43</v>
      </c>
      <c r="G32" s="54">
        <v>29</v>
      </c>
      <c r="H32" s="54">
        <v>273</v>
      </c>
      <c r="I32" s="54">
        <v>274</v>
      </c>
      <c r="J32" s="54">
        <v>28</v>
      </c>
      <c r="K32" s="73">
        <v>29</v>
      </c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01"/>
      <c r="B33" s="63"/>
      <c r="C33" s="61" t="s">
        <v>69</v>
      </c>
      <c r="D33" s="53"/>
      <c r="E33" s="66"/>
      <c r="F33" s="54">
        <v>20</v>
      </c>
      <c r="G33" s="54">
        <v>17</v>
      </c>
      <c r="H33" s="54">
        <v>246</v>
      </c>
      <c r="I33" s="54">
        <v>249</v>
      </c>
      <c r="J33" s="54">
        <v>0</v>
      </c>
      <c r="K33" s="73" t="s">
        <v>259</v>
      </c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01"/>
      <c r="B34" s="63"/>
      <c r="C34" s="62"/>
      <c r="D34" s="53" t="s">
        <v>70</v>
      </c>
      <c r="E34" s="66"/>
      <c r="F34" s="54">
        <v>0</v>
      </c>
      <c r="G34" s="54">
        <v>0</v>
      </c>
      <c r="H34" s="54">
        <v>246</v>
      </c>
      <c r="I34" s="54">
        <v>249</v>
      </c>
      <c r="J34" s="54">
        <v>0</v>
      </c>
      <c r="K34" s="73" t="s">
        <v>259</v>
      </c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01"/>
      <c r="B35" s="62"/>
      <c r="C35" s="53" t="s">
        <v>71</v>
      </c>
      <c r="D35" s="53"/>
      <c r="E35" s="66"/>
      <c r="F35" s="54">
        <v>23</v>
      </c>
      <c r="G35" s="54">
        <v>12</v>
      </c>
      <c r="H35" s="54">
        <v>27</v>
      </c>
      <c r="I35" s="54">
        <v>25</v>
      </c>
      <c r="J35" s="68">
        <v>28</v>
      </c>
      <c r="K35" s="68">
        <v>29</v>
      </c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01"/>
      <c r="B36" s="61" t="s">
        <v>52</v>
      </c>
      <c r="C36" s="53"/>
      <c r="D36" s="53"/>
      <c r="E36" s="66" t="s">
        <v>41</v>
      </c>
      <c r="F36" s="54">
        <v>23</v>
      </c>
      <c r="G36" s="54">
        <v>12</v>
      </c>
      <c r="H36" s="54">
        <v>150</v>
      </c>
      <c r="I36" s="54">
        <v>134</v>
      </c>
      <c r="J36" s="54">
        <v>28</v>
      </c>
      <c r="K36" s="73">
        <v>29</v>
      </c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01"/>
      <c r="B37" s="63"/>
      <c r="C37" s="53" t="s">
        <v>72</v>
      </c>
      <c r="D37" s="53"/>
      <c r="E37" s="66"/>
      <c r="F37" s="54">
        <v>0</v>
      </c>
      <c r="G37" s="54">
        <v>0</v>
      </c>
      <c r="H37" s="54">
        <v>123</v>
      </c>
      <c r="I37" s="54">
        <v>109</v>
      </c>
      <c r="J37" s="54">
        <v>28</v>
      </c>
      <c r="K37" s="73">
        <v>29</v>
      </c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01"/>
      <c r="B38" s="62"/>
      <c r="C38" s="53" t="s">
        <v>73</v>
      </c>
      <c r="D38" s="53"/>
      <c r="E38" s="66"/>
      <c r="F38" s="54">
        <v>23</v>
      </c>
      <c r="G38" s="54">
        <v>12</v>
      </c>
      <c r="H38" s="54">
        <v>27</v>
      </c>
      <c r="I38" s="54">
        <v>25</v>
      </c>
      <c r="J38" s="54">
        <v>0</v>
      </c>
      <c r="K38" s="68" t="s">
        <v>259</v>
      </c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01"/>
      <c r="B39" s="47" t="s">
        <v>74</v>
      </c>
      <c r="C39" s="47"/>
      <c r="D39" s="47"/>
      <c r="E39" s="66" t="s">
        <v>107</v>
      </c>
      <c r="F39" s="54">
        <v>20</v>
      </c>
      <c r="G39" s="54">
        <f t="shared" ref="G39:O39" si="5">G32-G36</f>
        <v>17</v>
      </c>
      <c r="H39" s="54">
        <v>123</v>
      </c>
      <c r="I39" s="54">
        <f t="shared" si="5"/>
        <v>140</v>
      </c>
      <c r="J39" s="54">
        <v>0</v>
      </c>
      <c r="K39" s="73">
        <f t="shared" si="5"/>
        <v>0</v>
      </c>
      <c r="L39" s="54">
        <f t="shared" si="5"/>
        <v>0</v>
      </c>
      <c r="M39" s="54">
        <f t="shared" si="5"/>
        <v>0</v>
      </c>
      <c r="N39" s="54">
        <f t="shared" si="5"/>
        <v>0</v>
      </c>
      <c r="O39" s="54">
        <f t="shared" si="5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95" t="s">
        <v>85</v>
      </c>
      <c r="B40" s="61" t="s">
        <v>75</v>
      </c>
      <c r="C40" s="53"/>
      <c r="D40" s="53"/>
      <c r="E40" s="66" t="s">
        <v>43</v>
      </c>
      <c r="F40" s="54">
        <v>1033</v>
      </c>
      <c r="G40" s="54">
        <v>1429</v>
      </c>
      <c r="H40" s="54">
        <v>856</v>
      </c>
      <c r="I40" s="54">
        <v>358</v>
      </c>
      <c r="J40" s="54">
        <v>41</v>
      </c>
      <c r="K40" s="73">
        <v>480</v>
      </c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96"/>
      <c r="B41" s="62"/>
      <c r="C41" s="53" t="s">
        <v>76</v>
      </c>
      <c r="D41" s="53"/>
      <c r="E41" s="66"/>
      <c r="F41" s="68">
        <v>500</v>
      </c>
      <c r="G41" s="68">
        <v>880</v>
      </c>
      <c r="H41" s="68">
        <v>502</v>
      </c>
      <c r="I41" s="68">
        <v>208</v>
      </c>
      <c r="J41" s="54">
        <v>0</v>
      </c>
      <c r="K41" s="73" t="s">
        <v>259</v>
      </c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96"/>
      <c r="B42" s="61" t="s">
        <v>63</v>
      </c>
      <c r="C42" s="53"/>
      <c r="D42" s="53"/>
      <c r="E42" s="66" t="s">
        <v>44</v>
      </c>
      <c r="F42" s="54">
        <v>1053</v>
      </c>
      <c r="G42" s="54">
        <v>1446</v>
      </c>
      <c r="H42" s="54">
        <v>979</v>
      </c>
      <c r="I42" s="54">
        <v>498</v>
      </c>
      <c r="J42" s="54">
        <v>41</v>
      </c>
      <c r="K42" s="73">
        <v>480</v>
      </c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96"/>
      <c r="B43" s="62"/>
      <c r="C43" s="53" t="s">
        <v>77</v>
      </c>
      <c r="D43" s="53"/>
      <c r="E43" s="66"/>
      <c r="F43" s="54">
        <v>553</v>
      </c>
      <c r="G43" s="54">
        <v>566</v>
      </c>
      <c r="H43" s="54">
        <v>463</v>
      </c>
      <c r="I43" s="54">
        <v>460</v>
      </c>
      <c r="J43" s="68">
        <v>41</v>
      </c>
      <c r="K43" s="68">
        <v>480</v>
      </c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96"/>
      <c r="B44" s="53" t="s">
        <v>74</v>
      </c>
      <c r="C44" s="53"/>
      <c r="D44" s="53"/>
      <c r="E44" s="66" t="s">
        <v>108</v>
      </c>
      <c r="F44" s="68">
        <v>-20</v>
      </c>
      <c r="G44" s="68">
        <f t="shared" ref="G44:O44" si="6">G40-G42</f>
        <v>-17</v>
      </c>
      <c r="H44" s="68">
        <v>-123</v>
      </c>
      <c r="I44" s="68">
        <f t="shared" si="6"/>
        <v>-140</v>
      </c>
      <c r="J44" s="68">
        <v>0</v>
      </c>
      <c r="K44" s="68">
        <f t="shared" si="6"/>
        <v>0</v>
      </c>
      <c r="L44" s="68">
        <f t="shared" si="6"/>
        <v>0</v>
      </c>
      <c r="M44" s="68">
        <f t="shared" si="6"/>
        <v>0</v>
      </c>
      <c r="N44" s="68">
        <f t="shared" si="6"/>
        <v>0</v>
      </c>
      <c r="O44" s="68">
        <f t="shared" si="6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95" t="s">
        <v>86</v>
      </c>
      <c r="B45" s="47" t="s">
        <v>78</v>
      </c>
      <c r="C45" s="47"/>
      <c r="D45" s="47"/>
      <c r="E45" s="66" t="s">
        <v>109</v>
      </c>
      <c r="F45" s="54">
        <v>0</v>
      </c>
      <c r="G45" s="54">
        <f t="shared" ref="G45:O45" si="7">G39+G44</f>
        <v>0</v>
      </c>
      <c r="H45" s="54">
        <v>0</v>
      </c>
      <c r="I45" s="54">
        <f t="shared" si="7"/>
        <v>0</v>
      </c>
      <c r="J45" s="54">
        <f t="shared" si="7"/>
        <v>0</v>
      </c>
      <c r="K45" s="54">
        <f t="shared" si="7"/>
        <v>0</v>
      </c>
      <c r="L45" s="54">
        <f t="shared" si="7"/>
        <v>0</v>
      </c>
      <c r="M45" s="54">
        <f t="shared" si="7"/>
        <v>0</v>
      </c>
      <c r="N45" s="54">
        <f t="shared" si="7"/>
        <v>0</v>
      </c>
      <c r="O45" s="54">
        <f t="shared" si="7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96"/>
      <c r="B46" s="53" t="s">
        <v>79</v>
      </c>
      <c r="C46" s="53"/>
      <c r="D46" s="53"/>
      <c r="E46" s="53"/>
      <c r="F46" s="68"/>
      <c r="G46" s="68"/>
      <c r="H46" s="68"/>
      <c r="I46" s="68"/>
      <c r="J46" s="68"/>
      <c r="K46" s="68"/>
      <c r="L46" s="54"/>
      <c r="M46" s="54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96"/>
      <c r="B47" s="53" t="s">
        <v>80</v>
      </c>
      <c r="C47" s="53"/>
      <c r="D47" s="53"/>
      <c r="E47" s="53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96"/>
      <c r="B48" s="53" t="s">
        <v>81</v>
      </c>
      <c r="C48" s="53"/>
      <c r="D48" s="53"/>
      <c r="E48" s="53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E22" sqref="E22"/>
      <selection pane="topRight" activeCell="E22" sqref="E22"/>
      <selection pane="bottomLeft" activeCell="E22" sqref="E22"/>
      <selection pane="bottomRight" activeCell="H5" sqref="H5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264</v>
      </c>
      <c r="F1" s="1"/>
    </row>
    <row r="3" spans="1:9" ht="14.25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9"/>
      <c r="F7" s="48" t="s">
        <v>238</v>
      </c>
      <c r="G7" s="48"/>
      <c r="H7" s="48" t="s">
        <v>246</v>
      </c>
      <c r="I7" s="69" t="s">
        <v>21</v>
      </c>
    </row>
    <row r="8" spans="1:9" ht="17.100000000000001" customHeight="1">
      <c r="A8" s="18"/>
      <c r="B8" s="19"/>
      <c r="C8" s="19"/>
      <c r="D8" s="19"/>
      <c r="E8" s="60"/>
      <c r="F8" s="51" t="s">
        <v>235</v>
      </c>
      <c r="G8" s="51" t="s">
        <v>2</v>
      </c>
      <c r="H8" s="51" t="s">
        <v>235</v>
      </c>
      <c r="I8" s="52"/>
    </row>
    <row r="9" spans="1:9" ht="18" customHeight="1">
      <c r="A9" s="91" t="s">
        <v>87</v>
      </c>
      <c r="B9" s="91" t="s">
        <v>89</v>
      </c>
      <c r="C9" s="61" t="s">
        <v>3</v>
      </c>
      <c r="D9" s="53"/>
      <c r="E9" s="53"/>
      <c r="F9" s="54">
        <v>375081</v>
      </c>
      <c r="G9" s="55">
        <f>F9/$F$27*100</f>
        <v>31.995854232777155</v>
      </c>
      <c r="H9" s="54">
        <v>364011</v>
      </c>
      <c r="I9" s="55">
        <f t="shared" ref="I9:I45" si="0">(F9/H9-1)*100</f>
        <v>3.0411168893247797</v>
      </c>
    </row>
    <row r="10" spans="1:9" ht="18" customHeight="1">
      <c r="A10" s="91"/>
      <c r="B10" s="91"/>
      <c r="C10" s="63"/>
      <c r="D10" s="61" t="s">
        <v>22</v>
      </c>
      <c r="E10" s="53"/>
      <c r="F10" s="54">
        <v>88399</v>
      </c>
      <c r="G10" s="55">
        <f t="shared" ref="G10:G27" si="1">F10/$F$27*100</f>
        <v>7.5407752414099027</v>
      </c>
      <c r="H10" s="54">
        <v>90865</v>
      </c>
      <c r="I10" s="55">
        <f t="shared" si="0"/>
        <v>-2.7139162493809543</v>
      </c>
    </row>
    <row r="11" spans="1:9" ht="18" customHeight="1">
      <c r="A11" s="91"/>
      <c r="B11" s="91"/>
      <c r="C11" s="63"/>
      <c r="D11" s="63"/>
      <c r="E11" s="47" t="s">
        <v>23</v>
      </c>
      <c r="F11" s="54">
        <v>77563</v>
      </c>
      <c r="G11" s="55">
        <f t="shared" si="1"/>
        <v>6.6164226976490257</v>
      </c>
      <c r="H11" s="54">
        <v>79464</v>
      </c>
      <c r="I11" s="55">
        <f t="shared" si="0"/>
        <v>-2.3922782643712837</v>
      </c>
    </row>
    <row r="12" spans="1:9" ht="18" customHeight="1">
      <c r="A12" s="91"/>
      <c r="B12" s="91"/>
      <c r="C12" s="63"/>
      <c r="D12" s="63"/>
      <c r="E12" s="47" t="s">
        <v>24</v>
      </c>
      <c r="F12" s="54">
        <v>10584</v>
      </c>
      <c r="G12" s="55">
        <f t="shared" si="1"/>
        <v>0.9028559729757395</v>
      </c>
      <c r="H12" s="54">
        <v>10859</v>
      </c>
      <c r="I12" s="55">
        <f t="shared" si="0"/>
        <v>-2.5324615526291505</v>
      </c>
    </row>
    <row r="13" spans="1:9" ht="18" customHeight="1">
      <c r="A13" s="91"/>
      <c r="B13" s="91"/>
      <c r="C13" s="63"/>
      <c r="D13" s="62"/>
      <c r="E13" s="47" t="s">
        <v>25</v>
      </c>
      <c r="F13" s="54">
        <v>252</v>
      </c>
      <c r="G13" s="55">
        <f t="shared" si="1"/>
        <v>2.1496570785136657E-2</v>
      </c>
      <c r="H13" s="54">
        <v>542</v>
      </c>
      <c r="I13" s="55">
        <f t="shared" si="0"/>
        <v>-53.505535055350563</v>
      </c>
    </row>
    <row r="14" spans="1:9" ht="18" customHeight="1">
      <c r="A14" s="91"/>
      <c r="B14" s="91"/>
      <c r="C14" s="63"/>
      <c r="D14" s="61" t="s">
        <v>26</v>
      </c>
      <c r="E14" s="53"/>
      <c r="F14" s="54">
        <v>106462</v>
      </c>
      <c r="G14" s="55">
        <f t="shared" si="1"/>
        <v>9.0816187259016612</v>
      </c>
      <c r="H14" s="54">
        <v>99718</v>
      </c>
      <c r="I14" s="55">
        <f t="shared" si="0"/>
        <v>6.7630718626526809</v>
      </c>
    </row>
    <row r="15" spans="1:9" ht="18" customHeight="1">
      <c r="A15" s="91"/>
      <c r="B15" s="91"/>
      <c r="C15" s="63"/>
      <c r="D15" s="63"/>
      <c r="E15" s="47" t="s">
        <v>27</v>
      </c>
      <c r="F15" s="54">
        <v>5143</v>
      </c>
      <c r="G15" s="55">
        <f t="shared" si="1"/>
        <v>0.43871771249189612</v>
      </c>
      <c r="H15" s="54">
        <v>4305</v>
      </c>
      <c r="I15" s="55">
        <f t="shared" si="0"/>
        <v>19.465737514518011</v>
      </c>
    </row>
    <row r="16" spans="1:9" ht="18" customHeight="1">
      <c r="A16" s="91"/>
      <c r="B16" s="91"/>
      <c r="C16" s="63"/>
      <c r="D16" s="62"/>
      <c r="E16" s="47" t="s">
        <v>28</v>
      </c>
      <c r="F16" s="54">
        <v>101319</v>
      </c>
      <c r="G16" s="55">
        <f t="shared" si="1"/>
        <v>8.6429010134097659</v>
      </c>
      <c r="H16" s="54">
        <v>95413</v>
      </c>
      <c r="I16" s="55">
        <f t="shared" si="0"/>
        <v>6.1899321895339199</v>
      </c>
    </row>
    <row r="17" spans="1:9" ht="18" customHeight="1">
      <c r="A17" s="91"/>
      <c r="B17" s="91"/>
      <c r="C17" s="63"/>
      <c r="D17" s="92" t="s">
        <v>29</v>
      </c>
      <c r="E17" s="93"/>
      <c r="F17" s="54">
        <v>125268</v>
      </c>
      <c r="G17" s="55">
        <f t="shared" si="1"/>
        <v>10.685842972668645</v>
      </c>
      <c r="H17" s="54">
        <v>119493</v>
      </c>
      <c r="I17" s="55">
        <f t="shared" si="0"/>
        <v>4.8329190831262192</v>
      </c>
    </row>
    <row r="18" spans="1:9" ht="18" customHeight="1">
      <c r="A18" s="91"/>
      <c r="B18" s="91"/>
      <c r="C18" s="63"/>
      <c r="D18" s="92" t="s">
        <v>93</v>
      </c>
      <c r="E18" s="94"/>
      <c r="F18" s="54">
        <v>9550</v>
      </c>
      <c r="G18" s="55">
        <f t="shared" si="1"/>
        <v>0.81465178967482166</v>
      </c>
      <c r="H18" s="54">
        <v>9598</v>
      </c>
      <c r="I18" s="55">
        <f t="shared" si="0"/>
        <v>-0.50010418837257431</v>
      </c>
    </row>
    <row r="19" spans="1:9" ht="18" customHeight="1">
      <c r="A19" s="91"/>
      <c r="B19" s="91"/>
      <c r="C19" s="62"/>
      <c r="D19" s="92" t="s">
        <v>94</v>
      </c>
      <c r="E19" s="94"/>
      <c r="F19" s="54">
        <v>0</v>
      </c>
      <c r="G19" s="55">
        <f t="shared" si="1"/>
        <v>0</v>
      </c>
      <c r="H19" s="54">
        <v>0</v>
      </c>
      <c r="I19" s="55" t="e">
        <f t="shared" si="0"/>
        <v>#DIV/0!</v>
      </c>
    </row>
    <row r="20" spans="1:9" ht="18" customHeight="1">
      <c r="A20" s="91"/>
      <c r="B20" s="91"/>
      <c r="C20" s="53" t="s">
        <v>4</v>
      </c>
      <c r="D20" s="53"/>
      <c r="E20" s="53"/>
      <c r="F20" s="54">
        <v>50305</v>
      </c>
      <c r="G20" s="55">
        <f t="shared" si="1"/>
        <v>4.2912102910567445</v>
      </c>
      <c r="H20" s="54">
        <v>43322</v>
      </c>
      <c r="I20" s="55">
        <f t="shared" si="0"/>
        <v>16.118831078897557</v>
      </c>
    </row>
    <row r="21" spans="1:9" ht="18" customHeight="1">
      <c r="A21" s="91"/>
      <c r="B21" s="91"/>
      <c r="C21" s="53" t="s">
        <v>5</v>
      </c>
      <c r="D21" s="53"/>
      <c r="E21" s="53"/>
      <c r="F21" s="54">
        <v>190664</v>
      </c>
      <c r="G21" s="55">
        <f t="shared" si="1"/>
        <v>16.264373699116252</v>
      </c>
      <c r="H21" s="54">
        <v>210005</v>
      </c>
      <c r="I21" s="55">
        <f t="shared" si="0"/>
        <v>-9.2097807195066768</v>
      </c>
    </row>
    <row r="22" spans="1:9" ht="18" customHeight="1">
      <c r="A22" s="91"/>
      <c r="B22" s="91"/>
      <c r="C22" s="53" t="s">
        <v>30</v>
      </c>
      <c r="D22" s="53"/>
      <c r="E22" s="53"/>
      <c r="F22" s="54">
        <v>10843</v>
      </c>
      <c r="G22" s="55">
        <f t="shared" si="1"/>
        <v>0.92494967072712997</v>
      </c>
      <c r="H22" s="54">
        <v>11089</v>
      </c>
      <c r="I22" s="55">
        <f t="shared" si="0"/>
        <v>-2.2184146451438402</v>
      </c>
    </row>
    <row r="23" spans="1:9" ht="18" customHeight="1">
      <c r="A23" s="91"/>
      <c r="B23" s="91"/>
      <c r="C23" s="53" t="s">
        <v>6</v>
      </c>
      <c r="D23" s="53"/>
      <c r="E23" s="53"/>
      <c r="F23" s="54">
        <v>262917</v>
      </c>
      <c r="G23" s="55">
        <f t="shared" si="1"/>
        <v>22.427832940935613</v>
      </c>
      <c r="H23" s="54">
        <v>359350</v>
      </c>
      <c r="I23" s="55">
        <f t="shared" si="0"/>
        <v>-26.835397245025739</v>
      </c>
    </row>
    <row r="24" spans="1:9" ht="18" customHeight="1">
      <c r="A24" s="91"/>
      <c r="B24" s="91"/>
      <c r="C24" s="53" t="s">
        <v>31</v>
      </c>
      <c r="D24" s="53"/>
      <c r="E24" s="53"/>
      <c r="F24" s="54">
        <v>1640</v>
      </c>
      <c r="G24" s="55">
        <f t="shared" si="1"/>
        <v>0.13989831780803222</v>
      </c>
      <c r="H24" s="54">
        <v>1681</v>
      </c>
      <c r="I24" s="55">
        <f t="shared" si="0"/>
        <v>-2.4390243902439046</v>
      </c>
    </row>
    <row r="25" spans="1:9" ht="18" customHeight="1">
      <c r="A25" s="91"/>
      <c r="B25" s="91"/>
      <c r="C25" s="53" t="s">
        <v>7</v>
      </c>
      <c r="D25" s="53"/>
      <c r="E25" s="53"/>
      <c r="F25" s="54">
        <v>78114</v>
      </c>
      <c r="G25" s="55">
        <f t="shared" si="1"/>
        <v>6.6634251202784327</v>
      </c>
      <c r="H25" s="54">
        <v>117478</v>
      </c>
      <c r="I25" s="55">
        <f t="shared" si="0"/>
        <v>-33.507550349852742</v>
      </c>
    </row>
    <row r="26" spans="1:9" ht="18" customHeight="1">
      <c r="A26" s="91"/>
      <c r="B26" s="91"/>
      <c r="C26" s="53" t="s">
        <v>8</v>
      </c>
      <c r="D26" s="53"/>
      <c r="E26" s="53"/>
      <c r="F26" s="54">
        <v>202716</v>
      </c>
      <c r="G26" s="55">
        <f t="shared" si="1"/>
        <v>17.292455727300645</v>
      </c>
      <c r="H26" s="54">
        <v>206108</v>
      </c>
      <c r="I26" s="55">
        <f t="shared" si="0"/>
        <v>-1.6457391270595978</v>
      </c>
    </row>
    <row r="27" spans="1:9" ht="18" customHeight="1">
      <c r="A27" s="91"/>
      <c r="B27" s="91"/>
      <c r="C27" s="53" t="s">
        <v>9</v>
      </c>
      <c r="D27" s="53"/>
      <c r="E27" s="53"/>
      <c r="F27" s="54">
        <f>SUM(F9,F20:F26)</f>
        <v>1172280</v>
      </c>
      <c r="G27" s="55">
        <f t="shared" si="1"/>
        <v>100</v>
      </c>
      <c r="H27" s="54">
        <v>1313044</v>
      </c>
      <c r="I27" s="55">
        <f t="shared" si="0"/>
        <v>-10.720432826318083</v>
      </c>
    </row>
    <row r="28" spans="1:9" ht="18" customHeight="1">
      <c r="A28" s="91"/>
      <c r="B28" s="91" t="s">
        <v>88</v>
      </c>
      <c r="C28" s="61" t="s">
        <v>10</v>
      </c>
      <c r="D28" s="53"/>
      <c r="E28" s="53"/>
      <c r="F28" s="54">
        <f>SUM(F29:F31)</f>
        <v>350147</v>
      </c>
      <c r="G28" s="55">
        <f t="shared" ref="G28:G45" si="2">F28/$F$45*100</f>
        <v>30.298653920038209</v>
      </c>
      <c r="H28" s="54">
        <v>391445</v>
      </c>
      <c r="I28" s="55">
        <f t="shared" si="0"/>
        <v>-10.550141143711123</v>
      </c>
    </row>
    <row r="29" spans="1:9" ht="18" customHeight="1">
      <c r="A29" s="91"/>
      <c r="B29" s="91"/>
      <c r="C29" s="63"/>
      <c r="D29" s="53" t="s">
        <v>11</v>
      </c>
      <c r="E29" s="53"/>
      <c r="F29" s="88">
        <v>213835</v>
      </c>
      <c r="G29" s="55">
        <f t="shared" si="2"/>
        <v>18.50340760021183</v>
      </c>
      <c r="H29" s="54">
        <v>211584</v>
      </c>
      <c r="I29" s="55">
        <f t="shared" si="0"/>
        <v>1.0638800665456749</v>
      </c>
    </row>
    <row r="30" spans="1:9" ht="18" customHeight="1">
      <c r="A30" s="91"/>
      <c r="B30" s="91"/>
      <c r="C30" s="63"/>
      <c r="D30" s="53" t="s">
        <v>32</v>
      </c>
      <c r="E30" s="53"/>
      <c r="F30" s="54">
        <v>16284</v>
      </c>
      <c r="G30" s="55">
        <f t="shared" si="2"/>
        <v>1.409074704149692</v>
      </c>
      <c r="H30" s="54">
        <v>15899</v>
      </c>
      <c r="I30" s="55">
        <f t="shared" si="0"/>
        <v>2.4215359456569496</v>
      </c>
    </row>
    <row r="31" spans="1:9" ht="18" customHeight="1">
      <c r="A31" s="91"/>
      <c r="B31" s="91"/>
      <c r="C31" s="62"/>
      <c r="D31" s="53" t="s">
        <v>12</v>
      </c>
      <c r="E31" s="53"/>
      <c r="F31" s="54">
        <v>120028</v>
      </c>
      <c r="G31" s="55">
        <f t="shared" si="2"/>
        <v>10.386171615676691</v>
      </c>
      <c r="H31" s="54">
        <v>163962</v>
      </c>
      <c r="I31" s="55">
        <f t="shared" si="0"/>
        <v>-26.795233041802369</v>
      </c>
    </row>
    <row r="32" spans="1:9" ht="18" customHeight="1">
      <c r="A32" s="91"/>
      <c r="B32" s="91"/>
      <c r="C32" s="61" t="s">
        <v>13</v>
      </c>
      <c r="D32" s="53"/>
      <c r="E32" s="53"/>
      <c r="F32" s="54">
        <f>SUM(F33:F38)</f>
        <v>697523</v>
      </c>
      <c r="G32" s="55">
        <f t="shared" si="2"/>
        <v>60.357529775399513</v>
      </c>
      <c r="H32" s="54">
        <v>790408</v>
      </c>
      <c r="I32" s="55">
        <f t="shared" si="0"/>
        <v>-11.751525794273332</v>
      </c>
    </row>
    <row r="33" spans="1:9" ht="18" customHeight="1">
      <c r="A33" s="91"/>
      <c r="B33" s="91"/>
      <c r="C33" s="63"/>
      <c r="D33" s="53" t="s">
        <v>14</v>
      </c>
      <c r="E33" s="53"/>
      <c r="F33" s="54">
        <v>49279</v>
      </c>
      <c r="G33" s="55">
        <f t="shared" si="2"/>
        <v>4.2641729517190292</v>
      </c>
      <c r="H33" s="54">
        <v>46598</v>
      </c>
      <c r="I33" s="55">
        <f t="shared" si="0"/>
        <v>5.7534658139834383</v>
      </c>
    </row>
    <row r="34" spans="1:9" ht="18" customHeight="1">
      <c r="A34" s="91"/>
      <c r="B34" s="91"/>
      <c r="C34" s="63"/>
      <c r="D34" s="53" t="s">
        <v>33</v>
      </c>
      <c r="E34" s="53"/>
      <c r="F34" s="54">
        <v>3853</v>
      </c>
      <c r="G34" s="55">
        <f t="shared" si="2"/>
        <v>0.33340486582466</v>
      </c>
      <c r="H34" s="54">
        <v>3856</v>
      </c>
      <c r="I34" s="55">
        <f t="shared" si="0"/>
        <v>-7.7800829875518396E-2</v>
      </c>
    </row>
    <row r="35" spans="1:9" ht="18" customHeight="1">
      <c r="A35" s="91"/>
      <c r="B35" s="91"/>
      <c r="C35" s="63"/>
      <c r="D35" s="53" t="s">
        <v>34</v>
      </c>
      <c r="E35" s="53"/>
      <c r="F35" s="54">
        <v>456337</v>
      </c>
      <c r="G35" s="55">
        <f t="shared" si="2"/>
        <v>39.487406243401999</v>
      </c>
      <c r="H35" s="54">
        <v>555379</v>
      </c>
      <c r="I35" s="55">
        <f t="shared" si="0"/>
        <v>-17.833227399667617</v>
      </c>
    </row>
    <row r="36" spans="1:9" ht="18" customHeight="1">
      <c r="A36" s="91"/>
      <c r="B36" s="91"/>
      <c r="C36" s="63"/>
      <c r="D36" s="53" t="s">
        <v>35</v>
      </c>
      <c r="E36" s="53"/>
      <c r="F36" s="54">
        <v>15583</v>
      </c>
      <c r="G36" s="55">
        <f t="shared" si="2"/>
        <v>1.3484163052545231</v>
      </c>
      <c r="H36" s="54">
        <v>14609</v>
      </c>
      <c r="I36" s="55">
        <f t="shared" si="0"/>
        <v>6.6671230063659381</v>
      </c>
    </row>
    <row r="37" spans="1:9" ht="18" customHeight="1">
      <c r="A37" s="91"/>
      <c r="B37" s="91"/>
      <c r="C37" s="63"/>
      <c r="D37" s="53" t="s">
        <v>15</v>
      </c>
      <c r="E37" s="53"/>
      <c r="F37" s="54">
        <v>17459</v>
      </c>
      <c r="G37" s="55">
        <f t="shared" si="2"/>
        <v>1.5107489105716945</v>
      </c>
      <c r="H37" s="54">
        <v>13356</v>
      </c>
      <c r="I37" s="55">
        <f t="shared" si="0"/>
        <v>30.720275531596286</v>
      </c>
    </row>
    <row r="38" spans="1:9" ht="18" customHeight="1">
      <c r="A38" s="91"/>
      <c r="B38" s="91"/>
      <c r="C38" s="62"/>
      <c r="D38" s="53" t="s">
        <v>36</v>
      </c>
      <c r="E38" s="53"/>
      <c r="F38" s="54">
        <v>155012</v>
      </c>
      <c r="G38" s="55">
        <f t="shared" si="2"/>
        <v>13.413380498627614</v>
      </c>
      <c r="H38" s="54">
        <v>156610</v>
      </c>
      <c r="I38" s="55">
        <f t="shared" si="0"/>
        <v>-1.0203690696634959</v>
      </c>
    </row>
    <row r="39" spans="1:9" ht="18" customHeight="1">
      <c r="A39" s="91"/>
      <c r="B39" s="91"/>
      <c r="C39" s="61" t="s">
        <v>16</v>
      </c>
      <c r="D39" s="53"/>
      <c r="E39" s="53"/>
      <c r="F39" s="54">
        <f>SUM(F40,F43,F44)</f>
        <v>107982</v>
      </c>
      <c r="G39" s="55">
        <f t="shared" si="2"/>
        <v>9.3438163045622726</v>
      </c>
      <c r="H39" s="54">
        <v>116820</v>
      </c>
      <c r="I39" s="55">
        <f t="shared" si="0"/>
        <v>-7.5654853620955365</v>
      </c>
    </row>
    <row r="40" spans="1:9" ht="18" customHeight="1">
      <c r="A40" s="91"/>
      <c r="B40" s="91"/>
      <c r="C40" s="63"/>
      <c r="D40" s="61" t="s">
        <v>17</v>
      </c>
      <c r="E40" s="53"/>
      <c r="F40" s="54">
        <v>107220</v>
      </c>
      <c r="G40" s="55">
        <f t="shared" si="2"/>
        <v>9.2778795000571108</v>
      </c>
      <c r="H40" s="54">
        <v>115894</v>
      </c>
      <c r="I40" s="55">
        <f t="shared" si="0"/>
        <v>-7.4844254232315777</v>
      </c>
    </row>
    <row r="41" spans="1:9" ht="18" customHeight="1">
      <c r="A41" s="91"/>
      <c r="B41" s="91"/>
      <c r="C41" s="63"/>
      <c r="D41" s="63"/>
      <c r="E41" s="57" t="s">
        <v>91</v>
      </c>
      <c r="F41" s="54">
        <v>61404</v>
      </c>
      <c r="G41" s="55">
        <f t="shared" si="2"/>
        <v>5.313364230754587</v>
      </c>
      <c r="H41" s="54">
        <v>75909</v>
      </c>
      <c r="I41" s="58">
        <f t="shared" si="0"/>
        <v>-19.10840611785164</v>
      </c>
    </row>
    <row r="42" spans="1:9" ht="18" customHeight="1">
      <c r="A42" s="91"/>
      <c r="B42" s="91"/>
      <c r="C42" s="63"/>
      <c r="D42" s="62"/>
      <c r="E42" s="47" t="s">
        <v>37</v>
      </c>
      <c r="F42" s="54">
        <v>45816</v>
      </c>
      <c r="G42" s="55">
        <f t="shared" si="2"/>
        <v>3.9645152693025238</v>
      </c>
      <c r="H42" s="54">
        <v>39985</v>
      </c>
      <c r="I42" s="58">
        <f t="shared" si="0"/>
        <v>14.582968613229962</v>
      </c>
    </row>
    <row r="43" spans="1:9" ht="18" customHeight="1">
      <c r="A43" s="91"/>
      <c r="B43" s="91"/>
      <c r="C43" s="63"/>
      <c r="D43" s="53" t="s">
        <v>38</v>
      </c>
      <c r="E43" s="53"/>
      <c r="F43" s="54">
        <v>762</v>
      </c>
      <c r="G43" s="55">
        <f t="shared" si="2"/>
        <v>6.5936804505162455E-2</v>
      </c>
      <c r="H43" s="54">
        <v>926</v>
      </c>
      <c r="I43" s="58">
        <f t="shared" si="0"/>
        <v>-17.710583153347738</v>
      </c>
    </row>
    <row r="44" spans="1:9" ht="18" customHeight="1">
      <c r="A44" s="91"/>
      <c r="B44" s="91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0"/>
        <v>#DIV/0!</v>
      </c>
    </row>
    <row r="45" spans="1:9" ht="18" customHeight="1">
      <c r="A45" s="91"/>
      <c r="B45" s="91"/>
      <c r="C45" s="47" t="s">
        <v>18</v>
      </c>
      <c r="D45" s="47"/>
      <c r="E45" s="47"/>
      <c r="F45" s="54">
        <f>SUM(F28,F32,F39)</f>
        <v>1155652</v>
      </c>
      <c r="G45" s="55">
        <f t="shared" si="2"/>
        <v>100</v>
      </c>
      <c r="H45" s="54">
        <f>SUM(H28,H32,H39)</f>
        <v>1298673</v>
      </c>
      <c r="I45" s="55">
        <f t="shared" si="0"/>
        <v>-11.012856970153384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E22" sqref="E22"/>
      <selection pane="topRight" activeCell="E22" sqref="E22"/>
      <selection pane="bottomLeft" activeCell="E22" sqref="E22"/>
      <selection pane="bottomRight" activeCell="I28" sqref="I28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21" t="s">
        <v>264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233</v>
      </c>
      <c r="H6" s="36" t="s">
        <v>239</v>
      </c>
      <c r="I6" s="36" t="s">
        <v>247</v>
      </c>
    </row>
    <row r="7" spans="1:9" ht="27" customHeight="1">
      <c r="A7" s="91" t="s">
        <v>115</v>
      </c>
      <c r="B7" s="61" t="s">
        <v>116</v>
      </c>
      <c r="C7" s="53"/>
      <c r="D7" s="66" t="s">
        <v>117</v>
      </c>
      <c r="E7" s="70">
        <v>845771</v>
      </c>
      <c r="F7" s="36">
        <v>871150</v>
      </c>
      <c r="G7" s="36">
        <v>1177196</v>
      </c>
      <c r="H7" s="36">
        <v>1313044</v>
      </c>
      <c r="I7" s="36">
        <v>1172280</v>
      </c>
    </row>
    <row r="8" spans="1:9" ht="27" customHeight="1">
      <c r="A8" s="91"/>
      <c r="B8" s="80"/>
      <c r="C8" s="53" t="s">
        <v>118</v>
      </c>
      <c r="D8" s="66" t="s">
        <v>41</v>
      </c>
      <c r="E8" s="71">
        <v>535292</v>
      </c>
      <c r="F8" s="71">
        <v>534457</v>
      </c>
      <c r="G8" s="71">
        <v>535523</v>
      </c>
      <c r="H8" s="71">
        <v>618598</v>
      </c>
      <c r="I8" s="72">
        <v>617224</v>
      </c>
    </row>
    <row r="9" spans="1:9" ht="27" customHeight="1">
      <c r="A9" s="91"/>
      <c r="B9" s="53" t="s">
        <v>119</v>
      </c>
      <c r="C9" s="53"/>
      <c r="D9" s="66"/>
      <c r="E9" s="71">
        <v>841044</v>
      </c>
      <c r="F9" s="71">
        <v>866556</v>
      </c>
      <c r="G9" s="71">
        <v>1158235</v>
      </c>
      <c r="H9" s="71">
        <v>1298673</v>
      </c>
      <c r="I9" s="73">
        <v>1155652</v>
      </c>
    </row>
    <row r="10" spans="1:9" ht="27" customHeight="1">
      <c r="A10" s="91"/>
      <c r="B10" s="53" t="s">
        <v>120</v>
      </c>
      <c r="C10" s="53"/>
      <c r="D10" s="66"/>
      <c r="E10" s="71">
        <v>4727</v>
      </c>
      <c r="F10" s="71">
        <v>4594</v>
      </c>
      <c r="G10" s="71">
        <v>18961</v>
      </c>
      <c r="H10" s="71">
        <v>14371</v>
      </c>
      <c r="I10" s="73">
        <v>16628</v>
      </c>
    </row>
    <row r="11" spans="1:9" ht="27" customHeight="1">
      <c r="A11" s="91"/>
      <c r="B11" s="53" t="s">
        <v>121</v>
      </c>
      <c r="C11" s="53"/>
      <c r="D11" s="66"/>
      <c r="E11" s="71">
        <v>3809</v>
      </c>
      <c r="F11" s="71">
        <v>3166</v>
      </c>
      <c r="G11" s="71">
        <v>3483</v>
      </c>
      <c r="H11" s="71">
        <v>3957</v>
      </c>
      <c r="I11" s="73">
        <v>4532</v>
      </c>
    </row>
    <row r="12" spans="1:9" ht="27" customHeight="1">
      <c r="A12" s="91"/>
      <c r="B12" s="53" t="s">
        <v>122</v>
      </c>
      <c r="C12" s="53"/>
      <c r="D12" s="66"/>
      <c r="E12" s="71">
        <v>918</v>
      </c>
      <c r="F12" s="71">
        <v>1428</v>
      </c>
      <c r="G12" s="71">
        <v>15478</v>
      </c>
      <c r="H12" s="71">
        <v>10414</v>
      </c>
      <c r="I12" s="73">
        <v>12096</v>
      </c>
    </row>
    <row r="13" spans="1:9" ht="27" customHeight="1">
      <c r="A13" s="91"/>
      <c r="B13" s="53" t="s">
        <v>123</v>
      </c>
      <c r="C13" s="53"/>
      <c r="D13" s="66"/>
      <c r="E13" s="71">
        <v>160</v>
      </c>
      <c r="F13" s="71">
        <v>510</v>
      </c>
      <c r="G13" s="71">
        <v>14050</v>
      </c>
      <c r="H13" s="71">
        <v>-5064</v>
      </c>
      <c r="I13" s="73">
        <v>1682</v>
      </c>
    </row>
    <row r="14" spans="1:9" ht="27" customHeight="1">
      <c r="A14" s="91"/>
      <c r="B14" s="53" t="s">
        <v>124</v>
      </c>
      <c r="C14" s="53"/>
      <c r="D14" s="66"/>
      <c r="E14" s="71">
        <v>0</v>
      </c>
      <c r="F14" s="71">
        <v>0</v>
      </c>
      <c r="G14" s="71">
        <v>0</v>
      </c>
      <c r="H14" s="71">
        <v>0</v>
      </c>
      <c r="I14" s="89" t="s">
        <v>265</v>
      </c>
    </row>
    <row r="15" spans="1:9" ht="27" customHeight="1">
      <c r="A15" s="91"/>
      <c r="B15" s="53" t="s">
        <v>125</v>
      </c>
      <c r="C15" s="53"/>
      <c r="D15" s="66"/>
      <c r="E15" s="71">
        <v>160</v>
      </c>
      <c r="F15" s="71">
        <v>510</v>
      </c>
      <c r="G15" s="71">
        <v>14050</v>
      </c>
      <c r="H15" s="71">
        <v>-5064</v>
      </c>
      <c r="I15" s="73">
        <v>1682</v>
      </c>
    </row>
    <row r="16" spans="1:9" ht="27" customHeight="1">
      <c r="A16" s="91"/>
      <c r="B16" s="53" t="s">
        <v>126</v>
      </c>
      <c r="C16" s="53"/>
      <c r="D16" s="66" t="s">
        <v>42</v>
      </c>
      <c r="E16" s="71">
        <v>17261</v>
      </c>
      <c r="F16" s="71">
        <v>16639</v>
      </c>
      <c r="G16" s="71">
        <v>17532</v>
      </c>
      <c r="H16" s="71">
        <v>16873</v>
      </c>
      <c r="I16" s="73">
        <v>18999</v>
      </c>
    </row>
    <row r="17" spans="1:9" ht="27" customHeight="1">
      <c r="A17" s="91"/>
      <c r="B17" s="53" t="s">
        <v>127</v>
      </c>
      <c r="C17" s="53"/>
      <c r="D17" s="66" t="s">
        <v>43</v>
      </c>
      <c r="E17" s="71">
        <v>95940</v>
      </c>
      <c r="F17" s="71">
        <v>110963</v>
      </c>
      <c r="G17" s="71">
        <v>121903</v>
      </c>
      <c r="H17" s="71">
        <v>225922</v>
      </c>
      <c r="I17" s="73">
        <v>227951</v>
      </c>
    </row>
    <row r="18" spans="1:9" ht="27" customHeight="1">
      <c r="A18" s="91"/>
      <c r="B18" s="53" t="s">
        <v>128</v>
      </c>
      <c r="C18" s="53"/>
      <c r="D18" s="66" t="s">
        <v>44</v>
      </c>
      <c r="E18" s="71">
        <v>2046825</v>
      </c>
      <c r="F18" s="71">
        <v>2070021</v>
      </c>
      <c r="G18" s="71">
        <v>2101522</v>
      </c>
      <c r="H18" s="71">
        <v>2067386</v>
      </c>
      <c r="I18" s="73">
        <v>2036812</v>
      </c>
    </row>
    <row r="19" spans="1:9" ht="27" customHeight="1">
      <c r="A19" s="91"/>
      <c r="B19" s="53" t="s">
        <v>129</v>
      </c>
      <c r="C19" s="53"/>
      <c r="D19" s="66" t="s">
        <v>130</v>
      </c>
      <c r="E19" s="71">
        <f>E17+E18-E16</f>
        <v>2125504</v>
      </c>
      <c r="F19" s="71">
        <f>F17+F18-F16</f>
        <v>2164345</v>
      </c>
      <c r="G19" s="71">
        <f>G17+G18-G16</f>
        <v>2205893</v>
      </c>
      <c r="H19" s="71">
        <f>H17+H18-H16</f>
        <v>2276435</v>
      </c>
      <c r="I19" s="71">
        <f>I17+I18-I16</f>
        <v>2245764</v>
      </c>
    </row>
    <row r="20" spans="1:9" ht="27" customHeight="1">
      <c r="A20" s="91"/>
      <c r="B20" s="53" t="s">
        <v>131</v>
      </c>
      <c r="C20" s="53"/>
      <c r="D20" s="66" t="s">
        <v>132</v>
      </c>
      <c r="E20" s="74">
        <f>E18/E8</f>
        <v>3.8237541379284576</v>
      </c>
      <c r="F20" s="74">
        <f>F18/F8</f>
        <v>3.8731291759673838</v>
      </c>
      <c r="G20" s="74">
        <f>G18/G8</f>
        <v>3.9242422827777705</v>
      </c>
      <c r="H20" s="74">
        <f>H18/H8</f>
        <v>3.3420508957351949</v>
      </c>
      <c r="I20" s="74">
        <f>I18/I8</f>
        <v>3.2999559317200888</v>
      </c>
    </row>
    <row r="21" spans="1:9" ht="27" customHeight="1">
      <c r="A21" s="91"/>
      <c r="B21" s="53" t="s">
        <v>133</v>
      </c>
      <c r="C21" s="53"/>
      <c r="D21" s="66" t="s">
        <v>134</v>
      </c>
      <c r="E21" s="74">
        <f>E19/E8</f>
        <v>3.9707374666537141</v>
      </c>
      <c r="F21" s="74">
        <f>F19/F8</f>
        <v>4.0496148427282268</v>
      </c>
      <c r="G21" s="74">
        <f>G19/G8</f>
        <v>4.119137740115737</v>
      </c>
      <c r="H21" s="74">
        <f>H19/H8</f>
        <v>3.6799908826087377</v>
      </c>
      <c r="I21" s="74">
        <f>I19/I8</f>
        <v>3.6384910502508006</v>
      </c>
    </row>
    <row r="22" spans="1:9" ht="27" customHeight="1">
      <c r="A22" s="91"/>
      <c r="B22" s="53" t="s">
        <v>135</v>
      </c>
      <c r="C22" s="53"/>
      <c r="D22" s="66" t="s">
        <v>136</v>
      </c>
      <c r="E22" s="71">
        <f>E18/E24*1000000</f>
        <v>784118.08671087783</v>
      </c>
      <c r="F22" s="71">
        <f>F18/F24*1000000</f>
        <v>793004.24118883535</v>
      </c>
      <c r="G22" s="71">
        <f>G18/G24*1000000</f>
        <v>815147.82084545633</v>
      </c>
      <c r="H22" s="71">
        <f>H18/H24*1000000</f>
        <v>801906.99538068345</v>
      </c>
      <c r="I22" s="71">
        <f>I18/I24*1000000</f>
        <v>790047.81452293892</v>
      </c>
    </row>
    <row r="23" spans="1:9" ht="27" customHeight="1">
      <c r="A23" s="91"/>
      <c r="B23" s="53" t="s">
        <v>137</v>
      </c>
      <c r="C23" s="53"/>
      <c r="D23" s="66" t="s">
        <v>138</v>
      </c>
      <c r="E23" s="71">
        <f>E19/E24*1000000</f>
        <v>814259.22087932169</v>
      </c>
      <c r="F23" s="71">
        <f>F19/F24*1000000</f>
        <v>829138.81762351678</v>
      </c>
      <c r="G23" s="71">
        <f>G19/G24*1000000</f>
        <v>855631.71452321042</v>
      </c>
      <c r="H23" s="71">
        <f>H19/H24*1000000</f>
        <v>882993.86327924544</v>
      </c>
      <c r="I23" s="71">
        <f>I19/I24*1000000</f>
        <v>871097.05762450991</v>
      </c>
    </row>
    <row r="24" spans="1:9" ht="27" customHeight="1">
      <c r="A24" s="91"/>
      <c r="B24" s="75" t="s">
        <v>139</v>
      </c>
      <c r="C24" s="76"/>
      <c r="D24" s="66" t="s">
        <v>140</v>
      </c>
      <c r="E24" s="71">
        <v>2610353</v>
      </c>
      <c r="F24" s="71">
        <v>2610353</v>
      </c>
      <c r="G24" s="71">
        <v>2578087</v>
      </c>
      <c r="H24" s="73">
        <v>2578087</v>
      </c>
      <c r="I24" s="73">
        <v>2578087</v>
      </c>
    </row>
    <row r="25" spans="1:9" ht="27" customHeight="1">
      <c r="A25" s="91"/>
      <c r="B25" s="47" t="s">
        <v>141</v>
      </c>
      <c r="C25" s="47"/>
      <c r="D25" s="47"/>
      <c r="E25" s="71">
        <v>501947</v>
      </c>
      <c r="F25" s="71">
        <v>507506</v>
      </c>
      <c r="G25" s="71">
        <v>515092</v>
      </c>
      <c r="H25" s="71">
        <v>540106</v>
      </c>
      <c r="I25" s="54">
        <v>534645</v>
      </c>
    </row>
    <row r="26" spans="1:9" ht="27" customHeight="1">
      <c r="A26" s="91"/>
      <c r="B26" s="47" t="s">
        <v>142</v>
      </c>
      <c r="C26" s="47"/>
      <c r="D26" s="47"/>
      <c r="E26" s="77">
        <v>0.58399999999999996</v>
      </c>
      <c r="F26" s="77">
        <v>0.58599999999999997</v>
      </c>
      <c r="G26" s="77">
        <v>0.59499999999999997</v>
      </c>
      <c r="H26" s="77">
        <v>0.56799999999999995</v>
      </c>
      <c r="I26" s="78">
        <v>0.56100000000000005</v>
      </c>
    </row>
    <row r="27" spans="1:9" ht="27" customHeight="1">
      <c r="A27" s="91"/>
      <c r="B27" s="47" t="s">
        <v>143</v>
      </c>
      <c r="C27" s="47"/>
      <c r="D27" s="47"/>
      <c r="E27" s="58">
        <v>0.2</v>
      </c>
      <c r="F27" s="58">
        <v>0.3</v>
      </c>
      <c r="G27" s="58">
        <v>3.24</v>
      </c>
      <c r="H27" s="58">
        <v>1.9</v>
      </c>
      <c r="I27" s="55">
        <v>2.2999999999999998</v>
      </c>
    </row>
    <row r="28" spans="1:9" ht="27" customHeight="1">
      <c r="A28" s="91"/>
      <c r="B28" s="47" t="s">
        <v>144</v>
      </c>
      <c r="C28" s="47"/>
      <c r="D28" s="47"/>
      <c r="E28" s="58">
        <v>94.5</v>
      </c>
      <c r="F28" s="58">
        <v>95.4</v>
      </c>
      <c r="G28" s="58">
        <v>94.5</v>
      </c>
      <c r="H28" s="58">
        <v>94.4</v>
      </c>
      <c r="I28" s="55">
        <v>95.4</v>
      </c>
    </row>
    <row r="29" spans="1:9" ht="27" customHeight="1">
      <c r="A29" s="91"/>
      <c r="B29" s="47" t="s">
        <v>145</v>
      </c>
      <c r="C29" s="47"/>
      <c r="D29" s="47"/>
      <c r="E29" s="58">
        <v>63.3</v>
      </c>
      <c r="F29" s="58">
        <v>61.4</v>
      </c>
      <c r="G29" s="58">
        <v>61.5</v>
      </c>
      <c r="H29" s="58">
        <v>47.1</v>
      </c>
      <c r="I29" s="55">
        <v>52.7</v>
      </c>
    </row>
    <row r="30" spans="1:9" ht="27" customHeight="1">
      <c r="A30" s="91"/>
      <c r="B30" s="91" t="s">
        <v>146</v>
      </c>
      <c r="C30" s="47" t="s">
        <v>147</v>
      </c>
      <c r="D30" s="47"/>
      <c r="E30" s="58">
        <v>0</v>
      </c>
      <c r="F30" s="58">
        <v>0</v>
      </c>
      <c r="G30" s="58">
        <v>0</v>
      </c>
      <c r="H30" s="58">
        <v>0</v>
      </c>
      <c r="I30" s="90">
        <v>0</v>
      </c>
    </row>
    <row r="31" spans="1:9" ht="27" customHeight="1">
      <c r="A31" s="91"/>
      <c r="B31" s="91"/>
      <c r="C31" s="47" t="s">
        <v>148</v>
      </c>
      <c r="D31" s="47"/>
      <c r="E31" s="58">
        <v>0</v>
      </c>
      <c r="F31" s="58">
        <v>0</v>
      </c>
      <c r="G31" s="58">
        <v>0</v>
      </c>
      <c r="H31" s="58">
        <v>0</v>
      </c>
      <c r="I31" s="55">
        <v>0</v>
      </c>
    </row>
    <row r="32" spans="1:9" ht="27" customHeight="1">
      <c r="A32" s="91"/>
      <c r="B32" s="91"/>
      <c r="C32" s="47" t="s">
        <v>149</v>
      </c>
      <c r="D32" s="47"/>
      <c r="E32" s="58">
        <v>14.1</v>
      </c>
      <c r="F32" s="58">
        <v>14.8</v>
      </c>
      <c r="G32" s="58">
        <v>15.9</v>
      </c>
      <c r="H32" s="58">
        <v>15.9</v>
      </c>
      <c r="I32" s="55">
        <v>16.5</v>
      </c>
    </row>
    <row r="33" spans="1:9" ht="27" customHeight="1">
      <c r="A33" s="91"/>
      <c r="B33" s="91"/>
      <c r="C33" s="47" t="s">
        <v>150</v>
      </c>
      <c r="D33" s="47"/>
      <c r="E33" s="58">
        <v>287.89999999999998</v>
      </c>
      <c r="F33" s="58">
        <v>292.89999999999998</v>
      </c>
      <c r="G33" s="58">
        <v>270.8</v>
      </c>
      <c r="H33" s="58">
        <v>270.8</v>
      </c>
      <c r="I33" s="79">
        <v>272.10000000000002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E22" sqref="E22"/>
      <selection pane="topRight" activeCell="E22" sqref="E22"/>
      <selection pane="bottomLeft" activeCell="E22" sqref="E22"/>
      <selection pane="bottomRight" activeCell="H43" sqref="H43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264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5.95" customHeight="1">
      <c r="A6" s="97" t="s">
        <v>48</v>
      </c>
      <c r="B6" s="98"/>
      <c r="C6" s="98"/>
      <c r="D6" s="98"/>
      <c r="E6" s="98"/>
      <c r="F6" s="102" t="s">
        <v>251</v>
      </c>
      <c r="G6" s="102"/>
      <c r="H6" s="102" t="s">
        <v>252</v>
      </c>
      <c r="I6" s="102"/>
      <c r="J6" s="102" t="s">
        <v>253</v>
      </c>
      <c r="K6" s="102"/>
      <c r="L6" s="102" t="s">
        <v>254</v>
      </c>
      <c r="M6" s="102"/>
      <c r="N6" s="102" t="s">
        <v>255</v>
      </c>
      <c r="O6" s="102"/>
    </row>
    <row r="7" spans="1:25" ht="15.95" customHeight="1">
      <c r="A7" s="98"/>
      <c r="B7" s="98"/>
      <c r="C7" s="98"/>
      <c r="D7" s="98"/>
      <c r="E7" s="98"/>
      <c r="F7" s="51" t="s">
        <v>238</v>
      </c>
      <c r="G7" s="51" t="s">
        <v>237</v>
      </c>
      <c r="H7" s="51" t="s">
        <v>238</v>
      </c>
      <c r="I7" s="81" t="s">
        <v>237</v>
      </c>
      <c r="J7" s="51" t="s">
        <v>238</v>
      </c>
      <c r="K7" s="81" t="s">
        <v>237</v>
      </c>
      <c r="L7" s="51" t="s">
        <v>238</v>
      </c>
      <c r="M7" s="81" t="s">
        <v>237</v>
      </c>
      <c r="N7" s="51" t="s">
        <v>238</v>
      </c>
      <c r="O7" s="81" t="s">
        <v>237</v>
      </c>
    </row>
    <row r="8" spans="1:25" ht="15.95" customHeight="1">
      <c r="A8" s="95" t="s">
        <v>82</v>
      </c>
      <c r="B8" s="61" t="s">
        <v>49</v>
      </c>
      <c r="C8" s="53"/>
      <c r="D8" s="53"/>
      <c r="E8" s="66" t="s">
        <v>40</v>
      </c>
      <c r="F8" s="54">
        <v>209</v>
      </c>
      <c r="G8" s="54">
        <v>431</v>
      </c>
      <c r="H8" s="54">
        <v>5329</v>
      </c>
      <c r="I8" s="54">
        <v>5284</v>
      </c>
      <c r="J8" s="54">
        <v>311</v>
      </c>
      <c r="K8" s="54">
        <v>307</v>
      </c>
      <c r="L8" s="54">
        <v>2607</v>
      </c>
      <c r="M8" s="54">
        <v>2612</v>
      </c>
      <c r="N8" s="54">
        <v>14359</v>
      </c>
      <c r="O8" s="54">
        <v>12039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95"/>
      <c r="B9" s="63"/>
      <c r="C9" s="53" t="s">
        <v>50</v>
      </c>
      <c r="D9" s="53"/>
      <c r="E9" s="66" t="s">
        <v>41</v>
      </c>
      <c r="F9" s="54">
        <v>209</v>
      </c>
      <c r="G9" s="54">
        <v>428</v>
      </c>
      <c r="H9" s="54">
        <v>5329</v>
      </c>
      <c r="I9" s="54">
        <v>5284</v>
      </c>
      <c r="J9" s="54">
        <v>311</v>
      </c>
      <c r="K9" s="54">
        <v>307</v>
      </c>
      <c r="L9" s="54">
        <v>2607</v>
      </c>
      <c r="M9" s="54">
        <v>2610</v>
      </c>
      <c r="N9" s="54">
        <v>12905</v>
      </c>
      <c r="O9" s="54">
        <v>12039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95"/>
      <c r="B10" s="62"/>
      <c r="C10" s="53" t="s">
        <v>51</v>
      </c>
      <c r="D10" s="53"/>
      <c r="E10" s="66" t="s">
        <v>42</v>
      </c>
      <c r="F10" s="54">
        <v>0</v>
      </c>
      <c r="G10" s="54">
        <v>3</v>
      </c>
      <c r="H10" s="54">
        <v>0</v>
      </c>
      <c r="I10" s="54">
        <v>0</v>
      </c>
      <c r="J10" s="67">
        <v>0</v>
      </c>
      <c r="K10" s="67">
        <v>0</v>
      </c>
      <c r="L10" s="54">
        <v>0</v>
      </c>
      <c r="M10" s="54">
        <v>2</v>
      </c>
      <c r="N10" s="54">
        <v>1454</v>
      </c>
      <c r="O10" s="54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95"/>
      <c r="B11" s="61" t="s">
        <v>52</v>
      </c>
      <c r="C11" s="53"/>
      <c r="D11" s="53"/>
      <c r="E11" s="66" t="s">
        <v>43</v>
      </c>
      <c r="F11" s="54">
        <v>502</v>
      </c>
      <c r="G11" s="54">
        <v>416</v>
      </c>
      <c r="H11" s="54">
        <v>4446</v>
      </c>
      <c r="I11" s="54">
        <v>4622</v>
      </c>
      <c r="J11" s="54">
        <v>363</v>
      </c>
      <c r="K11" s="54">
        <v>276</v>
      </c>
      <c r="L11" s="54">
        <v>2589</v>
      </c>
      <c r="M11" s="54">
        <v>2713</v>
      </c>
      <c r="N11" s="54">
        <v>14165</v>
      </c>
      <c r="O11" s="54">
        <v>13135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95"/>
      <c r="B12" s="63"/>
      <c r="C12" s="53" t="s">
        <v>53</v>
      </c>
      <c r="D12" s="53"/>
      <c r="E12" s="66" t="s">
        <v>44</v>
      </c>
      <c r="F12" s="54">
        <v>502</v>
      </c>
      <c r="G12" s="54">
        <v>416</v>
      </c>
      <c r="H12" s="54">
        <v>4446</v>
      </c>
      <c r="I12" s="54">
        <v>4622</v>
      </c>
      <c r="J12" s="54">
        <v>363</v>
      </c>
      <c r="K12" s="54">
        <v>276</v>
      </c>
      <c r="L12" s="54">
        <v>2589</v>
      </c>
      <c r="M12" s="54">
        <v>2632</v>
      </c>
      <c r="N12" s="54">
        <v>13213</v>
      </c>
      <c r="O12" s="54">
        <v>13135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95"/>
      <c r="B13" s="62"/>
      <c r="C13" s="53" t="s">
        <v>54</v>
      </c>
      <c r="D13" s="53"/>
      <c r="E13" s="66" t="s">
        <v>45</v>
      </c>
      <c r="F13" s="54">
        <v>0</v>
      </c>
      <c r="G13" s="54">
        <v>0</v>
      </c>
      <c r="H13" s="67">
        <v>0</v>
      </c>
      <c r="I13" s="67">
        <v>0</v>
      </c>
      <c r="J13" s="67">
        <v>0</v>
      </c>
      <c r="K13" s="67">
        <v>0</v>
      </c>
      <c r="L13" s="54">
        <v>0</v>
      </c>
      <c r="M13" s="54">
        <v>81</v>
      </c>
      <c r="N13" s="54">
        <v>951</v>
      </c>
      <c r="O13" s="54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95"/>
      <c r="B14" s="53" t="s">
        <v>55</v>
      </c>
      <c r="C14" s="53"/>
      <c r="D14" s="53"/>
      <c r="E14" s="66" t="s">
        <v>152</v>
      </c>
      <c r="F14" s="54">
        <v>-293</v>
      </c>
      <c r="G14" s="54">
        <f t="shared" ref="G14:O15" si="0">G9-G12</f>
        <v>12</v>
      </c>
      <c r="H14" s="54">
        <v>883</v>
      </c>
      <c r="I14" s="54">
        <f t="shared" si="0"/>
        <v>662</v>
      </c>
      <c r="J14" s="54">
        <v>-52</v>
      </c>
      <c r="K14" s="54">
        <f t="shared" si="0"/>
        <v>31</v>
      </c>
      <c r="L14" s="54">
        <v>18</v>
      </c>
      <c r="M14" s="54">
        <f t="shared" si="0"/>
        <v>-22</v>
      </c>
      <c r="N14" s="54">
        <v>-308</v>
      </c>
      <c r="O14" s="54">
        <f t="shared" si="0"/>
        <v>-1096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95"/>
      <c r="B15" s="53" t="s">
        <v>56</v>
      </c>
      <c r="C15" s="53"/>
      <c r="D15" s="53"/>
      <c r="E15" s="66" t="s">
        <v>153</v>
      </c>
      <c r="F15" s="54">
        <v>0</v>
      </c>
      <c r="G15" s="54">
        <f t="shared" si="0"/>
        <v>3</v>
      </c>
      <c r="H15" s="54">
        <v>0</v>
      </c>
      <c r="I15" s="54">
        <f t="shared" si="0"/>
        <v>0</v>
      </c>
      <c r="J15" s="54">
        <v>0</v>
      </c>
      <c r="K15" s="54">
        <f t="shared" si="0"/>
        <v>0</v>
      </c>
      <c r="L15" s="54">
        <v>0</v>
      </c>
      <c r="M15" s="54">
        <f t="shared" si="0"/>
        <v>-79</v>
      </c>
      <c r="N15" s="54">
        <v>503</v>
      </c>
      <c r="O15" s="54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95"/>
      <c r="B16" s="53" t="s">
        <v>57</v>
      </c>
      <c r="C16" s="53"/>
      <c r="D16" s="53"/>
      <c r="E16" s="66" t="s">
        <v>154</v>
      </c>
      <c r="F16" s="54">
        <v>-293</v>
      </c>
      <c r="G16" s="54">
        <f t="shared" ref="G16:O16" si="1">G8-G11</f>
        <v>15</v>
      </c>
      <c r="H16" s="54">
        <v>883</v>
      </c>
      <c r="I16" s="54">
        <f t="shared" si="1"/>
        <v>662</v>
      </c>
      <c r="J16" s="54">
        <v>-52</v>
      </c>
      <c r="K16" s="54">
        <f t="shared" si="1"/>
        <v>31</v>
      </c>
      <c r="L16" s="54">
        <v>18</v>
      </c>
      <c r="M16" s="54">
        <f t="shared" si="1"/>
        <v>-101</v>
      </c>
      <c r="N16" s="54">
        <v>194</v>
      </c>
      <c r="O16" s="54">
        <f t="shared" si="1"/>
        <v>-1096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95"/>
      <c r="B17" s="53" t="s">
        <v>58</v>
      </c>
      <c r="C17" s="53"/>
      <c r="D17" s="53"/>
      <c r="E17" s="51"/>
      <c r="F17" s="67">
        <v>696</v>
      </c>
      <c r="G17" s="67">
        <v>403</v>
      </c>
      <c r="H17" s="67">
        <v>0</v>
      </c>
      <c r="I17" s="67">
        <v>0</v>
      </c>
      <c r="J17" s="54">
        <v>0</v>
      </c>
      <c r="K17" s="54">
        <v>0</v>
      </c>
      <c r="L17" s="54">
        <v>3742</v>
      </c>
      <c r="M17" s="54">
        <v>22336</v>
      </c>
      <c r="N17" s="67">
        <v>2946</v>
      </c>
      <c r="O17" s="68">
        <v>3140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95"/>
      <c r="B18" s="53" t="s">
        <v>59</v>
      </c>
      <c r="C18" s="53"/>
      <c r="D18" s="53"/>
      <c r="E18" s="51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95" t="s">
        <v>83</v>
      </c>
      <c r="B19" s="61" t="s">
        <v>60</v>
      </c>
      <c r="C19" s="53"/>
      <c r="D19" s="53"/>
      <c r="E19" s="66"/>
      <c r="F19" s="54">
        <v>154</v>
      </c>
      <c r="G19" s="54">
        <v>181</v>
      </c>
      <c r="H19" s="54">
        <v>995</v>
      </c>
      <c r="I19" s="54">
        <v>1968</v>
      </c>
      <c r="J19" s="54">
        <v>81</v>
      </c>
      <c r="K19" s="54">
        <v>243</v>
      </c>
      <c r="L19" s="54">
        <v>33</v>
      </c>
      <c r="M19" s="54">
        <v>326</v>
      </c>
      <c r="N19" s="54">
        <v>9811</v>
      </c>
      <c r="O19" s="54">
        <v>12391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95"/>
      <c r="B20" s="62"/>
      <c r="C20" s="53" t="s">
        <v>61</v>
      </c>
      <c r="D20" s="53"/>
      <c r="E20" s="66"/>
      <c r="F20" s="54">
        <v>154</v>
      </c>
      <c r="G20" s="54">
        <v>11</v>
      </c>
      <c r="H20" s="54">
        <v>947</v>
      </c>
      <c r="I20" s="54">
        <v>992</v>
      </c>
      <c r="J20" s="54">
        <v>49</v>
      </c>
      <c r="K20" s="67">
        <v>43</v>
      </c>
      <c r="L20" s="54">
        <v>33</v>
      </c>
      <c r="M20" s="54">
        <v>306</v>
      </c>
      <c r="N20" s="54">
        <v>4439</v>
      </c>
      <c r="O20" s="54">
        <v>4940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95"/>
      <c r="B21" s="80" t="s">
        <v>62</v>
      </c>
      <c r="C21" s="53"/>
      <c r="D21" s="53"/>
      <c r="E21" s="66" t="s">
        <v>155</v>
      </c>
      <c r="F21" s="54">
        <v>154</v>
      </c>
      <c r="G21" s="54">
        <v>181</v>
      </c>
      <c r="H21" s="54">
        <v>972</v>
      </c>
      <c r="I21" s="54">
        <v>1968</v>
      </c>
      <c r="J21" s="54">
        <v>81</v>
      </c>
      <c r="K21" s="54">
        <v>243</v>
      </c>
      <c r="L21" s="54">
        <v>33</v>
      </c>
      <c r="M21" s="54">
        <v>326</v>
      </c>
      <c r="N21" s="54">
        <v>9811</v>
      </c>
      <c r="O21" s="54">
        <v>12391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95"/>
      <c r="B22" s="61" t="s">
        <v>63</v>
      </c>
      <c r="C22" s="53"/>
      <c r="D22" s="53"/>
      <c r="E22" s="66" t="s">
        <v>156</v>
      </c>
      <c r="F22" s="54">
        <v>197</v>
      </c>
      <c r="G22" s="54">
        <v>28</v>
      </c>
      <c r="H22" s="54">
        <v>3227</v>
      </c>
      <c r="I22" s="54">
        <v>4772</v>
      </c>
      <c r="J22" s="54">
        <v>239</v>
      </c>
      <c r="K22" s="54">
        <v>150</v>
      </c>
      <c r="L22" s="54">
        <v>57</v>
      </c>
      <c r="M22" s="54">
        <v>397</v>
      </c>
      <c r="N22" s="54">
        <v>10620</v>
      </c>
      <c r="O22" s="54">
        <v>13507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95"/>
      <c r="B23" s="62" t="s">
        <v>64</v>
      </c>
      <c r="C23" s="53" t="s">
        <v>65</v>
      </c>
      <c r="D23" s="53"/>
      <c r="E23" s="66"/>
      <c r="F23" s="54">
        <v>15</v>
      </c>
      <c r="G23" s="54">
        <v>14</v>
      </c>
      <c r="H23" s="54">
        <v>1719</v>
      </c>
      <c r="I23" s="54">
        <v>1819</v>
      </c>
      <c r="J23" s="54">
        <v>32</v>
      </c>
      <c r="K23" s="54">
        <v>29</v>
      </c>
      <c r="L23" s="54">
        <v>37</v>
      </c>
      <c r="M23" s="54">
        <v>90</v>
      </c>
      <c r="N23" s="54">
        <v>4116</v>
      </c>
      <c r="O23" s="54">
        <v>5091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95"/>
      <c r="B24" s="53" t="s">
        <v>157</v>
      </c>
      <c r="C24" s="53"/>
      <c r="D24" s="53"/>
      <c r="E24" s="66" t="s">
        <v>158</v>
      </c>
      <c r="F24" s="54">
        <v>-43</v>
      </c>
      <c r="G24" s="54">
        <f t="shared" ref="G24:O24" si="2">G21-G22</f>
        <v>153</v>
      </c>
      <c r="H24" s="54">
        <v>-2255</v>
      </c>
      <c r="I24" s="54">
        <f t="shared" si="2"/>
        <v>-2804</v>
      </c>
      <c r="J24" s="54">
        <v>-158</v>
      </c>
      <c r="K24" s="54">
        <f t="shared" si="2"/>
        <v>93</v>
      </c>
      <c r="L24" s="54">
        <v>-24</v>
      </c>
      <c r="M24" s="54">
        <f t="shared" si="2"/>
        <v>-71</v>
      </c>
      <c r="N24" s="54">
        <v>-809</v>
      </c>
      <c r="O24" s="54">
        <f t="shared" si="2"/>
        <v>-1116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95"/>
      <c r="B25" s="61" t="s">
        <v>66</v>
      </c>
      <c r="C25" s="61"/>
      <c r="D25" s="61"/>
      <c r="E25" s="99" t="s">
        <v>159</v>
      </c>
      <c r="F25" s="103">
        <v>43</v>
      </c>
      <c r="G25" s="103">
        <v>0</v>
      </c>
      <c r="H25" s="103">
        <v>2255</v>
      </c>
      <c r="I25" s="103">
        <v>2804</v>
      </c>
      <c r="J25" s="103">
        <v>158</v>
      </c>
      <c r="K25" s="103">
        <v>0</v>
      </c>
      <c r="L25" s="103">
        <v>24</v>
      </c>
      <c r="M25" s="103">
        <v>71</v>
      </c>
      <c r="N25" s="103">
        <v>809</v>
      </c>
      <c r="O25" s="103">
        <v>1116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95"/>
      <c r="B26" s="80" t="s">
        <v>67</v>
      </c>
      <c r="C26" s="80"/>
      <c r="D26" s="80"/>
      <c r="E26" s="100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95"/>
      <c r="B27" s="53" t="s">
        <v>160</v>
      </c>
      <c r="C27" s="53"/>
      <c r="D27" s="53"/>
      <c r="E27" s="66" t="s">
        <v>161</v>
      </c>
      <c r="F27" s="54">
        <f t="shared" ref="F27:O27" si="3">F24+F25</f>
        <v>0</v>
      </c>
      <c r="G27" s="54">
        <f t="shared" si="3"/>
        <v>153</v>
      </c>
      <c r="H27" s="54">
        <f t="shared" si="3"/>
        <v>0</v>
      </c>
      <c r="I27" s="54">
        <f t="shared" si="3"/>
        <v>0</v>
      </c>
      <c r="J27" s="54">
        <f t="shared" si="3"/>
        <v>0</v>
      </c>
      <c r="K27" s="54">
        <f t="shared" si="3"/>
        <v>93</v>
      </c>
      <c r="L27" s="54">
        <f t="shared" si="3"/>
        <v>0</v>
      </c>
      <c r="M27" s="54">
        <f t="shared" si="3"/>
        <v>0</v>
      </c>
      <c r="N27" s="54">
        <f t="shared" si="3"/>
        <v>0</v>
      </c>
      <c r="O27" s="54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98" t="s">
        <v>68</v>
      </c>
      <c r="B30" s="98"/>
      <c r="C30" s="98"/>
      <c r="D30" s="98"/>
      <c r="E30" s="98"/>
      <c r="F30" s="105" t="s">
        <v>256</v>
      </c>
      <c r="G30" s="105"/>
      <c r="H30" s="105" t="s">
        <v>257</v>
      </c>
      <c r="I30" s="105"/>
      <c r="J30" s="105" t="s">
        <v>258</v>
      </c>
      <c r="K30" s="105"/>
      <c r="L30" s="105"/>
      <c r="M30" s="105"/>
      <c r="N30" s="105"/>
      <c r="O30" s="105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98"/>
      <c r="B31" s="98"/>
      <c r="C31" s="98"/>
      <c r="D31" s="98"/>
      <c r="E31" s="98"/>
      <c r="F31" s="51" t="s">
        <v>238</v>
      </c>
      <c r="G31" s="81" t="s">
        <v>237</v>
      </c>
      <c r="H31" s="51" t="s">
        <v>238</v>
      </c>
      <c r="I31" s="81" t="s">
        <v>237</v>
      </c>
      <c r="J31" s="51" t="s">
        <v>238</v>
      </c>
      <c r="K31" s="81" t="s">
        <v>237</v>
      </c>
      <c r="L31" s="51" t="s">
        <v>238</v>
      </c>
      <c r="M31" s="81" t="s">
        <v>237</v>
      </c>
      <c r="N31" s="51" t="s">
        <v>238</v>
      </c>
      <c r="O31" s="81" t="s">
        <v>237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95" t="s">
        <v>84</v>
      </c>
      <c r="B32" s="61" t="s">
        <v>49</v>
      </c>
      <c r="C32" s="53"/>
      <c r="D32" s="53"/>
      <c r="E32" s="66" t="s">
        <v>40</v>
      </c>
      <c r="F32" s="54">
        <v>19</v>
      </c>
      <c r="G32" s="54">
        <v>18</v>
      </c>
      <c r="H32" s="54">
        <v>263</v>
      </c>
      <c r="I32" s="54">
        <v>291</v>
      </c>
      <c r="J32" s="54">
        <v>20</v>
      </c>
      <c r="K32" s="54">
        <v>97</v>
      </c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01"/>
      <c r="B33" s="63"/>
      <c r="C33" s="61" t="s">
        <v>69</v>
      </c>
      <c r="D33" s="53"/>
      <c r="E33" s="66"/>
      <c r="F33" s="54">
        <v>17</v>
      </c>
      <c r="G33" s="54">
        <v>17</v>
      </c>
      <c r="H33" s="54">
        <v>239</v>
      </c>
      <c r="I33" s="54">
        <v>229</v>
      </c>
      <c r="J33" s="54">
        <v>20</v>
      </c>
      <c r="K33" s="54">
        <v>97</v>
      </c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01"/>
      <c r="B34" s="63"/>
      <c r="C34" s="62"/>
      <c r="D34" s="53" t="s">
        <v>70</v>
      </c>
      <c r="E34" s="66"/>
      <c r="F34" s="54">
        <v>0</v>
      </c>
      <c r="G34" s="54">
        <v>0</v>
      </c>
      <c r="H34" s="54">
        <v>239</v>
      </c>
      <c r="I34" s="54">
        <v>229</v>
      </c>
      <c r="J34" s="54">
        <v>20</v>
      </c>
      <c r="K34" s="54">
        <v>97</v>
      </c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01"/>
      <c r="B35" s="62"/>
      <c r="C35" s="80" t="s">
        <v>71</v>
      </c>
      <c r="D35" s="53"/>
      <c r="E35" s="66"/>
      <c r="F35" s="54">
        <v>2</v>
      </c>
      <c r="G35" s="54">
        <v>1</v>
      </c>
      <c r="H35" s="54">
        <v>24</v>
      </c>
      <c r="I35" s="54">
        <v>62</v>
      </c>
      <c r="J35" s="68">
        <v>0</v>
      </c>
      <c r="K35" s="68" t="s">
        <v>259</v>
      </c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01"/>
      <c r="B36" s="61" t="s">
        <v>52</v>
      </c>
      <c r="C36" s="53"/>
      <c r="D36" s="53"/>
      <c r="E36" s="66" t="s">
        <v>41</v>
      </c>
      <c r="F36" s="54">
        <v>2</v>
      </c>
      <c r="G36" s="54">
        <v>1</v>
      </c>
      <c r="H36" s="54">
        <v>161</v>
      </c>
      <c r="I36" s="54">
        <v>171</v>
      </c>
      <c r="J36" s="54">
        <v>31</v>
      </c>
      <c r="K36" s="54">
        <v>28</v>
      </c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01"/>
      <c r="B37" s="63"/>
      <c r="C37" s="53" t="s">
        <v>72</v>
      </c>
      <c r="D37" s="53"/>
      <c r="E37" s="66"/>
      <c r="F37" s="54">
        <v>0</v>
      </c>
      <c r="G37" s="54">
        <v>0</v>
      </c>
      <c r="H37" s="54">
        <v>137</v>
      </c>
      <c r="I37" s="54">
        <v>144</v>
      </c>
      <c r="J37" s="54">
        <v>30</v>
      </c>
      <c r="K37" s="54">
        <v>27</v>
      </c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01"/>
      <c r="B38" s="62"/>
      <c r="C38" s="53" t="s">
        <v>73</v>
      </c>
      <c r="D38" s="53"/>
      <c r="E38" s="66"/>
      <c r="F38" s="54">
        <v>2</v>
      </c>
      <c r="G38" s="54">
        <v>1</v>
      </c>
      <c r="H38" s="54">
        <v>24</v>
      </c>
      <c r="I38" s="54">
        <v>27</v>
      </c>
      <c r="J38" s="54">
        <v>0.8</v>
      </c>
      <c r="K38" s="68">
        <v>1</v>
      </c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01"/>
      <c r="B39" s="47" t="s">
        <v>74</v>
      </c>
      <c r="C39" s="47"/>
      <c r="D39" s="47"/>
      <c r="E39" s="66" t="s">
        <v>163</v>
      </c>
      <c r="F39" s="54">
        <v>17</v>
      </c>
      <c r="G39" s="54">
        <f t="shared" ref="G39:O39" si="4">G32-G36</f>
        <v>17</v>
      </c>
      <c r="H39" s="54">
        <v>102</v>
      </c>
      <c r="I39" s="54">
        <f t="shared" si="4"/>
        <v>120</v>
      </c>
      <c r="J39" s="54">
        <v>-11</v>
      </c>
      <c r="K39" s="54">
        <f t="shared" si="4"/>
        <v>69</v>
      </c>
      <c r="L39" s="54">
        <f t="shared" si="4"/>
        <v>0</v>
      </c>
      <c r="M39" s="54">
        <f t="shared" si="4"/>
        <v>0</v>
      </c>
      <c r="N39" s="54">
        <f t="shared" si="4"/>
        <v>0</v>
      </c>
      <c r="O39" s="54">
        <f t="shared" si="4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95" t="s">
        <v>85</v>
      </c>
      <c r="B40" s="61" t="s">
        <v>75</v>
      </c>
      <c r="C40" s="53"/>
      <c r="D40" s="53"/>
      <c r="E40" s="66" t="s">
        <v>43</v>
      </c>
      <c r="F40" s="54">
        <v>1641</v>
      </c>
      <c r="G40" s="54">
        <v>266</v>
      </c>
      <c r="H40" s="54">
        <v>358</v>
      </c>
      <c r="I40" s="54">
        <v>553</v>
      </c>
      <c r="J40" s="54">
        <v>91</v>
      </c>
      <c r="K40" s="54">
        <v>25</v>
      </c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96"/>
      <c r="B41" s="62"/>
      <c r="C41" s="53" t="s">
        <v>76</v>
      </c>
      <c r="D41" s="53"/>
      <c r="E41" s="66"/>
      <c r="F41" s="68">
        <v>1234</v>
      </c>
      <c r="G41" s="68">
        <v>0</v>
      </c>
      <c r="H41" s="68">
        <v>290</v>
      </c>
      <c r="I41" s="68">
        <v>525</v>
      </c>
      <c r="J41" s="54">
        <v>0</v>
      </c>
      <c r="K41" s="54" t="s">
        <v>259</v>
      </c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96"/>
      <c r="B42" s="61" t="s">
        <v>63</v>
      </c>
      <c r="C42" s="53"/>
      <c r="D42" s="53"/>
      <c r="E42" s="66" t="s">
        <v>44</v>
      </c>
      <c r="F42" s="54">
        <v>1658</v>
      </c>
      <c r="G42" s="54">
        <v>283</v>
      </c>
      <c r="H42" s="54">
        <v>460</v>
      </c>
      <c r="I42" s="54">
        <v>673</v>
      </c>
      <c r="J42" s="54">
        <v>81</v>
      </c>
      <c r="K42" s="54">
        <v>56</v>
      </c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96"/>
      <c r="B43" s="62"/>
      <c r="C43" s="53" t="s">
        <v>77</v>
      </c>
      <c r="D43" s="53"/>
      <c r="E43" s="66"/>
      <c r="F43" s="54">
        <v>424</v>
      </c>
      <c r="G43" s="54">
        <v>283</v>
      </c>
      <c r="H43" s="54">
        <v>460</v>
      </c>
      <c r="I43" s="54">
        <v>457</v>
      </c>
      <c r="J43" s="68">
        <v>81</v>
      </c>
      <c r="K43" s="68">
        <v>56</v>
      </c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96"/>
      <c r="B44" s="53" t="s">
        <v>74</v>
      </c>
      <c r="C44" s="53"/>
      <c r="D44" s="53"/>
      <c r="E44" s="66" t="s">
        <v>164</v>
      </c>
      <c r="F44" s="68">
        <v>-17</v>
      </c>
      <c r="G44" s="68">
        <f t="shared" ref="G44:O44" si="5">G40-G42</f>
        <v>-17</v>
      </c>
      <c r="H44" s="68">
        <v>-102</v>
      </c>
      <c r="I44" s="68">
        <f t="shared" si="5"/>
        <v>-120</v>
      </c>
      <c r="J44" s="68">
        <v>10</v>
      </c>
      <c r="K44" s="68">
        <f t="shared" si="5"/>
        <v>-31</v>
      </c>
      <c r="L44" s="68">
        <f t="shared" si="5"/>
        <v>0</v>
      </c>
      <c r="M44" s="68">
        <f t="shared" si="5"/>
        <v>0</v>
      </c>
      <c r="N44" s="68">
        <f t="shared" si="5"/>
        <v>0</v>
      </c>
      <c r="O44" s="68">
        <f t="shared" si="5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95" t="s">
        <v>86</v>
      </c>
      <c r="B45" s="47" t="s">
        <v>78</v>
      </c>
      <c r="C45" s="47"/>
      <c r="D45" s="47"/>
      <c r="E45" s="66" t="s">
        <v>165</v>
      </c>
      <c r="F45" s="54">
        <v>0</v>
      </c>
      <c r="G45" s="54">
        <f t="shared" ref="G45:O45" si="6">G39+G44</f>
        <v>0</v>
      </c>
      <c r="H45" s="54">
        <v>0</v>
      </c>
      <c r="I45" s="54">
        <f t="shared" si="6"/>
        <v>0</v>
      </c>
      <c r="J45" s="54">
        <f t="shared" si="6"/>
        <v>-1</v>
      </c>
      <c r="K45" s="54">
        <f t="shared" si="6"/>
        <v>38</v>
      </c>
      <c r="L45" s="54">
        <f t="shared" si="6"/>
        <v>0</v>
      </c>
      <c r="M45" s="54">
        <f t="shared" si="6"/>
        <v>0</v>
      </c>
      <c r="N45" s="54">
        <f t="shared" si="6"/>
        <v>0</v>
      </c>
      <c r="O45" s="54">
        <f t="shared" si="6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96"/>
      <c r="B46" s="53" t="s">
        <v>79</v>
      </c>
      <c r="C46" s="53"/>
      <c r="D46" s="53"/>
      <c r="E46" s="53"/>
      <c r="F46" s="68"/>
      <c r="G46" s="68"/>
      <c r="H46" s="68"/>
      <c r="I46" s="68"/>
      <c r="J46" s="68"/>
      <c r="K46" s="68"/>
      <c r="L46" s="54"/>
      <c r="M46" s="54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96"/>
      <c r="B47" s="53" t="s">
        <v>80</v>
      </c>
      <c r="C47" s="53"/>
      <c r="D47" s="53"/>
      <c r="E47" s="53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96"/>
      <c r="B48" s="53" t="s">
        <v>81</v>
      </c>
      <c r="C48" s="53"/>
      <c r="D48" s="53"/>
      <c r="E48" s="53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I33" sqref="I33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1" t="s">
        <v>264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250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7"/>
      <c r="E6" s="106" t="s">
        <v>260</v>
      </c>
      <c r="F6" s="106"/>
      <c r="G6" s="106" t="s">
        <v>261</v>
      </c>
      <c r="H6" s="106"/>
      <c r="I6" s="107" t="s">
        <v>262</v>
      </c>
      <c r="J6" s="108"/>
      <c r="K6" s="106"/>
      <c r="L6" s="106"/>
      <c r="M6" s="106"/>
      <c r="N6" s="106"/>
    </row>
    <row r="7" spans="1:14" ht="15" customHeight="1">
      <c r="A7" s="18"/>
      <c r="B7" s="19"/>
      <c r="C7" s="19"/>
      <c r="D7" s="60"/>
      <c r="E7" s="36" t="s">
        <v>238</v>
      </c>
      <c r="F7" s="36" t="s">
        <v>237</v>
      </c>
      <c r="G7" s="36" t="s">
        <v>238</v>
      </c>
      <c r="H7" s="36" t="s">
        <v>237</v>
      </c>
      <c r="I7" s="36" t="s">
        <v>238</v>
      </c>
      <c r="J7" s="36" t="s">
        <v>237</v>
      </c>
      <c r="K7" s="36" t="s">
        <v>238</v>
      </c>
      <c r="L7" s="36" t="s">
        <v>237</v>
      </c>
      <c r="M7" s="36" t="s">
        <v>238</v>
      </c>
      <c r="N7" s="36" t="s">
        <v>237</v>
      </c>
    </row>
    <row r="8" spans="1:14" ht="18" customHeight="1">
      <c r="A8" s="91" t="s">
        <v>169</v>
      </c>
      <c r="B8" s="82" t="s">
        <v>170</v>
      </c>
      <c r="C8" s="83"/>
      <c r="D8" s="83"/>
      <c r="E8" s="84">
        <v>1</v>
      </c>
      <c r="F8" s="84">
        <v>1</v>
      </c>
      <c r="G8" s="84">
        <v>1</v>
      </c>
      <c r="H8" s="84">
        <v>1</v>
      </c>
      <c r="I8" s="84">
        <v>1</v>
      </c>
      <c r="J8" s="84">
        <v>1</v>
      </c>
      <c r="K8" s="84"/>
      <c r="L8" s="84"/>
      <c r="M8" s="84"/>
      <c r="N8" s="84"/>
    </row>
    <row r="9" spans="1:14" ht="18" customHeight="1">
      <c r="A9" s="91"/>
      <c r="B9" s="91" t="s">
        <v>171</v>
      </c>
      <c r="C9" s="53" t="s">
        <v>172</v>
      </c>
      <c r="D9" s="53"/>
      <c r="E9" s="84">
        <v>20</v>
      </c>
      <c r="F9" s="84">
        <v>20</v>
      </c>
      <c r="G9" s="84">
        <v>9471</v>
      </c>
      <c r="H9" s="84">
        <v>9471</v>
      </c>
      <c r="I9" s="84">
        <v>10</v>
      </c>
      <c r="J9" s="84">
        <v>10</v>
      </c>
      <c r="K9" s="84"/>
      <c r="L9" s="84"/>
      <c r="M9" s="84"/>
      <c r="N9" s="84"/>
    </row>
    <row r="10" spans="1:14" ht="18" customHeight="1">
      <c r="A10" s="91"/>
      <c r="B10" s="91"/>
      <c r="C10" s="53" t="s">
        <v>173</v>
      </c>
      <c r="D10" s="53"/>
      <c r="E10" s="84">
        <v>20</v>
      </c>
      <c r="F10" s="84">
        <v>20</v>
      </c>
      <c r="G10" s="84">
        <v>9471</v>
      </c>
      <c r="H10" s="84">
        <v>9471</v>
      </c>
      <c r="I10" s="84">
        <v>10</v>
      </c>
      <c r="J10" s="84">
        <v>10</v>
      </c>
      <c r="K10" s="84"/>
      <c r="L10" s="84"/>
      <c r="M10" s="84"/>
      <c r="N10" s="84"/>
    </row>
    <row r="11" spans="1:14" ht="18" customHeight="1">
      <c r="A11" s="91"/>
      <c r="B11" s="91"/>
      <c r="C11" s="53" t="s">
        <v>174</v>
      </c>
      <c r="D11" s="53"/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/>
      <c r="L11" s="84"/>
      <c r="M11" s="84"/>
      <c r="N11" s="84"/>
    </row>
    <row r="12" spans="1:14" ht="18" customHeight="1">
      <c r="A12" s="91"/>
      <c r="B12" s="91"/>
      <c r="C12" s="53" t="s">
        <v>175</v>
      </c>
      <c r="D12" s="53"/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/>
      <c r="L12" s="84"/>
      <c r="M12" s="84"/>
      <c r="N12" s="84"/>
    </row>
    <row r="13" spans="1:14" ht="18" customHeight="1">
      <c r="A13" s="91"/>
      <c r="B13" s="91"/>
      <c r="C13" s="53" t="s">
        <v>176</v>
      </c>
      <c r="D13" s="53"/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/>
      <c r="L13" s="84"/>
      <c r="M13" s="84"/>
      <c r="N13" s="84"/>
    </row>
    <row r="14" spans="1:14" ht="18" customHeight="1">
      <c r="A14" s="91"/>
      <c r="B14" s="91"/>
      <c r="C14" s="53" t="s">
        <v>177</v>
      </c>
      <c r="D14" s="53"/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/>
      <c r="L14" s="84"/>
      <c r="M14" s="84"/>
      <c r="N14" s="84"/>
    </row>
    <row r="15" spans="1:14" ht="18" customHeight="1">
      <c r="A15" s="91" t="s">
        <v>178</v>
      </c>
      <c r="B15" s="91" t="s">
        <v>179</v>
      </c>
      <c r="C15" s="53" t="s">
        <v>180</v>
      </c>
      <c r="D15" s="53"/>
      <c r="E15" s="54">
        <v>5025</v>
      </c>
      <c r="F15" s="54">
        <v>5539</v>
      </c>
      <c r="G15" s="54">
        <v>3111</v>
      </c>
      <c r="H15" s="54">
        <v>3224</v>
      </c>
      <c r="I15" s="54">
        <v>527</v>
      </c>
      <c r="J15" s="54">
        <v>600</v>
      </c>
      <c r="K15" s="54"/>
      <c r="L15" s="54"/>
      <c r="M15" s="54"/>
      <c r="N15" s="54"/>
    </row>
    <row r="16" spans="1:14" ht="18" customHeight="1">
      <c r="A16" s="91"/>
      <c r="B16" s="91"/>
      <c r="C16" s="53" t="s">
        <v>181</v>
      </c>
      <c r="D16" s="53"/>
      <c r="E16" s="54">
        <v>25</v>
      </c>
      <c r="F16" s="54">
        <v>25</v>
      </c>
      <c r="G16" s="54">
        <v>31330</v>
      </c>
      <c r="H16" s="54">
        <v>31456</v>
      </c>
      <c r="I16" s="54">
        <v>1617</v>
      </c>
      <c r="J16" s="54">
        <v>1650</v>
      </c>
      <c r="K16" s="54"/>
      <c r="L16" s="54"/>
      <c r="M16" s="54"/>
      <c r="N16" s="54"/>
    </row>
    <row r="17" spans="1:15" ht="18" customHeight="1">
      <c r="A17" s="91"/>
      <c r="B17" s="91"/>
      <c r="C17" s="53" t="s">
        <v>182</v>
      </c>
      <c r="D17" s="53"/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/>
      <c r="L17" s="54"/>
      <c r="M17" s="54"/>
      <c r="N17" s="54"/>
    </row>
    <row r="18" spans="1:15" ht="18" customHeight="1">
      <c r="A18" s="91"/>
      <c r="B18" s="91"/>
      <c r="C18" s="53" t="s">
        <v>183</v>
      </c>
      <c r="D18" s="53"/>
      <c r="E18" s="54">
        <v>5050</v>
      </c>
      <c r="F18" s="54">
        <v>5564</v>
      </c>
      <c r="G18" s="54">
        <v>34441</v>
      </c>
      <c r="H18" s="54">
        <v>34680</v>
      </c>
      <c r="I18" s="54">
        <v>2144</v>
      </c>
      <c r="J18" s="54">
        <v>2250</v>
      </c>
      <c r="K18" s="54"/>
      <c r="L18" s="54"/>
      <c r="M18" s="54"/>
      <c r="N18" s="54"/>
    </row>
    <row r="19" spans="1:15" ht="18" customHeight="1">
      <c r="A19" s="91"/>
      <c r="B19" s="91" t="s">
        <v>184</v>
      </c>
      <c r="C19" s="53" t="s">
        <v>185</v>
      </c>
      <c r="D19" s="53"/>
      <c r="E19" s="54">
        <v>1230</v>
      </c>
      <c r="F19" s="54">
        <v>1773</v>
      </c>
      <c r="G19" s="54">
        <v>21386</v>
      </c>
      <c r="H19" s="54">
        <v>17543</v>
      </c>
      <c r="I19" s="54">
        <v>190</v>
      </c>
      <c r="J19" s="54">
        <v>282</v>
      </c>
      <c r="K19" s="54"/>
      <c r="L19" s="54"/>
      <c r="M19" s="54"/>
      <c r="N19" s="54"/>
    </row>
    <row r="20" spans="1:15" ht="18" customHeight="1">
      <c r="A20" s="91"/>
      <c r="B20" s="91"/>
      <c r="C20" s="53" t="s">
        <v>186</v>
      </c>
      <c r="D20" s="53"/>
      <c r="E20" s="54">
        <v>2229</v>
      </c>
      <c r="F20" s="54">
        <v>2270</v>
      </c>
      <c r="G20" s="54">
        <v>0</v>
      </c>
      <c r="H20" s="54">
        <v>4375</v>
      </c>
      <c r="I20" s="54">
        <v>54</v>
      </c>
      <c r="J20" s="54">
        <v>66</v>
      </c>
      <c r="K20" s="54"/>
      <c r="L20" s="54"/>
      <c r="M20" s="54"/>
      <c r="N20" s="54"/>
    </row>
    <row r="21" spans="1:15" ht="18" customHeight="1">
      <c r="A21" s="91"/>
      <c r="B21" s="91"/>
      <c r="C21" s="53" t="s">
        <v>187</v>
      </c>
      <c r="D21" s="53"/>
      <c r="E21" s="85">
        <v>0</v>
      </c>
      <c r="F21" s="85">
        <v>0</v>
      </c>
      <c r="G21" s="85">
        <v>4701</v>
      </c>
      <c r="H21" s="85">
        <v>4343</v>
      </c>
      <c r="I21" s="85">
        <v>0</v>
      </c>
      <c r="J21" s="85">
        <v>0</v>
      </c>
      <c r="K21" s="85"/>
      <c r="L21" s="85"/>
      <c r="M21" s="85"/>
      <c r="N21" s="85"/>
    </row>
    <row r="22" spans="1:15" ht="18" customHeight="1">
      <c r="A22" s="91"/>
      <c r="B22" s="91"/>
      <c r="C22" s="47" t="s">
        <v>188</v>
      </c>
      <c r="D22" s="47"/>
      <c r="E22" s="54">
        <v>3459</v>
      </c>
      <c r="F22" s="54">
        <v>4043</v>
      </c>
      <c r="G22" s="54">
        <v>26087</v>
      </c>
      <c r="H22" s="54">
        <v>26261</v>
      </c>
      <c r="I22" s="54">
        <v>244</v>
      </c>
      <c r="J22" s="54">
        <v>348</v>
      </c>
      <c r="K22" s="54"/>
      <c r="L22" s="54"/>
      <c r="M22" s="54"/>
      <c r="N22" s="54"/>
    </row>
    <row r="23" spans="1:15" ht="18" customHeight="1">
      <c r="A23" s="91"/>
      <c r="B23" s="91" t="s">
        <v>189</v>
      </c>
      <c r="C23" s="53" t="s">
        <v>190</v>
      </c>
      <c r="D23" s="53"/>
      <c r="E23" s="54">
        <v>20</v>
      </c>
      <c r="F23" s="54">
        <v>20</v>
      </c>
      <c r="G23" s="54">
        <v>9471</v>
      </c>
      <c r="H23" s="54">
        <v>9471</v>
      </c>
      <c r="I23" s="54">
        <v>10</v>
      </c>
      <c r="J23" s="54">
        <v>10</v>
      </c>
      <c r="K23" s="54"/>
      <c r="L23" s="54"/>
      <c r="M23" s="54"/>
      <c r="N23" s="54"/>
    </row>
    <row r="24" spans="1:15" ht="18" customHeight="1">
      <c r="A24" s="91"/>
      <c r="B24" s="91"/>
      <c r="C24" s="53" t="s">
        <v>191</v>
      </c>
      <c r="D24" s="53"/>
      <c r="E24" s="54">
        <v>1571</v>
      </c>
      <c r="F24" s="54">
        <v>1501</v>
      </c>
      <c r="G24" s="54">
        <v>-1117</v>
      </c>
      <c r="H24" s="54">
        <v>-1051</v>
      </c>
      <c r="I24" s="54">
        <v>1890</v>
      </c>
      <c r="J24" s="54">
        <v>740</v>
      </c>
      <c r="K24" s="54"/>
      <c r="L24" s="54"/>
      <c r="M24" s="54"/>
      <c r="N24" s="54"/>
    </row>
    <row r="25" spans="1:15" ht="18" customHeight="1">
      <c r="A25" s="91"/>
      <c r="B25" s="91"/>
      <c r="C25" s="53" t="s">
        <v>192</v>
      </c>
      <c r="D25" s="53"/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1152</v>
      </c>
      <c r="K25" s="54"/>
      <c r="L25" s="54"/>
      <c r="M25" s="54"/>
      <c r="N25" s="54"/>
    </row>
    <row r="26" spans="1:15" ht="18" customHeight="1">
      <c r="A26" s="91"/>
      <c r="B26" s="91"/>
      <c r="C26" s="53" t="s">
        <v>193</v>
      </c>
      <c r="D26" s="53"/>
      <c r="E26" s="54">
        <v>1591</v>
      </c>
      <c r="F26" s="54">
        <v>1521</v>
      </c>
      <c r="G26" s="54">
        <v>8354</v>
      </c>
      <c r="H26" s="54">
        <v>8420</v>
      </c>
      <c r="I26" s="54">
        <v>1900</v>
      </c>
      <c r="J26" s="54">
        <v>1902</v>
      </c>
      <c r="K26" s="54"/>
      <c r="L26" s="54"/>
      <c r="M26" s="54"/>
      <c r="N26" s="54"/>
    </row>
    <row r="27" spans="1:15" ht="18" customHeight="1">
      <c r="A27" s="91"/>
      <c r="B27" s="53" t="s">
        <v>194</v>
      </c>
      <c r="C27" s="53"/>
      <c r="D27" s="53"/>
      <c r="E27" s="54">
        <v>5050</v>
      </c>
      <c r="F27" s="54">
        <v>5564</v>
      </c>
      <c r="G27" s="54">
        <v>34441</v>
      </c>
      <c r="H27" s="54">
        <v>34681</v>
      </c>
      <c r="I27" s="54">
        <v>2144</v>
      </c>
      <c r="J27" s="54">
        <v>2250</v>
      </c>
      <c r="K27" s="54"/>
      <c r="L27" s="54"/>
      <c r="M27" s="54"/>
      <c r="N27" s="54"/>
    </row>
    <row r="28" spans="1:15" ht="18" customHeight="1">
      <c r="A28" s="91" t="s">
        <v>195</v>
      </c>
      <c r="B28" s="91" t="s">
        <v>196</v>
      </c>
      <c r="C28" s="53" t="s">
        <v>197</v>
      </c>
      <c r="D28" s="86" t="s">
        <v>40</v>
      </c>
      <c r="E28" s="54">
        <v>2429</v>
      </c>
      <c r="F28" s="54">
        <v>1609</v>
      </c>
      <c r="G28" s="54">
        <v>4324</v>
      </c>
      <c r="H28" s="54">
        <v>3755</v>
      </c>
      <c r="I28" s="54">
        <v>885</v>
      </c>
      <c r="J28" s="54">
        <v>870</v>
      </c>
      <c r="K28" s="54"/>
      <c r="L28" s="54"/>
      <c r="M28" s="54"/>
      <c r="N28" s="54"/>
    </row>
    <row r="29" spans="1:15" ht="18" customHeight="1">
      <c r="A29" s="91"/>
      <c r="B29" s="91"/>
      <c r="C29" s="53" t="s">
        <v>198</v>
      </c>
      <c r="D29" s="86" t="s">
        <v>41</v>
      </c>
      <c r="E29" s="54">
        <v>2320</v>
      </c>
      <c r="F29" s="54">
        <v>1622</v>
      </c>
      <c r="G29" s="54">
        <v>4098</v>
      </c>
      <c r="H29" s="54">
        <v>3906</v>
      </c>
      <c r="I29" s="54">
        <v>859</v>
      </c>
      <c r="J29" s="54">
        <v>770</v>
      </c>
      <c r="K29" s="54"/>
      <c r="L29" s="54"/>
      <c r="M29" s="54"/>
      <c r="N29" s="54"/>
    </row>
    <row r="30" spans="1:15" ht="18" customHeight="1">
      <c r="A30" s="91"/>
      <c r="B30" s="91"/>
      <c r="C30" s="53" t="s">
        <v>199</v>
      </c>
      <c r="D30" s="86" t="s">
        <v>200</v>
      </c>
      <c r="E30" s="54">
        <v>39</v>
      </c>
      <c r="F30" s="54">
        <v>39</v>
      </c>
      <c r="G30" s="54">
        <v>226</v>
      </c>
      <c r="H30" s="54">
        <v>204</v>
      </c>
      <c r="I30" s="54">
        <v>29</v>
      </c>
      <c r="J30" s="54">
        <v>28</v>
      </c>
      <c r="K30" s="54"/>
      <c r="L30" s="54"/>
      <c r="M30" s="54"/>
      <c r="N30" s="54"/>
    </row>
    <row r="31" spans="1:15" ht="18" customHeight="1">
      <c r="A31" s="91"/>
      <c r="B31" s="91"/>
      <c r="C31" s="47" t="s">
        <v>201</v>
      </c>
      <c r="D31" s="86" t="s">
        <v>202</v>
      </c>
      <c r="E31" s="54">
        <v>70</v>
      </c>
      <c r="F31" s="54">
        <v>-52</v>
      </c>
      <c r="G31" s="54">
        <v>0</v>
      </c>
      <c r="H31" s="54">
        <v>-355</v>
      </c>
      <c r="I31" s="54">
        <v>-3</v>
      </c>
      <c r="J31" s="54">
        <v>72</v>
      </c>
      <c r="K31" s="54">
        <f t="shared" ref="K31:N31" si="0">K28-K29-K30</f>
        <v>0</v>
      </c>
      <c r="L31" s="54">
        <f t="shared" si="0"/>
        <v>0</v>
      </c>
      <c r="M31" s="54">
        <f t="shared" si="0"/>
        <v>0</v>
      </c>
      <c r="N31" s="54">
        <f t="shared" si="0"/>
        <v>0</v>
      </c>
      <c r="O31" s="7"/>
    </row>
    <row r="32" spans="1:15" ht="18" customHeight="1">
      <c r="A32" s="91"/>
      <c r="B32" s="91"/>
      <c r="C32" s="53" t="s">
        <v>203</v>
      </c>
      <c r="D32" s="86" t="s">
        <v>204</v>
      </c>
      <c r="E32" s="54">
        <v>0</v>
      </c>
      <c r="F32" s="54">
        <v>135</v>
      </c>
      <c r="G32" s="54">
        <v>20</v>
      </c>
      <c r="H32" s="54">
        <v>17</v>
      </c>
      <c r="I32" s="54">
        <v>1</v>
      </c>
      <c r="J32" s="54">
        <v>1</v>
      </c>
      <c r="K32" s="54"/>
      <c r="L32" s="54"/>
      <c r="M32" s="54"/>
      <c r="N32" s="54"/>
    </row>
    <row r="33" spans="1:14" ht="18" customHeight="1">
      <c r="A33" s="91"/>
      <c r="B33" s="91"/>
      <c r="C33" s="53" t="s">
        <v>205</v>
      </c>
      <c r="D33" s="86" t="s">
        <v>206</v>
      </c>
      <c r="E33" s="54">
        <v>0</v>
      </c>
      <c r="F33" s="54">
        <v>0</v>
      </c>
      <c r="G33" s="54">
        <v>86</v>
      </c>
      <c r="H33" s="54">
        <v>77</v>
      </c>
      <c r="I33" s="54">
        <v>1</v>
      </c>
      <c r="J33" s="54">
        <v>1</v>
      </c>
      <c r="K33" s="54"/>
      <c r="L33" s="54"/>
      <c r="M33" s="54"/>
      <c r="N33" s="54"/>
    </row>
    <row r="34" spans="1:14" ht="18" customHeight="1">
      <c r="A34" s="91"/>
      <c r="B34" s="91"/>
      <c r="C34" s="47" t="s">
        <v>207</v>
      </c>
      <c r="D34" s="86" t="s">
        <v>208</v>
      </c>
      <c r="E34" s="54">
        <v>70</v>
      </c>
      <c r="F34" s="54">
        <v>83</v>
      </c>
      <c r="G34" s="54">
        <v>-66</v>
      </c>
      <c r="H34" s="54">
        <v>-415</v>
      </c>
      <c r="I34" s="54">
        <v>-3</v>
      </c>
      <c r="J34" s="54">
        <v>72</v>
      </c>
      <c r="K34" s="54">
        <f t="shared" ref="K34:N34" si="1">K31+K32-K33</f>
        <v>0</v>
      </c>
      <c r="L34" s="54">
        <f t="shared" si="1"/>
        <v>0</v>
      </c>
      <c r="M34" s="54">
        <f t="shared" si="1"/>
        <v>0</v>
      </c>
      <c r="N34" s="54">
        <f t="shared" si="1"/>
        <v>0</v>
      </c>
    </row>
    <row r="35" spans="1:14" ht="18" customHeight="1">
      <c r="A35" s="91"/>
      <c r="B35" s="91" t="s">
        <v>209</v>
      </c>
      <c r="C35" s="53" t="s">
        <v>210</v>
      </c>
      <c r="D35" s="86" t="s">
        <v>211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/>
      <c r="L35" s="54"/>
      <c r="M35" s="54"/>
      <c r="N35" s="54"/>
    </row>
    <row r="36" spans="1:14" ht="18" customHeight="1">
      <c r="A36" s="91"/>
      <c r="B36" s="91"/>
      <c r="C36" s="53" t="s">
        <v>212</v>
      </c>
      <c r="D36" s="86" t="s">
        <v>213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/>
      <c r="L36" s="54"/>
      <c r="M36" s="54"/>
      <c r="N36" s="54"/>
    </row>
    <row r="37" spans="1:14" ht="18" customHeight="1">
      <c r="A37" s="91"/>
      <c r="B37" s="91"/>
      <c r="C37" s="53" t="s">
        <v>214</v>
      </c>
      <c r="D37" s="86" t="s">
        <v>215</v>
      </c>
      <c r="E37" s="54">
        <v>70</v>
      </c>
      <c r="F37" s="54">
        <v>83</v>
      </c>
      <c r="G37" s="54">
        <v>-66</v>
      </c>
      <c r="H37" s="54">
        <v>-415</v>
      </c>
      <c r="I37" s="54">
        <v>-3</v>
      </c>
      <c r="J37" s="54">
        <v>72</v>
      </c>
      <c r="K37" s="54">
        <f t="shared" ref="K37:N37" si="2">K34+K35-K36</f>
        <v>0</v>
      </c>
      <c r="L37" s="54">
        <f t="shared" si="2"/>
        <v>0</v>
      </c>
      <c r="M37" s="54">
        <f t="shared" si="2"/>
        <v>0</v>
      </c>
      <c r="N37" s="54">
        <f t="shared" si="2"/>
        <v>0</v>
      </c>
    </row>
    <row r="38" spans="1:14" ht="18" customHeight="1">
      <c r="A38" s="91"/>
      <c r="B38" s="91"/>
      <c r="C38" s="53" t="s">
        <v>216</v>
      </c>
      <c r="D38" s="86" t="s">
        <v>217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/>
      <c r="L38" s="54"/>
      <c r="M38" s="54"/>
      <c r="N38" s="54"/>
    </row>
    <row r="39" spans="1:14" ht="18" customHeight="1">
      <c r="A39" s="91"/>
      <c r="B39" s="91"/>
      <c r="C39" s="53" t="s">
        <v>218</v>
      </c>
      <c r="D39" s="86" t="s">
        <v>219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/>
      <c r="L39" s="54"/>
      <c r="M39" s="54"/>
      <c r="N39" s="54"/>
    </row>
    <row r="40" spans="1:14" ht="18" customHeight="1">
      <c r="A40" s="91"/>
      <c r="B40" s="91"/>
      <c r="C40" s="53" t="s">
        <v>220</v>
      </c>
      <c r="D40" s="86" t="s">
        <v>221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/>
      <c r="L40" s="54"/>
      <c r="M40" s="54"/>
      <c r="N40" s="54"/>
    </row>
    <row r="41" spans="1:14" ht="18" customHeight="1">
      <c r="A41" s="91"/>
      <c r="B41" s="91"/>
      <c r="C41" s="47" t="s">
        <v>222</v>
      </c>
      <c r="D41" s="86" t="s">
        <v>223</v>
      </c>
      <c r="E41" s="54">
        <v>70</v>
      </c>
      <c r="F41" s="54">
        <v>83</v>
      </c>
      <c r="G41" s="54">
        <v>-66</v>
      </c>
      <c r="H41" s="54">
        <v>-415</v>
      </c>
      <c r="I41" s="54">
        <v>-3</v>
      </c>
      <c r="J41" s="54">
        <v>72</v>
      </c>
      <c r="K41" s="54">
        <f t="shared" ref="K41:N41" si="3">K34+K35-K36-K40</f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</row>
    <row r="42" spans="1:14" ht="18" customHeight="1">
      <c r="A42" s="91"/>
      <c r="B42" s="91"/>
      <c r="C42" s="109" t="s">
        <v>224</v>
      </c>
      <c r="D42" s="109"/>
      <c r="E42" s="54">
        <v>70</v>
      </c>
      <c r="F42" s="54">
        <v>83</v>
      </c>
      <c r="G42" s="54">
        <v>-66</v>
      </c>
      <c r="H42" s="54">
        <v>-415</v>
      </c>
      <c r="I42" s="54">
        <v>-3</v>
      </c>
      <c r="J42" s="54">
        <v>72</v>
      </c>
      <c r="K42" s="54">
        <f t="shared" ref="K42:N42" si="4">K37+K38-K39-K40</f>
        <v>0</v>
      </c>
      <c r="L42" s="54">
        <f t="shared" si="4"/>
        <v>0</v>
      </c>
      <c r="M42" s="54">
        <f t="shared" si="4"/>
        <v>0</v>
      </c>
      <c r="N42" s="54">
        <f t="shared" si="4"/>
        <v>0</v>
      </c>
    </row>
    <row r="43" spans="1:14" ht="18" customHeight="1">
      <c r="A43" s="91"/>
      <c r="B43" s="91"/>
      <c r="C43" s="53" t="s">
        <v>225</v>
      </c>
      <c r="D43" s="86" t="s">
        <v>226</v>
      </c>
      <c r="E43" s="54">
        <v>1637</v>
      </c>
      <c r="F43" s="54">
        <v>1554</v>
      </c>
      <c r="G43" s="54">
        <v>-1051</v>
      </c>
      <c r="H43" s="54">
        <v>-636</v>
      </c>
      <c r="I43" s="54">
        <v>1152</v>
      </c>
      <c r="J43" s="54">
        <v>1080</v>
      </c>
      <c r="K43" s="54"/>
      <c r="L43" s="54"/>
      <c r="M43" s="54"/>
      <c r="N43" s="54"/>
    </row>
    <row r="44" spans="1:14" ht="18" customHeight="1">
      <c r="A44" s="91"/>
      <c r="B44" s="91"/>
      <c r="C44" s="47" t="s">
        <v>227</v>
      </c>
      <c r="D44" s="66" t="s">
        <v>228</v>
      </c>
      <c r="E44" s="54">
        <v>1707</v>
      </c>
      <c r="F44" s="54">
        <v>1637</v>
      </c>
      <c r="G44" s="54">
        <v>-1117</v>
      </c>
      <c r="H44" s="54">
        <v>-1051</v>
      </c>
      <c r="I44" s="54">
        <v>1149</v>
      </c>
      <c r="J44" s="54">
        <v>1152</v>
      </c>
      <c r="K44" s="54">
        <f t="shared" ref="K44:N44" si="5">K41+K43</f>
        <v>0</v>
      </c>
      <c r="L44" s="54">
        <f t="shared" si="5"/>
        <v>0</v>
      </c>
      <c r="M44" s="54">
        <f t="shared" si="5"/>
        <v>0</v>
      </c>
      <c r="N44" s="54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6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inoue</cp:lastModifiedBy>
  <cp:lastPrinted>2024-09-02T02:03:09Z</cp:lastPrinted>
  <dcterms:modified xsi:type="dcterms:W3CDTF">2024-09-13T07:38:04Z</dcterms:modified>
</cp:coreProperties>
</file>