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484w$\作業用\公債企画G\04 他府県等調査\R6\20240830_【地方債協会】都道府県及び指定都市の財政状況について（地方債協会）\03回答\"/>
    </mc:Choice>
  </mc:AlternateContent>
  <xr:revisionPtr revIDLastSave="0" documentId="13_ncr:1_{F44B5770-8036-48D8-816B-E4433DBB3AB8}" xr6:coauthVersionLast="47" xr6:coauthVersionMax="47" xr10:uidLastSave="{00000000-0000-0000-0000-000000000000}"/>
  <bookViews>
    <workbookView xWindow="-120" yWindow="-16320" windowWidth="29040" windowHeight="15990" tabRatio="663" firstSheet="1" activeTab="5" xr2:uid="{00000000-000D-0000-FFFF-FFFF00000000}"/>
  </bookViews>
  <sheets>
    <sheet name="1.普通会計予算(R5-6年度)" sheetId="2" r:id="rId1"/>
    <sheet name="2.公営企業会計予算(R5-6年度)" sheetId="4" r:id="rId2"/>
    <sheet name="3.(1)普通会計決算（R3-4年度)" sheetId="5" r:id="rId3"/>
    <sheet name="3.(2)財政指標等（H30‐R4年度）" sheetId="6" r:id="rId4"/>
    <sheet name="4.公営企業会計決算（R3-4年度）" sheetId="7" r:id="rId5"/>
    <sheet name="5.三セク決算（R3-4年度）" sheetId="8" r:id="rId6"/>
  </sheets>
  <definedNames>
    <definedName name="_xlnm.Print_Area" localSheetId="0">'1.普通会計予算(R5-6年度)'!$A$1:$I$47</definedName>
    <definedName name="_xlnm.Print_Area" localSheetId="1">'2.公営企業会計予算(R5-6年度)'!$A$1:$O$49</definedName>
    <definedName name="_xlnm.Print_Area" localSheetId="2">'3.(1)普通会計決算（R3-4年度)'!$A$1:$I$47</definedName>
    <definedName name="_xlnm.Print_Area" localSheetId="3">'3.(2)財政指標等（H30‐R4年度）'!$A$1:$I$35</definedName>
    <definedName name="_xlnm.Print_Area" localSheetId="4">'4.公営企業会計決算（R3-4年度）'!$A$1:$O$49</definedName>
    <definedName name="_xlnm.Print_Area" localSheetId="5">'5.三セク決算（R3-4年度）'!$A$1:$P$46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4" i="8" l="1"/>
  <c r="O34" i="8"/>
  <c r="O31" i="8"/>
  <c r="K31" i="8"/>
  <c r="K34" i="8" s="1"/>
  <c r="K41" i="8" s="1"/>
  <c r="K44" i="8" s="1"/>
  <c r="F24" i="7"/>
  <c r="J24" i="4"/>
  <c r="J27" i="4" s="1"/>
  <c r="L44" i="8"/>
  <c r="L31" i="8"/>
  <c r="P31" i="8"/>
  <c r="P34" i="8" s="1"/>
  <c r="P41" i="8" l="1"/>
  <c r="P44" i="8" s="1"/>
  <c r="P37" i="8"/>
  <c r="N31" i="8" l="1"/>
  <c r="N34" i="8" s="1"/>
  <c r="N37" i="8" s="1"/>
  <c r="L37" i="8"/>
  <c r="J31" i="8"/>
  <c r="J34" i="8" s="1"/>
  <c r="H31" i="8"/>
  <c r="H34" i="8" s="1"/>
  <c r="F31" i="8"/>
  <c r="F34" i="8" s="1"/>
  <c r="J37" i="8" l="1"/>
  <c r="J42" i="8" s="1"/>
  <c r="J41" i="8"/>
  <c r="J44" i="8" s="1"/>
  <c r="H41" i="8"/>
  <c r="H44" i="8" s="1"/>
  <c r="H37" i="8"/>
  <c r="H42" i="8" s="1"/>
  <c r="F41" i="8"/>
  <c r="F44" i="8" s="1"/>
  <c r="F37" i="8"/>
  <c r="F42" i="8" s="1"/>
  <c r="O41" i="8" l="1"/>
  <c r="O37" i="8"/>
  <c r="O42" i="8" s="1"/>
  <c r="F27" i="4" l="1"/>
  <c r="H45" i="4"/>
  <c r="H44" i="4"/>
  <c r="H39" i="4"/>
  <c r="F44" i="4"/>
  <c r="F39" i="4"/>
  <c r="F45" i="4" s="1"/>
  <c r="K44" i="7"/>
  <c r="K39" i="7"/>
  <c r="K45" i="7" s="1"/>
  <c r="I44" i="7"/>
  <c r="I39" i="7"/>
  <c r="I45" i="7" s="1"/>
  <c r="G44" i="7"/>
  <c r="G39" i="7"/>
  <c r="G45" i="7" s="1"/>
  <c r="K24" i="7"/>
  <c r="K27" i="7" s="1"/>
  <c r="K16" i="7"/>
  <c r="K15" i="7"/>
  <c r="K14" i="7"/>
  <c r="I24" i="7"/>
  <c r="I27" i="7" s="1"/>
  <c r="I16" i="7"/>
  <c r="I15" i="7"/>
  <c r="I14" i="7"/>
  <c r="G27" i="7"/>
  <c r="G24" i="7"/>
  <c r="G16" i="7"/>
  <c r="G15" i="7"/>
  <c r="G14" i="7"/>
  <c r="K44" i="4"/>
  <c r="K39" i="4"/>
  <c r="K45" i="4" s="1"/>
  <c r="I44" i="4"/>
  <c r="I39" i="4"/>
  <c r="I45" i="4" s="1"/>
  <c r="G44" i="4"/>
  <c r="G39" i="4"/>
  <c r="G45" i="4" s="1"/>
  <c r="K24" i="4"/>
  <c r="K27" i="4" s="1"/>
  <c r="K16" i="4"/>
  <c r="K15" i="4"/>
  <c r="K14" i="4"/>
  <c r="I24" i="4"/>
  <c r="I27" i="4" s="1"/>
  <c r="I16" i="4"/>
  <c r="I15" i="4"/>
  <c r="I14" i="4"/>
  <c r="G24" i="4"/>
  <c r="G27" i="4" s="1"/>
  <c r="G16" i="4"/>
  <c r="G15" i="4"/>
  <c r="G14" i="4"/>
  <c r="F24" i="6" l="1"/>
  <c r="H22" i="6"/>
  <c r="G22" i="6"/>
  <c r="F22" i="6"/>
  <c r="H21" i="6"/>
  <c r="H20" i="6"/>
  <c r="G20" i="6"/>
  <c r="F20" i="6"/>
  <c r="H19" i="6"/>
  <c r="H23" i="6" s="1"/>
  <c r="G19" i="6"/>
  <c r="G21" i="6" s="1"/>
  <c r="F19" i="6"/>
  <c r="F21" i="6" s="1"/>
  <c r="F23" i="6" l="1"/>
  <c r="G23" i="6"/>
  <c r="F27" i="5" l="1"/>
  <c r="G19" i="5" s="1"/>
  <c r="H39" i="2"/>
  <c r="H32" i="2"/>
  <c r="H28" i="2"/>
  <c r="H45" i="2" s="1"/>
  <c r="H27" i="2"/>
  <c r="H45" i="5"/>
  <c r="H27" i="5"/>
  <c r="I9" i="2"/>
  <c r="F45" i="2"/>
  <c r="G45" i="2" s="1"/>
  <c r="F27" i="2"/>
  <c r="G27" i="2" s="1"/>
  <c r="F45" i="5"/>
  <c r="G44" i="5" s="1"/>
  <c r="M34" i="8"/>
  <c r="I31" i="8"/>
  <c r="I34" i="8" s="1"/>
  <c r="I37" i="8" s="1"/>
  <c r="I42" i="8" s="1"/>
  <c r="G31" i="8"/>
  <c r="G34" i="8" s="1"/>
  <c r="G41" i="8" s="1"/>
  <c r="G44" i="8" s="1"/>
  <c r="E31" i="8"/>
  <c r="E34" i="8" s="1"/>
  <c r="O44" i="7"/>
  <c r="N44" i="7"/>
  <c r="M44" i="7"/>
  <c r="M45" i="7" s="1"/>
  <c r="L44" i="7"/>
  <c r="J44" i="7"/>
  <c r="H44" i="7"/>
  <c r="F44" i="7"/>
  <c r="O39" i="7"/>
  <c r="O45" i="7" s="1"/>
  <c r="N39" i="7"/>
  <c r="M39" i="7"/>
  <c r="L39" i="7"/>
  <c r="J39" i="7"/>
  <c r="H39" i="7"/>
  <c r="F39" i="7"/>
  <c r="O24" i="7"/>
  <c r="O27" i="7" s="1"/>
  <c r="N24" i="7"/>
  <c r="N27" i="7" s="1"/>
  <c r="M24" i="7"/>
  <c r="M27" i="7" s="1"/>
  <c r="L24" i="7"/>
  <c r="L27" i="7" s="1"/>
  <c r="J24" i="7"/>
  <c r="J27" i="7" s="1"/>
  <c r="H24" i="7"/>
  <c r="H27" i="7" s="1"/>
  <c r="F27" i="7"/>
  <c r="O16" i="7"/>
  <c r="N16" i="7"/>
  <c r="M16" i="7"/>
  <c r="L16" i="7"/>
  <c r="J16" i="7"/>
  <c r="H16" i="7"/>
  <c r="F16" i="7"/>
  <c r="O15" i="7"/>
  <c r="N15" i="7"/>
  <c r="M15" i="7"/>
  <c r="L15" i="7"/>
  <c r="J15" i="7"/>
  <c r="H15" i="7"/>
  <c r="F15" i="7"/>
  <c r="O14" i="7"/>
  <c r="N14" i="7"/>
  <c r="M14" i="7"/>
  <c r="L14" i="7"/>
  <c r="J14" i="7"/>
  <c r="H14" i="7"/>
  <c r="F14" i="7"/>
  <c r="I20" i="6"/>
  <c r="I19" i="6"/>
  <c r="I21" i="6" s="1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40" i="2"/>
  <c r="I39" i="2"/>
  <c r="I37" i="2"/>
  <c r="I33" i="2"/>
  <c r="I32" i="2"/>
  <c r="I31" i="2"/>
  <c r="I29" i="2"/>
  <c r="I28" i="2"/>
  <c r="I34" i="2"/>
  <c r="I22" i="2"/>
  <c r="I18" i="2"/>
  <c r="I17" i="2"/>
  <c r="I35" i="2"/>
  <c r="I10" i="2"/>
  <c r="I11" i="2"/>
  <c r="I12" i="2"/>
  <c r="I13" i="2"/>
  <c r="I14" i="2"/>
  <c r="I15" i="2"/>
  <c r="I16" i="2"/>
  <c r="I26" i="2"/>
  <c r="I25" i="2"/>
  <c r="I23" i="2"/>
  <c r="I21" i="2"/>
  <c r="I20" i="2"/>
  <c r="I43" i="2"/>
  <c r="I44" i="2"/>
  <c r="I42" i="2"/>
  <c r="I41" i="2"/>
  <c r="I38" i="2"/>
  <c r="I36" i="2"/>
  <c r="I30" i="2"/>
  <c r="I24" i="2"/>
  <c r="I19" i="2"/>
  <c r="O39" i="4"/>
  <c r="O44" i="4"/>
  <c r="N39" i="4"/>
  <c r="N44" i="4"/>
  <c r="M39" i="4"/>
  <c r="M44" i="4"/>
  <c r="M45" i="4" s="1"/>
  <c r="L39" i="4"/>
  <c r="L45" i="4" s="1"/>
  <c r="L44" i="4"/>
  <c r="J39" i="4"/>
  <c r="J44" i="4"/>
  <c r="O24" i="4"/>
  <c r="O27" i="4" s="1"/>
  <c r="N24" i="4"/>
  <c r="N27" i="4" s="1"/>
  <c r="M24" i="4"/>
  <c r="M27" i="4" s="1"/>
  <c r="L24" i="4"/>
  <c r="L27" i="4" s="1"/>
  <c r="H24" i="4"/>
  <c r="H27" i="4" s="1"/>
  <c r="M16" i="4"/>
  <c r="L16" i="4"/>
  <c r="M15" i="4"/>
  <c r="L15" i="4"/>
  <c r="M14" i="4"/>
  <c r="L14" i="4"/>
  <c r="O16" i="4"/>
  <c r="N16" i="4"/>
  <c r="O15" i="4"/>
  <c r="N15" i="4"/>
  <c r="O14" i="4"/>
  <c r="N14" i="4"/>
  <c r="J16" i="4"/>
  <c r="J15" i="4"/>
  <c r="J14" i="4"/>
  <c r="H16" i="4"/>
  <c r="H15" i="4"/>
  <c r="H14" i="4"/>
  <c r="F24" i="4"/>
  <c r="F16" i="4"/>
  <c r="F15" i="4"/>
  <c r="F14" i="4"/>
  <c r="G37" i="5" l="1"/>
  <c r="G42" i="5"/>
  <c r="G41" i="2"/>
  <c r="G29" i="2"/>
  <c r="G14" i="2"/>
  <c r="G40" i="5"/>
  <c r="G38" i="5"/>
  <c r="G34" i="5"/>
  <c r="G41" i="5"/>
  <c r="N45" i="4"/>
  <c r="G35" i="5"/>
  <c r="G33" i="5"/>
  <c r="G30" i="5"/>
  <c r="G28" i="5"/>
  <c r="G39" i="5"/>
  <c r="I45" i="5"/>
  <c r="G45" i="5"/>
  <c r="G29" i="5"/>
  <c r="G28" i="2"/>
  <c r="G21" i="2"/>
  <c r="G43" i="5"/>
  <c r="G16" i="2"/>
  <c r="G18" i="2"/>
  <c r="J45" i="7"/>
  <c r="G36" i="5"/>
  <c r="G31" i="5"/>
  <c r="G32" i="5"/>
  <c r="G9" i="2"/>
  <c r="J45" i="4"/>
  <c r="O45" i="4"/>
  <c r="G37" i="8"/>
  <c r="G42" i="8" s="1"/>
  <c r="G19" i="2"/>
  <c r="G25" i="2"/>
  <c r="G24" i="2"/>
  <c r="G36" i="2"/>
  <c r="L45" i="7"/>
  <c r="G12" i="2"/>
  <c r="G39" i="2"/>
  <c r="G11" i="2"/>
  <c r="G38" i="2"/>
  <c r="I27" i="2"/>
  <c r="G22" i="2"/>
  <c r="G15" i="2"/>
  <c r="G43" i="2"/>
  <c r="F45" i="7"/>
  <c r="G23" i="2"/>
  <c r="G30" i="2"/>
  <c r="H45" i="7"/>
  <c r="G26" i="2"/>
  <c r="G32" i="2"/>
  <c r="G13" i="2"/>
  <c r="G40" i="2"/>
  <c r="G20" i="2"/>
  <c r="G17" i="2"/>
  <c r="G10" i="2"/>
  <c r="G31" i="2"/>
  <c r="N45" i="7"/>
  <c r="I23" i="6"/>
  <c r="E41" i="8"/>
  <c r="E44" i="8" s="1"/>
  <c r="E37" i="8"/>
  <c r="E42" i="8" s="1"/>
  <c r="K37" i="8"/>
  <c r="K42" i="8" s="1"/>
  <c r="M41" i="8"/>
  <c r="M44" i="8" s="1"/>
  <c r="M37" i="8"/>
  <c r="M42" i="8" s="1"/>
  <c r="I27" i="5"/>
  <c r="G33" i="2"/>
  <c r="G12" i="5"/>
  <c r="G26" i="5"/>
  <c r="G10" i="5"/>
  <c r="G15" i="5"/>
  <c r="G27" i="5"/>
  <c r="G9" i="5"/>
  <c r="G23" i="5"/>
  <c r="G24" i="5"/>
  <c r="G21" i="5"/>
  <c r="G22" i="5"/>
  <c r="G11" i="5"/>
  <c r="G34" i="2"/>
  <c r="G37" i="2"/>
  <c r="G20" i="5"/>
  <c r="G44" i="2"/>
  <c r="G17" i="5"/>
  <c r="I41" i="8"/>
  <c r="I44" i="8" s="1"/>
  <c r="G42" i="2"/>
  <c r="I45" i="2"/>
  <c r="G18" i="5"/>
  <c r="G35" i="2"/>
  <c r="G25" i="5"/>
  <c r="G16" i="5"/>
  <c r="G13" i="5"/>
  <c r="G14" i="5"/>
  <c r="I22" i="6" l="1"/>
</calcChain>
</file>

<file path=xl/sharedStrings.xml><?xml version="1.0" encoding="utf-8"?>
<sst xmlns="http://schemas.openxmlformats.org/spreadsheetml/2006/main" count="444" uniqueCount="271">
  <si>
    <t>団体名</t>
  </si>
  <si>
    <t>（単位：百万円、％）</t>
  </si>
  <si>
    <t>構成比</t>
  </si>
  <si>
    <t>地方税</t>
  </si>
  <si>
    <t>地方譲与税</t>
  </si>
  <si>
    <t>地方交付税</t>
  </si>
  <si>
    <t>国庫支出金</t>
  </si>
  <si>
    <t>地方債</t>
  </si>
  <si>
    <t>その他の収入</t>
  </si>
  <si>
    <t>歳　入　合　計</t>
  </si>
  <si>
    <t>義務的経費</t>
  </si>
  <si>
    <t>うち人件費</t>
  </si>
  <si>
    <t>　　公債費</t>
  </si>
  <si>
    <t>その他の経費</t>
  </si>
  <si>
    <t>うち物件費</t>
  </si>
  <si>
    <t>　　積立金</t>
  </si>
  <si>
    <t>投資的経費</t>
  </si>
  <si>
    <t>うち普通建設事業費</t>
  </si>
  <si>
    <t>歳　出　合  計</t>
  </si>
  <si>
    <t>（注１）原則として表示単位未満を四捨五入して端数調整していないため、合計等と一致しない場合がある。</t>
  </si>
  <si>
    <t>（注２）構成比は表内計数により計算している。</t>
  </si>
  <si>
    <t>対前年度
伸び率</t>
  </si>
  <si>
    <t>うち都道府県民税</t>
  </si>
  <si>
    <t>うち所得割</t>
  </si>
  <si>
    <t>　　法人税割</t>
  </si>
  <si>
    <t>　　利子割</t>
  </si>
  <si>
    <t>うち事業税</t>
  </si>
  <si>
    <t>うち個人分</t>
  </si>
  <si>
    <t>　　法人分</t>
  </si>
  <si>
    <t>うち地方消費税</t>
  </si>
  <si>
    <t>使用料・手数料</t>
  </si>
  <si>
    <t>財産収入</t>
  </si>
  <si>
    <t>　　扶助費</t>
  </si>
  <si>
    <t>　　維持補修費</t>
  </si>
  <si>
    <t>　　補助費等</t>
  </si>
  <si>
    <t>　　繰出金</t>
  </si>
  <si>
    <t>　　投資・出資・貸付金</t>
  </si>
  <si>
    <t>　　単独事業</t>
  </si>
  <si>
    <t>うち災害復旧事業費</t>
  </si>
  <si>
    <t>　　失業対策事業費</t>
  </si>
  <si>
    <t>(a)</t>
  </si>
  <si>
    <t>(b)</t>
  </si>
  <si>
    <t>(c)</t>
  </si>
  <si>
    <t>(d)</t>
  </si>
  <si>
    <t>(e)</t>
  </si>
  <si>
    <t>(f)</t>
  </si>
  <si>
    <t>2.公営企業会計の状況</t>
  </si>
  <si>
    <t>　　　　　　（単位：百万円）</t>
  </si>
  <si>
    <t>法適用企業</t>
  </si>
  <si>
    <t>総収益</t>
  </si>
  <si>
    <t>うち経常収益</t>
  </si>
  <si>
    <t xml:space="preserve">    特別利益</t>
  </si>
  <si>
    <t>総費用</t>
  </si>
  <si>
    <t>うち経常費用</t>
  </si>
  <si>
    <t xml:space="preserve">    特別損失</t>
  </si>
  <si>
    <t xml:space="preserve">経常損益 </t>
  </si>
  <si>
    <t xml:space="preserve">特別損益 </t>
  </si>
  <si>
    <t xml:space="preserve">純損益   </t>
  </si>
  <si>
    <t>累積欠損金</t>
  </si>
  <si>
    <t>不良債務</t>
  </si>
  <si>
    <t>資本的収入</t>
  </si>
  <si>
    <t>うち企業債</t>
  </si>
  <si>
    <t>資本的収入（純計） 　</t>
  </si>
  <si>
    <t>資本的支出</t>
  </si>
  <si>
    <t>　</t>
  </si>
  <si>
    <t>うち企業債償還金</t>
  </si>
  <si>
    <t>資本的収入が資本的支出に</t>
  </si>
  <si>
    <t xml:space="preserve">不足する額の補てん財源　 </t>
  </si>
  <si>
    <t>法非適用企業</t>
  </si>
  <si>
    <t>うち営業収益</t>
  </si>
  <si>
    <t>うち料金収入</t>
  </si>
  <si>
    <t>うち営業外収益</t>
  </si>
  <si>
    <t>うち営業費用</t>
  </si>
  <si>
    <t>　　営業外費用</t>
  </si>
  <si>
    <t>収支差引</t>
  </si>
  <si>
    <t>資本的収入　</t>
  </si>
  <si>
    <t>うち地方債</t>
  </si>
  <si>
    <t>うち地方債償還金</t>
  </si>
  <si>
    <t>収支再差引</t>
  </si>
  <si>
    <t>積立金</t>
  </si>
  <si>
    <t>形式収支</t>
  </si>
  <si>
    <t>実質収支</t>
  </si>
  <si>
    <t>損益収支</t>
    <rPh sb="0" eb="2">
      <t>ソンエキ</t>
    </rPh>
    <rPh sb="2" eb="4">
      <t>シュウシ</t>
    </rPh>
    <phoneticPr fontId="9"/>
  </si>
  <si>
    <t>資本収支</t>
    <rPh sb="0" eb="2">
      <t>シホン</t>
    </rPh>
    <rPh sb="2" eb="4">
      <t>シュウシ</t>
    </rPh>
    <phoneticPr fontId="9"/>
  </si>
  <si>
    <t>収益的収支</t>
    <rPh sb="0" eb="3">
      <t>シュウエキテキ</t>
    </rPh>
    <rPh sb="3" eb="5">
      <t>シュウシ</t>
    </rPh>
    <phoneticPr fontId="9"/>
  </si>
  <si>
    <t>資本的収支</t>
    <rPh sb="0" eb="2">
      <t>シホン</t>
    </rPh>
    <rPh sb="2" eb="3">
      <t>テキ</t>
    </rPh>
    <rPh sb="3" eb="5">
      <t>シュウシ</t>
    </rPh>
    <phoneticPr fontId="9"/>
  </si>
  <si>
    <t>その他</t>
    <rPh sb="2" eb="3">
      <t>タ</t>
    </rPh>
    <phoneticPr fontId="9"/>
  </si>
  <si>
    <t>普　　　通　　　会　　　計</t>
    <rPh sb="0" eb="1">
      <t>アマネ</t>
    </rPh>
    <rPh sb="4" eb="5">
      <t>ツウ</t>
    </rPh>
    <rPh sb="8" eb="9">
      <t>カイ</t>
    </rPh>
    <rPh sb="12" eb="13">
      <t>ケイ</t>
    </rPh>
    <phoneticPr fontId="9"/>
  </si>
  <si>
    <t>歳　　　出</t>
    <rPh sb="0" eb="1">
      <t>トシ</t>
    </rPh>
    <rPh sb="4" eb="5">
      <t>デ</t>
    </rPh>
    <phoneticPr fontId="9"/>
  </si>
  <si>
    <t>歳　　　入</t>
    <rPh sb="0" eb="1">
      <t>トシ</t>
    </rPh>
    <rPh sb="4" eb="5">
      <t>イ</t>
    </rPh>
    <phoneticPr fontId="9"/>
  </si>
  <si>
    <t>予算額</t>
    <rPh sb="0" eb="2">
      <t>ヨサン</t>
    </rPh>
    <rPh sb="2" eb="3">
      <t>ガク</t>
    </rPh>
    <phoneticPr fontId="9"/>
  </si>
  <si>
    <t>うち補助事業(国直轄事業負担金を含む)</t>
    <rPh sb="7" eb="8">
      <t>クニ</t>
    </rPh>
    <rPh sb="8" eb="10">
      <t>チョッカツ</t>
    </rPh>
    <rPh sb="10" eb="12">
      <t>ジギョウ</t>
    </rPh>
    <rPh sb="12" eb="15">
      <t>フタンキン</t>
    </rPh>
    <rPh sb="16" eb="17">
      <t>フク</t>
    </rPh>
    <phoneticPr fontId="9"/>
  </si>
  <si>
    <t>1.普通会計の状況</t>
    <rPh sb="2" eb="4">
      <t>フツウ</t>
    </rPh>
    <rPh sb="4" eb="6">
      <t>カイケイ</t>
    </rPh>
    <phoneticPr fontId="9"/>
  </si>
  <si>
    <t>うち不動産取得税</t>
    <phoneticPr fontId="9"/>
  </si>
  <si>
    <t>うち固定資産税</t>
    <phoneticPr fontId="9"/>
  </si>
  <si>
    <t xml:space="preserve"> </t>
    <phoneticPr fontId="9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</si>
  <si>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</si>
  <si>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</si>
  <si>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</si>
  <si>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</si>
  <si>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</si>
  <si>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</si>
  <si>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</si>
  <si>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</si>
  <si>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</si>
  <si>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</si>
  <si>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</si>
  <si>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</si>
  <si>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</si>
  <si>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</si>
  <si>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</si>
  <si>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３.普通会計の状況</t>
    <phoneticPr fontId="9"/>
  </si>
  <si>
    <t>（2）最近の普通会計決算及び財政指標等の状況</t>
  </si>
  <si>
    <t>(単位:百万円、％)</t>
  </si>
  <si>
    <t>区分</t>
  </si>
  <si>
    <t>決　算　規　模　・　財　政　指　標　等</t>
    <rPh sb="0" eb="1">
      <t>ケツ</t>
    </rPh>
    <rPh sb="2" eb="3">
      <t>サン</t>
    </rPh>
    <rPh sb="4" eb="5">
      <t>キ</t>
    </rPh>
    <rPh sb="6" eb="7">
      <t>ノット</t>
    </rPh>
    <rPh sb="10" eb="11">
      <t>ザイ</t>
    </rPh>
    <rPh sb="12" eb="13">
      <t>セイ</t>
    </rPh>
    <rPh sb="14" eb="15">
      <t>ユビ</t>
    </rPh>
    <rPh sb="16" eb="17">
      <t>シルベ</t>
    </rPh>
    <rPh sb="18" eb="19">
      <t>トウ</t>
    </rPh>
    <phoneticPr fontId="9"/>
  </si>
  <si>
    <t xml:space="preserve">歳入総額    </t>
  </si>
  <si>
    <t>(a)</t>
    <phoneticPr fontId="9"/>
  </si>
  <si>
    <t>うち一般財源総額</t>
  </si>
  <si>
    <t>歳出総額</t>
  </si>
  <si>
    <t>歳入歳出差引</t>
  </si>
  <si>
    <t>翌年度への繰越財源</t>
  </si>
  <si>
    <t>実質収支</t>
    <phoneticPr fontId="14"/>
  </si>
  <si>
    <t>単年度収支</t>
    <rPh sb="0" eb="3">
      <t>タンネンド</t>
    </rPh>
    <rPh sb="3" eb="5">
      <t>シュウシ</t>
    </rPh>
    <phoneticPr fontId="14"/>
  </si>
  <si>
    <t>繰上償還金</t>
    <rPh sb="0" eb="2">
      <t>クリア</t>
    </rPh>
    <rPh sb="2" eb="5">
      <t>ショウカンキン</t>
    </rPh>
    <phoneticPr fontId="14"/>
  </si>
  <si>
    <t>実質単年度収支</t>
    <rPh sb="0" eb="2">
      <t>ジッシツ</t>
    </rPh>
    <phoneticPr fontId="14"/>
  </si>
  <si>
    <t>積立金現在高</t>
  </si>
  <si>
    <t>債務負担行為（翌年度以降支出予定額）</t>
  </si>
  <si>
    <t>地方債現在高</t>
  </si>
  <si>
    <t>後年度財政負担</t>
  </si>
  <si>
    <t>(f=d+e-c)</t>
    <phoneticPr fontId="9"/>
  </si>
  <si>
    <t>地方債現在高の一般財源総額比</t>
  </si>
  <si>
    <t>(e/b)</t>
    <phoneticPr fontId="9"/>
  </si>
  <si>
    <t>後年度財政負担の一般財源総額比</t>
  </si>
  <si>
    <t>(f/b)</t>
    <phoneticPr fontId="9"/>
  </si>
  <si>
    <t>一人あたり地方債現在高</t>
  </si>
  <si>
    <t>(e/g、円)</t>
    <rPh sb="5" eb="6">
      <t>エン</t>
    </rPh>
    <phoneticPr fontId="14"/>
  </si>
  <si>
    <t>一人あたり後年度財政負担</t>
  </si>
  <si>
    <t>(f/g、円)</t>
    <rPh sb="5" eb="6">
      <t>エン</t>
    </rPh>
    <phoneticPr fontId="14"/>
  </si>
  <si>
    <t>人口　（注 1）</t>
    <rPh sb="4" eb="5">
      <t>チュウ</t>
    </rPh>
    <phoneticPr fontId="9"/>
  </si>
  <si>
    <t>(g、人)</t>
    <rPh sb="3" eb="4">
      <t>ニン</t>
    </rPh>
    <phoneticPr fontId="14"/>
  </si>
  <si>
    <t xml:space="preserve">標準財政規模  </t>
  </si>
  <si>
    <t>財政力指数</t>
  </si>
  <si>
    <t>実質収支比率</t>
  </si>
  <si>
    <t>経常収支比率</t>
  </si>
  <si>
    <t>自主財源比率</t>
  </si>
  <si>
    <t>健全化判断比率</t>
    <rPh sb="0" eb="3">
      <t>ケンゼンカ</t>
    </rPh>
    <rPh sb="3" eb="5">
      <t>ハンダン</t>
    </rPh>
    <rPh sb="5" eb="7">
      <t>ヒリツ</t>
    </rPh>
    <phoneticPr fontId="9"/>
  </si>
  <si>
    <t>実質赤字比率</t>
    <rPh sb="0" eb="2">
      <t>ジッシツ</t>
    </rPh>
    <rPh sb="2" eb="4">
      <t>アカジ</t>
    </rPh>
    <rPh sb="4" eb="6">
      <t>ヒリツ</t>
    </rPh>
    <phoneticPr fontId="14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</si>
  <si>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14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</si>
  <si>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14"/>
  </si>
  <si>
    <t>将来負担比率</t>
    <rPh sb="0" eb="2">
      <t>ショウライ</t>
    </rPh>
    <rPh sb="2" eb="4">
      <t>フタン</t>
    </rPh>
    <rPh sb="4" eb="6">
      <t>ヒリツ</t>
    </rPh>
    <phoneticPr fontId="14"/>
  </si>
  <si>
    <t>４.公営企業会計の状況</t>
    <phoneticPr fontId="14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</si>
  <si>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</si>
  <si>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</si>
  <si>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</si>
  <si>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</si>
  <si>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</si>
  <si>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</si>
  <si>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</si>
  <si>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</si>
  <si>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</si>
  <si>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</si>
  <si>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</si>
  <si>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</si>
  <si>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</si>
  <si>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</si>
  <si>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</si>
  <si>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５.第三セクター(公社・株式会社形態の三セク)の状況</t>
    <phoneticPr fontId="14"/>
  </si>
  <si>
    <t>　（単位：百万円）</t>
  </si>
  <si>
    <t>出資状況</t>
    <rPh sb="0" eb="2">
      <t>シュッシ</t>
    </rPh>
    <rPh sb="2" eb="4">
      <t>ジョウキョウ</t>
    </rPh>
    <phoneticPr fontId="14"/>
  </si>
  <si>
    <t>出資団体数</t>
  </si>
  <si>
    <t>出資金額</t>
    <rPh sb="0" eb="2">
      <t>シュッシ</t>
    </rPh>
    <rPh sb="2" eb="4">
      <t>キンガク</t>
    </rPh>
    <phoneticPr fontId="9"/>
  </si>
  <si>
    <t>総額</t>
  </si>
  <si>
    <t>当該団体</t>
  </si>
  <si>
    <t>その他団体</t>
  </si>
  <si>
    <t>民間</t>
  </si>
  <si>
    <t>国</t>
  </si>
  <si>
    <t>その他</t>
  </si>
  <si>
    <t>貸借対照表</t>
  </si>
  <si>
    <t>資産</t>
    <rPh sb="0" eb="2">
      <t>シサン</t>
    </rPh>
    <phoneticPr fontId="9"/>
  </si>
  <si>
    <t>流動資産</t>
  </si>
  <si>
    <t>固定資産</t>
  </si>
  <si>
    <t>繰延資産</t>
  </si>
  <si>
    <t>資産合計</t>
  </si>
  <si>
    <t>負債</t>
    <rPh sb="0" eb="2">
      <t>フサイ</t>
    </rPh>
    <phoneticPr fontId="9"/>
  </si>
  <si>
    <t>流動負債</t>
  </si>
  <si>
    <t>固定負債</t>
  </si>
  <si>
    <t>特別法上の引当金等</t>
  </si>
  <si>
    <t>負債合計</t>
  </si>
  <si>
    <t>資本</t>
    <rPh sb="0" eb="2">
      <t>シホン</t>
    </rPh>
    <phoneticPr fontId="9"/>
  </si>
  <si>
    <t>資本金</t>
  </si>
  <si>
    <t>剰余金</t>
  </si>
  <si>
    <t>法定準備金</t>
  </si>
  <si>
    <t>資本合計</t>
  </si>
  <si>
    <t>負債・資本合計</t>
  </si>
  <si>
    <t>損益計算書</t>
    <rPh sb="0" eb="2">
      <t>ソンエキ</t>
    </rPh>
    <rPh sb="2" eb="5">
      <t>ケイサンショ</t>
    </rPh>
    <phoneticPr fontId="14"/>
  </si>
  <si>
    <t>事業・経常損益</t>
    <rPh sb="0" eb="2">
      <t>ジギョウ</t>
    </rPh>
    <rPh sb="3" eb="5">
      <t>ケイジョウ</t>
    </rPh>
    <rPh sb="5" eb="7">
      <t>ソンエキ</t>
    </rPh>
    <phoneticPr fontId="9"/>
  </si>
  <si>
    <t>営業収益</t>
  </si>
  <si>
    <t>営業費用</t>
  </si>
  <si>
    <t>一般管理費</t>
    <rPh sb="0" eb="2">
      <t>イッパン</t>
    </rPh>
    <rPh sb="2" eb="5">
      <t>カンリヒ</t>
    </rPh>
    <phoneticPr fontId="14"/>
  </si>
  <si>
    <t>(c)</t>
    <phoneticPr fontId="14"/>
  </si>
  <si>
    <t xml:space="preserve">営業利益          </t>
  </si>
  <si>
    <t>(d=a-b-c)</t>
    <phoneticPr fontId="14"/>
  </si>
  <si>
    <t>営業外収益</t>
  </si>
  <si>
    <t>(e)</t>
    <phoneticPr fontId="14"/>
  </si>
  <si>
    <t>営業外費用</t>
  </si>
  <si>
    <t>(f)</t>
    <phoneticPr fontId="14"/>
  </si>
  <si>
    <t xml:space="preserve">経常利益      </t>
  </si>
  <si>
    <t>(g=d+e-f)</t>
    <phoneticPr fontId="14"/>
  </si>
  <si>
    <t>特別損失</t>
    <rPh sb="0" eb="2">
      <t>トクベツ</t>
    </rPh>
    <rPh sb="2" eb="4">
      <t>ソンシツ</t>
    </rPh>
    <phoneticPr fontId="9"/>
  </si>
  <si>
    <t>特別利益</t>
  </si>
  <si>
    <t>(h)</t>
    <phoneticPr fontId="14"/>
  </si>
  <si>
    <t>特別損失</t>
  </si>
  <si>
    <t>(i)</t>
    <phoneticPr fontId="14"/>
  </si>
  <si>
    <t>特定準備金計上前利益</t>
    <rPh sb="0" eb="2">
      <t>トクテイ</t>
    </rPh>
    <rPh sb="2" eb="5">
      <t>ジュンビキン</t>
    </rPh>
    <rPh sb="5" eb="7">
      <t>ケイジョウ</t>
    </rPh>
    <rPh sb="7" eb="8">
      <t>マエ</t>
    </rPh>
    <rPh sb="8" eb="10">
      <t>リエキ</t>
    </rPh>
    <phoneticPr fontId="14"/>
  </si>
  <si>
    <t>(j=g+h-i)</t>
    <phoneticPr fontId="14"/>
  </si>
  <si>
    <t>特定準備金取崩</t>
    <rPh sb="0" eb="2">
      <t>トクテイ</t>
    </rPh>
    <rPh sb="2" eb="5">
      <t>ジュンビキン</t>
    </rPh>
    <rPh sb="5" eb="7">
      <t>トリクズシ</t>
    </rPh>
    <phoneticPr fontId="14"/>
  </si>
  <si>
    <t>(k)</t>
    <phoneticPr fontId="14"/>
  </si>
  <si>
    <t>特定準備金繰入</t>
    <rPh sb="0" eb="2">
      <t>トクテイ</t>
    </rPh>
    <rPh sb="2" eb="5">
      <t>ジュンビキン</t>
    </rPh>
    <rPh sb="5" eb="7">
      <t>クリイレ</t>
    </rPh>
    <phoneticPr fontId="14"/>
  </si>
  <si>
    <t>(l)</t>
    <phoneticPr fontId="14"/>
  </si>
  <si>
    <t>法人税等</t>
  </si>
  <si>
    <t>(m)</t>
    <phoneticPr fontId="14"/>
  </si>
  <si>
    <t xml:space="preserve">当期利益  </t>
  </si>
  <si>
    <t>(ｎ=g+h-i-m)</t>
    <phoneticPr fontId="14"/>
  </si>
  <si>
    <t>（注１）住宅供給公社については（n=j+k-l-m）</t>
    <rPh sb="1" eb="2">
      <t>チュウ</t>
    </rPh>
    <rPh sb="4" eb="6">
      <t>ジュウタク</t>
    </rPh>
    <rPh sb="6" eb="8">
      <t>キョウキュウ</t>
    </rPh>
    <rPh sb="8" eb="10">
      <t>コウシャ</t>
    </rPh>
    <phoneticPr fontId="14"/>
  </si>
  <si>
    <t>前期繰越利益</t>
  </si>
  <si>
    <t>(o)</t>
    <phoneticPr fontId="14"/>
  </si>
  <si>
    <t xml:space="preserve">当期未処分利益    </t>
  </si>
  <si>
    <t>(p=n+o)</t>
    <phoneticPr fontId="14"/>
  </si>
  <si>
    <t>（注１）住宅供給公社については14年度から新公社会計基準を適用しているため、一般管理費、特定準備金計上前利益、特定準備金取崩・繰入額を計上している。</t>
    <rPh sb="4" eb="6">
      <t>ジュウタク</t>
    </rPh>
    <rPh sb="6" eb="8">
      <t>キョウキュウ</t>
    </rPh>
    <rPh sb="8" eb="10">
      <t>コウシャ</t>
    </rPh>
    <rPh sb="17" eb="19">
      <t>ネンド</t>
    </rPh>
    <rPh sb="21" eb="22">
      <t>シン</t>
    </rPh>
    <rPh sb="22" eb="24">
      <t>コウシャ</t>
    </rPh>
    <rPh sb="24" eb="26">
      <t>カイケイ</t>
    </rPh>
    <rPh sb="26" eb="28">
      <t>キジュン</t>
    </rPh>
    <rPh sb="29" eb="31">
      <t>テキヨウ</t>
    </rPh>
    <rPh sb="38" eb="40">
      <t>イッパン</t>
    </rPh>
    <rPh sb="40" eb="43">
      <t>カンリヒ</t>
    </rPh>
    <rPh sb="44" eb="46">
      <t>トクテイ</t>
    </rPh>
    <rPh sb="46" eb="49">
      <t>ジュンビキン</t>
    </rPh>
    <rPh sb="49" eb="51">
      <t>ケイジョウ</t>
    </rPh>
    <rPh sb="51" eb="52">
      <t>マエ</t>
    </rPh>
    <rPh sb="52" eb="54">
      <t>リエキ</t>
    </rPh>
    <rPh sb="55" eb="57">
      <t>トクテイ</t>
    </rPh>
    <rPh sb="57" eb="60">
      <t>ジュンビキン</t>
    </rPh>
    <rPh sb="60" eb="62">
      <t>トリクズシ</t>
    </rPh>
    <rPh sb="63" eb="65">
      <t>クリイレ</t>
    </rPh>
    <rPh sb="65" eb="66">
      <t>ガク</t>
    </rPh>
    <rPh sb="67" eb="69">
      <t>ケイジョウ</t>
    </rPh>
    <phoneticPr fontId="14"/>
  </si>
  <si>
    <t>（注２）原則として表示単位未満を四捨五入して端数調整していないため、合計等と一致しない場合がある。</t>
    <phoneticPr fontId="14"/>
  </si>
  <si>
    <r>
      <rPr>
        <sz val="11"/>
        <rFont val="游ゴシック"/>
        <family val="1"/>
        <charset val="128"/>
      </rPr>
      <t>30</t>
    </r>
    <r>
      <rPr>
        <sz val="11"/>
        <rFont val="明朝"/>
        <family val="1"/>
        <charset val="128"/>
      </rPr>
      <t>年度</t>
    </r>
    <rPh sb="2" eb="4">
      <t>ネンド</t>
    </rPh>
    <phoneticPr fontId="18"/>
  </si>
  <si>
    <t>元年度</t>
    <rPh sb="0" eb="1">
      <t>ガン</t>
    </rPh>
    <rPh sb="1" eb="3">
      <t>ネンド</t>
    </rPh>
    <phoneticPr fontId="18"/>
  </si>
  <si>
    <t>２年度</t>
    <rPh sb="1" eb="3">
      <t>ネンド</t>
    </rPh>
    <phoneticPr fontId="18"/>
  </si>
  <si>
    <t>予算額</t>
    <phoneticPr fontId="9"/>
  </si>
  <si>
    <t>決算額</t>
    <phoneticPr fontId="16"/>
  </si>
  <si>
    <t>令和５年度</t>
    <rPh sb="3" eb="5">
      <t>ネンド</t>
    </rPh>
    <phoneticPr fontId="18"/>
  </si>
  <si>
    <t>令和３年度</t>
    <rPh sb="3" eb="5">
      <t>ネンド</t>
    </rPh>
    <phoneticPr fontId="18"/>
  </si>
  <si>
    <t>令和４年度</t>
    <rPh sb="3" eb="5">
      <t>ネンド</t>
    </rPh>
    <phoneticPr fontId="18"/>
  </si>
  <si>
    <t>３年度</t>
    <rPh sb="1" eb="3">
      <t>ネンド</t>
    </rPh>
    <phoneticPr fontId="18"/>
  </si>
  <si>
    <t>（1）令和６年度普通会計予算の状況</t>
    <rPh sb="8" eb="10">
      <t>フツウ</t>
    </rPh>
    <rPh sb="10" eb="12">
      <t>カイケイ</t>
    </rPh>
    <rPh sb="12" eb="14">
      <t>ヨサン</t>
    </rPh>
    <phoneticPr fontId="9"/>
  </si>
  <si>
    <t>令和６年度</t>
  </si>
  <si>
    <t>令和６年度</t>
    <rPh sb="3" eb="5">
      <t>ネンド</t>
    </rPh>
    <phoneticPr fontId="18"/>
  </si>
  <si>
    <t>(令和６年度予算ﾍﾞｰｽ）</t>
    <rPh sb="6" eb="8">
      <t>ヨサン</t>
    </rPh>
    <phoneticPr fontId="14"/>
  </si>
  <si>
    <t>令和６年度</t>
    <phoneticPr fontId="18"/>
  </si>
  <si>
    <t>（1）令和４年度普通会計決算の状況</t>
    <phoneticPr fontId="16"/>
  </si>
  <si>
    <t>令和３年度</t>
    <phoneticPr fontId="18"/>
  </si>
  <si>
    <t>４年度</t>
    <rPh sb="1" eb="3">
      <t>ネンド</t>
    </rPh>
    <phoneticPr fontId="18"/>
  </si>
  <si>
    <r>
      <t>（注1）平成30年度～令和元年度は平成27年度国勢調査、令和</t>
    </r>
    <r>
      <rPr>
        <sz val="11"/>
        <rFont val="Meiryo UI"/>
        <family val="1"/>
        <charset val="128"/>
      </rPr>
      <t>2年度～令和4年度は令和2年度国勢調査</t>
    </r>
    <r>
      <rPr>
        <sz val="11"/>
        <rFont val="明朝"/>
        <family val="1"/>
        <charset val="128"/>
      </rPr>
      <t>を基に計上している。</t>
    </r>
    <rPh sb="4" eb="6">
      <t>ヘイセイ</t>
    </rPh>
    <rPh sb="8" eb="10">
      <t>ネンド</t>
    </rPh>
    <rPh sb="11" eb="13">
      <t>レイワ</t>
    </rPh>
    <rPh sb="13" eb="15">
      <t>ガンネン</t>
    </rPh>
    <rPh sb="15" eb="16">
      <t>ド</t>
    </rPh>
    <rPh sb="16" eb="18">
      <t>ヘイネンド</t>
    </rPh>
    <rPh sb="17" eb="19">
      <t>ヘイセイ</t>
    </rPh>
    <rPh sb="21" eb="23">
      <t>ネンド</t>
    </rPh>
    <rPh sb="23" eb="25">
      <t>コクセイ</t>
    </rPh>
    <rPh sb="25" eb="27">
      <t>チョウサ</t>
    </rPh>
    <rPh sb="28" eb="30">
      <t>レイワ</t>
    </rPh>
    <rPh sb="31" eb="33">
      <t>ネンド</t>
    </rPh>
    <rPh sb="34" eb="36">
      <t>レイワ</t>
    </rPh>
    <rPh sb="37" eb="39">
      <t>ネンド</t>
    </rPh>
    <rPh sb="40" eb="42">
      <t>レイワ</t>
    </rPh>
    <rPh sb="43" eb="45">
      <t>ネンド</t>
    </rPh>
    <rPh sb="45" eb="49">
      <t>コクセイチョウサ</t>
    </rPh>
    <rPh sb="50" eb="51">
      <t>モト</t>
    </rPh>
    <rPh sb="52" eb="54">
      <t>ケイジョウ</t>
    </rPh>
    <phoneticPr fontId="9"/>
  </si>
  <si>
    <t>(令和４年度決算ﾍﾞｰｽ）</t>
    <phoneticPr fontId="16"/>
  </si>
  <si>
    <t>(令和４年度決算額）</t>
    <phoneticPr fontId="16"/>
  </si>
  <si>
    <t>大阪府</t>
    <rPh sb="0" eb="3">
      <t>オオサカフ</t>
    </rPh>
    <phoneticPr fontId="9"/>
  </si>
  <si>
    <t>大阪府</t>
    <rPh sb="0" eb="3">
      <t>オオサカフ</t>
    </rPh>
    <phoneticPr fontId="16"/>
  </si>
  <si>
    <t>中央卸売市場事業</t>
    <rPh sb="0" eb="2">
      <t>チュウオウ</t>
    </rPh>
    <rPh sb="2" eb="4">
      <t>オロシウリ</t>
    </rPh>
    <rPh sb="4" eb="6">
      <t>シジョウ</t>
    </rPh>
    <rPh sb="6" eb="8">
      <t>ジギョウ</t>
    </rPh>
    <phoneticPr fontId="9"/>
  </si>
  <si>
    <t>まちづくり促進事業</t>
    <rPh sb="5" eb="7">
      <t>ソクシン</t>
    </rPh>
    <rPh sb="7" eb="9">
      <t>ジギョウ</t>
    </rPh>
    <phoneticPr fontId="9"/>
  </si>
  <si>
    <t>流域下水道事業</t>
    <rPh sb="0" eb="2">
      <t>リュウイキ</t>
    </rPh>
    <rPh sb="2" eb="5">
      <t>ゲスイドウ</t>
    </rPh>
    <rPh sb="5" eb="7">
      <t>ジギョウ</t>
    </rPh>
    <phoneticPr fontId="9"/>
  </si>
  <si>
    <t>港湾整備事業</t>
    <rPh sb="0" eb="1">
      <t>ミナト</t>
    </rPh>
    <rPh sb="2" eb="4">
      <t>セイビ</t>
    </rPh>
    <rPh sb="4" eb="6">
      <t>ジギョウ</t>
    </rPh>
    <phoneticPr fontId="9"/>
  </si>
  <si>
    <t>臨海土地造成事業</t>
    <rPh sb="0" eb="2">
      <t>リンカイ</t>
    </rPh>
    <rPh sb="2" eb="4">
      <t>トチ</t>
    </rPh>
    <rPh sb="4" eb="6">
      <t>ゾウセイ</t>
    </rPh>
    <rPh sb="6" eb="8">
      <t>ジギョウ</t>
    </rPh>
    <phoneticPr fontId="9"/>
  </si>
  <si>
    <t>箕面北部丘陵整備事業</t>
    <rPh sb="0" eb="2">
      <t>ミノオ</t>
    </rPh>
    <rPh sb="2" eb="4">
      <t>ホクブ</t>
    </rPh>
    <rPh sb="4" eb="5">
      <t>オカ</t>
    </rPh>
    <rPh sb="5" eb="6">
      <t>リョウ</t>
    </rPh>
    <rPh sb="6" eb="8">
      <t>セイビ</t>
    </rPh>
    <rPh sb="8" eb="10">
      <t>ジギョウ</t>
    </rPh>
    <phoneticPr fontId="9"/>
  </si>
  <si>
    <t>中央卸売市場事業</t>
    <rPh sb="0" eb="2">
      <t>チュウオウ</t>
    </rPh>
    <rPh sb="2" eb="4">
      <t>オロシウリ</t>
    </rPh>
    <rPh sb="4" eb="6">
      <t>シジョウ</t>
    </rPh>
    <rPh sb="6" eb="8">
      <t>ジギョウ</t>
    </rPh>
    <phoneticPr fontId="14"/>
  </si>
  <si>
    <t>まちづくり促進事業</t>
    <rPh sb="5" eb="7">
      <t>ソクシン</t>
    </rPh>
    <rPh sb="7" eb="9">
      <t>ジギョウ</t>
    </rPh>
    <phoneticPr fontId="14"/>
  </si>
  <si>
    <t>流域下水道事業</t>
    <rPh sb="0" eb="2">
      <t>リュウイキ</t>
    </rPh>
    <rPh sb="2" eb="5">
      <t>ゲスイドウ</t>
    </rPh>
    <rPh sb="5" eb="7">
      <t>ジギョウ</t>
    </rPh>
    <phoneticPr fontId="14"/>
  </si>
  <si>
    <t>港湾整備事業</t>
    <rPh sb="0" eb="2">
      <t>コウワン</t>
    </rPh>
    <rPh sb="2" eb="4">
      <t>セイビ</t>
    </rPh>
    <rPh sb="4" eb="6">
      <t>ジギョウ</t>
    </rPh>
    <phoneticPr fontId="14"/>
  </si>
  <si>
    <t>臨海土地造成事業</t>
    <rPh sb="0" eb="2">
      <t>リンカイ</t>
    </rPh>
    <rPh sb="2" eb="4">
      <t>トチ</t>
    </rPh>
    <rPh sb="4" eb="6">
      <t>ゾウセイ</t>
    </rPh>
    <rPh sb="6" eb="8">
      <t>ジギョウ</t>
    </rPh>
    <phoneticPr fontId="14"/>
  </si>
  <si>
    <t>箕面北部丘陵整備事業</t>
    <rPh sb="0" eb="2">
      <t>ミノオ</t>
    </rPh>
    <rPh sb="2" eb="4">
      <t>ホクブ</t>
    </rPh>
    <rPh sb="4" eb="5">
      <t>オカ</t>
    </rPh>
    <rPh sb="5" eb="6">
      <t>リョウ</t>
    </rPh>
    <rPh sb="6" eb="8">
      <t>セイビ</t>
    </rPh>
    <rPh sb="8" eb="10">
      <t>ジギョウ</t>
    </rPh>
    <phoneticPr fontId="14"/>
  </si>
  <si>
    <t>大阪府土地開発公社</t>
    <rPh sb="0" eb="2">
      <t>オオサカ</t>
    </rPh>
    <rPh sb="2" eb="3">
      <t>フ</t>
    </rPh>
    <rPh sb="3" eb="5">
      <t>トチ</t>
    </rPh>
    <rPh sb="5" eb="7">
      <t>カイハツ</t>
    </rPh>
    <rPh sb="7" eb="9">
      <t>コウシャ</t>
    </rPh>
    <phoneticPr fontId="14"/>
  </si>
  <si>
    <t>大阪府住宅供給公社</t>
    <rPh sb="0" eb="2">
      <t>オオサカ</t>
    </rPh>
    <rPh sb="2" eb="3">
      <t>フ</t>
    </rPh>
    <rPh sb="3" eb="5">
      <t>ジュウタク</t>
    </rPh>
    <rPh sb="5" eb="7">
      <t>キョウキュウ</t>
    </rPh>
    <rPh sb="7" eb="9">
      <t>コウシャ</t>
    </rPh>
    <phoneticPr fontId="14"/>
  </si>
  <si>
    <t>大阪府道路公社</t>
    <rPh sb="0" eb="3">
      <t>オオサカフ</t>
    </rPh>
    <rPh sb="3" eb="5">
      <t>ドウロ</t>
    </rPh>
    <rPh sb="5" eb="7">
      <t>コウシャ</t>
    </rPh>
    <phoneticPr fontId="14"/>
  </si>
  <si>
    <t>(株)大阪国際会議場</t>
    <rPh sb="0" eb="3">
      <t>カブシキガイシャ</t>
    </rPh>
    <rPh sb="3" eb="5">
      <t>オオサカ</t>
    </rPh>
    <rPh sb="5" eb="7">
      <t>コクサイ</t>
    </rPh>
    <rPh sb="7" eb="10">
      <t>カイギジョウ</t>
    </rPh>
    <phoneticPr fontId="14"/>
  </si>
  <si>
    <t>大阪モノレール㈱</t>
    <rPh sb="0" eb="2">
      <t>オオサカ</t>
    </rPh>
    <phoneticPr fontId="14"/>
  </si>
  <si>
    <t>堺泉北埠頭㈱</t>
    <rPh sb="0" eb="1">
      <t>サカイ</t>
    </rPh>
    <rPh sb="1" eb="3">
      <t>センボク</t>
    </rPh>
    <rPh sb="3" eb="5">
      <t>フトウ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</si>
</sst>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;&quot;△ &quot;#,##0"/>
    <numFmt numFmtId="177" formatCode="_ * #,##0_ ;_ * &quot;▲ &quot;#,##0_ ;_ * &quot;－&quot;_ ;_ @_ "/>
    <numFmt numFmtId="178" formatCode="_ * #,##0.0_ ;_ * &quot;▲ &quot;#,##0.0_ ;_ * &quot;－&quot;_ ;_ @_ "/>
    <numFmt numFmtId="179" formatCode="#,##0.0;&quot;▲ &quot;#,##0.0"/>
    <numFmt numFmtId="180" formatCode="#,##0;[Red]&quot;△&quot;#,##0"/>
    <numFmt numFmtId="181" formatCode="_ * #,##0.00_ ;_ * &quot;▲ &quot;#,##0.00_ ;_ * &quot;－&quot;_ ;_ @_ "/>
    <numFmt numFmtId="182" formatCode="_ * #,##0.000_ ;_ * &quot;▲ &quot;#,##0.000_ ;_ * &quot;－&quot;_ ;_ @_ "/>
  </numFmts>
  <fonts count="23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u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ｺﾞｼｯｸ"/>
      <family val="3"/>
      <charset val="128"/>
    </font>
    <font>
      <sz val="10"/>
      <name val="明朝"/>
      <family val="1"/>
      <charset val="128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14"/>
      <name val="ＭＳ 明朝"/>
      <family val="1"/>
      <charset val="128"/>
    </font>
    <font>
      <sz val="11"/>
      <name val="ｺﾞｼｯｸ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3"/>
      <charset val="128"/>
    </font>
    <font>
      <sz val="11"/>
      <name val="游ゴシック"/>
      <family val="1"/>
      <charset val="128"/>
    </font>
    <font>
      <sz val="11"/>
      <name val="Meiryo UI"/>
      <family val="1"/>
      <charset val="128"/>
    </font>
    <font>
      <b/>
      <sz val="11"/>
      <name val="ＭＳ Ｐゴシック"/>
      <family val="1"/>
      <charset val="128"/>
    </font>
    <font>
      <b/>
      <sz val="12"/>
      <name val="ＭＳ Ｐゴシック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3" fillId="0" borderId="0"/>
  </cellStyleXfs>
  <cellXfs count="123">
    <xf numFmtId="0" fontId="0" fillId="0" borderId="0" xfId="0"/>
    <xf numFmtId="41" fontId="4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41" fontId="3" fillId="0" borderId="0" xfId="0" applyNumberFormat="1" applyFont="1" applyAlignment="1">
      <alignment vertical="center"/>
    </xf>
    <xf numFmtId="41" fontId="0" fillId="0" borderId="0" xfId="0" quotePrefix="1" applyNumberForma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2" fillId="0" borderId="0" xfId="0" applyNumberFormat="1" applyFont="1" applyAlignment="1">
      <alignment vertical="center"/>
    </xf>
    <xf numFmtId="41" fontId="0" fillId="0" borderId="0" xfId="0" applyNumberFormat="1" applyAlignment="1">
      <alignment horizontal="right" vertical="center"/>
    </xf>
    <xf numFmtId="41" fontId="7" fillId="0" borderId="0" xfId="0" applyNumberFormat="1" applyFont="1" applyAlignment="1">
      <alignment vertical="center"/>
    </xf>
    <xf numFmtId="0" fontId="3" fillId="0" borderId="4" xfId="0" applyFont="1" applyBorder="1" applyAlignment="1">
      <alignment horizontal="distributed" vertical="center"/>
    </xf>
    <xf numFmtId="41" fontId="0" fillId="0" borderId="4" xfId="0" applyNumberFormat="1" applyBorder="1" applyAlignment="1">
      <alignment horizontal="left" vertical="center"/>
    </xf>
    <xf numFmtId="41" fontId="1" fillId="0" borderId="0" xfId="0" applyNumberFormat="1" applyFont="1" applyAlignment="1">
      <alignment horizontal="distributed" vertical="center"/>
    </xf>
    <xf numFmtId="41" fontId="6" fillId="0" borderId="0" xfId="0" applyNumberFormat="1" applyFont="1" applyAlignment="1">
      <alignment horizontal="left" vertical="center"/>
    </xf>
    <xf numFmtId="41" fontId="0" fillId="0" borderId="0" xfId="0" quotePrefix="1" applyNumberFormat="1" applyAlignment="1">
      <alignment horizontal="right" vertical="center"/>
    </xf>
    <xf numFmtId="41" fontId="3" fillId="0" borderId="4" xfId="0" applyNumberFormat="1" applyFont="1" applyBorder="1" applyAlignment="1">
      <alignment horizontal="centerContinuous" vertical="center"/>
    </xf>
    <xf numFmtId="41" fontId="5" fillId="0" borderId="0" xfId="0" applyNumberFormat="1" applyFont="1" applyAlignment="1">
      <alignment horizontal="left" vertical="center"/>
    </xf>
    <xf numFmtId="41" fontId="0" fillId="0" borderId="3" xfId="0" applyNumberFormat="1" applyBorder="1" applyAlignment="1">
      <alignment horizontal="centerContinuous" vertical="center"/>
    </xf>
    <xf numFmtId="41" fontId="0" fillId="0" borderId="4" xfId="0" applyNumberForma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distributed" vertical="center" justifyLastLine="1"/>
    </xf>
    <xf numFmtId="41" fontId="8" fillId="0" borderId="0" xfId="0" applyNumberFormat="1" applyFont="1" applyAlignment="1">
      <alignment vertical="center"/>
    </xf>
    <xf numFmtId="41" fontId="8" fillId="0" borderId="0" xfId="0" applyNumberFormat="1" applyFont="1" applyAlignment="1">
      <alignment horizontal="left" vertical="center"/>
    </xf>
    <xf numFmtId="179" fontId="0" fillId="0" borderId="0" xfId="0" applyNumberFormat="1" applyAlignment="1">
      <alignment vertical="center"/>
    </xf>
    <xf numFmtId="41" fontId="13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quotePrefix="1" applyNumberFormat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1" applyNumberFormat="1" applyBorder="1" applyAlignment="1">
      <alignment vertical="center"/>
    </xf>
    <xf numFmtId="177" fontId="2" fillId="0" borderId="0" xfId="1" quotePrefix="1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Continuous" vertical="center"/>
    </xf>
    <xf numFmtId="41" fontId="3" fillId="0" borderId="0" xfId="0" applyNumberFormat="1" applyFont="1" applyAlignment="1">
      <alignment horizontal="distributed" vertical="center"/>
    </xf>
    <xf numFmtId="41" fontId="5" fillId="0" borderId="0" xfId="0" applyNumberFormat="1" applyFont="1" applyAlignment="1">
      <alignment vertical="center"/>
    </xf>
    <xf numFmtId="41" fontId="0" fillId="0" borderId="7" xfId="0" applyNumberFormat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vertical="center"/>
    </xf>
    <xf numFmtId="178" fontId="2" fillId="0" borderId="0" xfId="1" applyNumberFormat="1" applyFill="1" applyBorder="1" applyAlignment="1">
      <alignment vertical="center"/>
    </xf>
    <xf numFmtId="41" fontId="2" fillId="0" borderId="0" xfId="0" applyNumberFormat="1" applyFont="1" applyAlignment="1">
      <alignment horizontal="left"/>
    </xf>
    <xf numFmtId="0" fontId="3" fillId="0" borderId="0" xfId="0" applyFont="1" applyAlignment="1">
      <alignment horizontal="distributed" vertical="center"/>
    </xf>
    <xf numFmtId="41" fontId="5" fillId="0" borderId="4" xfId="0" applyNumberFormat="1" applyFont="1" applyBorder="1" applyAlignment="1">
      <alignment horizontal="left" vertical="center"/>
    </xf>
    <xf numFmtId="41" fontId="0" fillId="0" borderId="1" xfId="0" applyNumberFormat="1" applyBorder="1" applyAlignment="1">
      <alignment horizontal="centerContinuous" vertical="center"/>
    </xf>
    <xf numFmtId="41" fontId="0" fillId="0" borderId="2" xfId="0" applyNumberFormat="1" applyBorder="1" applyAlignment="1">
      <alignment horizontal="centerContinuous" vertical="center"/>
    </xf>
    <xf numFmtId="41" fontId="2" fillId="0" borderId="0" xfId="0" applyNumberFormat="1" applyFont="1" applyAlignment="1">
      <alignment horizontal="left" vertical="center"/>
    </xf>
    <xf numFmtId="41" fontId="0" fillId="0" borderId="7" xfId="0" applyNumberFormat="1" applyBorder="1" applyAlignment="1">
      <alignment vertical="center"/>
    </xf>
    <xf numFmtId="0" fontId="0" fillId="0" borderId="7" xfId="0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 wrapText="1"/>
    </xf>
    <xf numFmtId="41" fontId="0" fillId="0" borderId="7" xfId="0" applyNumberFormat="1" applyBorder="1" applyAlignment="1">
      <alignment horizontal="centerContinuous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41" fontId="0" fillId="0" borderId="7" xfId="0" applyNumberFormat="1" applyBorder="1" applyAlignment="1">
      <alignment horizontal="left" vertical="center"/>
    </xf>
    <xf numFmtId="177" fontId="2" fillId="0" borderId="7" xfId="1" applyNumberFormat="1" applyBorder="1" applyAlignment="1">
      <alignment vertical="center"/>
    </xf>
    <xf numFmtId="178" fontId="2" fillId="0" borderId="7" xfId="1" applyNumberFormat="1" applyBorder="1" applyAlignment="1">
      <alignment vertical="center"/>
    </xf>
    <xf numFmtId="41" fontId="10" fillId="0" borderId="7" xfId="0" applyNumberFormat="1" applyFont="1" applyBorder="1" applyAlignment="1">
      <alignment vertical="center"/>
    </xf>
    <xf numFmtId="178" fontId="0" fillId="0" borderId="7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5" xfId="0" applyNumberFormat="1" applyBorder="1" applyAlignment="1">
      <alignment horizontal="centerContinuous" vertical="center"/>
    </xf>
    <xf numFmtId="41" fontId="0" fillId="0" borderId="8" xfId="0" applyNumberFormat="1" applyBorder="1" applyAlignment="1">
      <alignment horizontal="left" vertical="center"/>
    </xf>
    <xf numFmtId="41" fontId="0" fillId="0" borderId="10" xfId="0" applyNumberFormat="1" applyBorder="1" applyAlignment="1">
      <alignment vertical="center"/>
    </xf>
    <xf numFmtId="41" fontId="0" fillId="0" borderId="9" xfId="0" applyNumberFormat="1" applyBorder="1" applyAlignment="1">
      <alignment vertical="center"/>
    </xf>
    <xf numFmtId="41" fontId="0" fillId="0" borderId="5" xfId="0" applyNumberFormat="1" applyBorder="1" applyAlignment="1">
      <alignment vertical="center"/>
    </xf>
    <xf numFmtId="41" fontId="0" fillId="0" borderId="6" xfId="0" applyNumberFormat="1" applyBorder="1" applyAlignment="1">
      <alignment horizontal="left" vertical="center"/>
    </xf>
    <xf numFmtId="41" fontId="0" fillId="0" borderId="7" xfId="0" applyNumberFormat="1" applyBorder="1" applyAlignment="1">
      <alignment horizontal="right" vertical="center"/>
    </xf>
    <xf numFmtId="177" fontId="0" fillId="0" borderId="7" xfId="0" quotePrefix="1" applyNumberFormat="1" applyBorder="1" applyAlignment="1">
      <alignment horizontal="right" vertical="center"/>
    </xf>
    <xf numFmtId="177" fontId="2" fillId="0" borderId="7" xfId="1" quotePrefix="1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 wrapText="1"/>
    </xf>
    <xf numFmtId="177" fontId="0" fillId="0" borderId="7" xfId="0" applyNumberFormat="1" applyBorder="1" applyAlignment="1">
      <alignment vertical="center"/>
    </xf>
    <xf numFmtId="177" fontId="2" fillId="0" borderId="7" xfId="1" applyNumberFormat="1" applyFill="1" applyBorder="1" applyAlignment="1">
      <alignment horizontal="right" vertical="center"/>
    </xf>
    <xf numFmtId="177" fontId="2" fillId="0" borderId="7" xfId="1" applyNumberFormat="1" applyBorder="1" applyAlignment="1">
      <alignment horizontal="right" vertical="center"/>
    </xf>
    <xf numFmtId="181" fontId="0" fillId="0" borderId="7" xfId="0" applyNumberFormat="1" applyBorder="1" applyAlignment="1">
      <alignment vertical="center"/>
    </xf>
    <xf numFmtId="41" fontId="2" fillId="0" borderId="7" xfId="0" applyNumberFormat="1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182" fontId="0" fillId="0" borderId="7" xfId="0" applyNumberFormat="1" applyBorder="1" applyAlignment="1">
      <alignment vertical="center"/>
    </xf>
    <xf numFmtId="182" fontId="2" fillId="0" borderId="7" xfId="1" applyNumberFormat="1" applyBorder="1" applyAlignment="1">
      <alignment vertical="center"/>
    </xf>
    <xf numFmtId="178" fontId="2" fillId="0" borderId="7" xfId="1" applyNumberFormat="1" applyFill="1" applyBorder="1" applyAlignment="1">
      <alignment vertical="center"/>
    </xf>
    <xf numFmtId="41" fontId="0" fillId="0" borderId="10" xfId="0" applyNumberForma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41" fontId="2" fillId="0" borderId="7" xfId="0" applyNumberFormat="1" applyFont="1" applyBorder="1" applyAlignment="1">
      <alignment vertical="center"/>
    </xf>
    <xf numFmtId="0" fontId="0" fillId="0" borderId="7" xfId="0" applyBorder="1" applyAlignment="1">
      <alignment horizontal="distributed" vertical="center"/>
    </xf>
    <xf numFmtId="177" fontId="2" fillId="0" borderId="7" xfId="1" applyNumberFormat="1" applyBorder="1" applyAlignment="1">
      <alignment horizontal="center" vertical="center"/>
    </xf>
    <xf numFmtId="177" fontId="2" fillId="0" borderId="7" xfId="1" applyNumberFormat="1" applyFill="1" applyBorder="1" applyAlignment="1">
      <alignment vertical="center"/>
    </xf>
    <xf numFmtId="41" fontId="0" fillId="0" borderId="7" xfId="0" quotePrefix="1" applyNumberFormat="1" applyBorder="1" applyAlignment="1">
      <alignment horizontal="right" vertical="center"/>
    </xf>
    <xf numFmtId="41" fontId="0" fillId="0" borderId="6" xfId="0" applyNumberFormat="1" applyBorder="1" applyAlignment="1">
      <alignment horizontal="centerContinuous" vertical="center"/>
    </xf>
    <xf numFmtId="177" fontId="2" fillId="0" borderId="7" xfId="1" applyNumberFormat="1" applyBorder="1" applyAlignment="1">
      <alignment vertical="center"/>
    </xf>
    <xf numFmtId="177" fontId="2" fillId="0" borderId="7" xfId="1" applyNumberFormat="1" applyBorder="1" applyAlignment="1">
      <alignment vertical="center"/>
    </xf>
    <xf numFmtId="177" fontId="0" fillId="0" borderId="7" xfId="1" applyNumberFormat="1" applyFont="1" applyBorder="1" applyAlignment="1">
      <alignment vertical="center"/>
    </xf>
    <xf numFmtId="177" fontId="2" fillId="0" borderId="7" xfId="1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41" fontId="0" fillId="0" borderId="7" xfId="0" applyNumberFormat="1" applyBorder="1" applyAlignment="1">
      <alignment horizontal="center" vertical="center"/>
    </xf>
    <xf numFmtId="0" fontId="21" fillId="0" borderId="4" xfId="0" applyFont="1" applyBorder="1" applyAlignment="1">
      <alignment horizontal="distributed" vertical="center" justifyLastLine="1"/>
    </xf>
    <xf numFmtId="0" fontId="22" fillId="0" borderId="4" xfId="0" applyFont="1" applyBorder="1" applyAlignment="1">
      <alignment horizontal="distributed" vertical="center" justifyLastLine="1"/>
    </xf>
    <xf numFmtId="41" fontId="22" fillId="0" borderId="4" xfId="0" applyNumberFormat="1" applyFont="1" applyBorder="1" applyAlignment="1">
      <alignment horizontal="distributed" vertical="center" justifyLastLine="1"/>
    </xf>
    <xf numFmtId="41" fontId="0" fillId="0" borderId="8" xfId="0" applyNumberFormat="1" applyBorder="1" applyAlignment="1">
      <alignment horizontal="center" vertical="center"/>
    </xf>
    <xf numFmtId="178" fontId="0" fillId="0" borderId="10" xfId="0" applyNumberFormat="1" applyBorder="1" applyAlignment="1">
      <alignment vertical="center"/>
    </xf>
    <xf numFmtId="178" fontId="2" fillId="0" borderId="10" xfId="1" applyNumberFormat="1" applyFill="1" applyBorder="1" applyAlignment="1">
      <alignment vertical="center"/>
    </xf>
    <xf numFmtId="177" fontId="2" fillId="0" borderId="7" xfId="1" applyNumberFormat="1" applyBorder="1" applyAlignment="1">
      <alignment vertical="center"/>
    </xf>
    <xf numFmtId="177" fontId="2" fillId="0" borderId="7" xfId="1" applyNumberFormat="1" applyBorder="1" applyAlignment="1">
      <alignment vertical="center"/>
    </xf>
    <xf numFmtId="177" fontId="0" fillId="0" borderId="7" xfId="1" quotePrefix="1" applyNumberFormat="1" applyFont="1" applyBorder="1" applyAlignment="1">
      <alignment horizontal="right" vertical="center"/>
    </xf>
    <xf numFmtId="177" fontId="2" fillId="0" borderId="7" xfId="1" applyNumberFormat="1" applyBorder="1" applyAlignment="1">
      <alignment vertical="center"/>
    </xf>
    <xf numFmtId="41" fontId="0" fillId="0" borderId="7" xfId="0" applyNumberFormat="1" applyBorder="1" applyAlignment="1">
      <alignment horizontal="center" vertical="center"/>
    </xf>
    <xf numFmtId="177" fontId="2" fillId="0" borderId="7" xfId="1" applyNumberFormat="1" applyBorder="1" applyAlignment="1">
      <alignment vertical="center"/>
    </xf>
    <xf numFmtId="177" fontId="2" fillId="2" borderId="7" xfId="1" applyNumberFormat="1" applyFill="1" applyBorder="1" applyAlignment="1">
      <alignment vertical="center"/>
    </xf>
    <xf numFmtId="177" fontId="2" fillId="0" borderId="13" xfId="1" applyNumberFormat="1" applyBorder="1" applyAlignment="1">
      <alignment vertical="center"/>
    </xf>
    <xf numFmtId="177" fontId="2" fillId="0" borderId="13" xfId="1" quotePrefix="1" applyNumberFormat="1" applyFont="1" applyBorder="1" applyAlignment="1">
      <alignment horizontal="right" vertical="center"/>
    </xf>
    <xf numFmtId="177" fontId="2" fillId="0" borderId="7" xfId="1" applyNumberFormat="1" applyBorder="1" applyAlignment="1">
      <alignment vertical="center"/>
    </xf>
    <xf numFmtId="0" fontId="0" fillId="0" borderId="7" xfId="0" applyBorder="1" applyAlignment="1">
      <alignment horizontal="center" vertical="center" textRotation="255"/>
    </xf>
    <xf numFmtId="41" fontId="0" fillId="0" borderId="7" xfId="0" applyNumberForma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vertical="center"/>
    </xf>
    <xf numFmtId="177" fontId="2" fillId="0" borderId="7" xfId="1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80" fontId="15" fillId="0" borderId="7" xfId="1" applyNumberFormat="1" applyFont="1" applyBorder="1" applyAlignment="1">
      <alignment vertical="center" textRotation="255"/>
    </xf>
    <xf numFmtId="0" fontId="13" fillId="0" borderId="7" xfId="3" applyBorder="1" applyAlignment="1">
      <alignment vertical="center"/>
    </xf>
    <xf numFmtId="0" fontId="12" fillId="0" borderId="7" xfId="2" applyFont="1" applyBorder="1" applyAlignment="1">
      <alignment horizontal="distributed" vertical="center" justifyLastLine="1"/>
    </xf>
    <xf numFmtId="0" fontId="12" fillId="0" borderId="7" xfId="0" applyFont="1" applyBorder="1" applyAlignment="1">
      <alignment horizontal="distributed" vertical="center" justifyLastLine="1"/>
    </xf>
    <xf numFmtId="41" fontId="0" fillId="0" borderId="7" xfId="0" applyNumberForma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13" fillId="0" borderId="7" xfId="3" applyBorder="1" applyAlignment="1">
      <alignment vertical="center" textRotation="255"/>
    </xf>
    <xf numFmtId="41" fontId="0" fillId="0" borderId="11" xfId="0" applyNumberFormat="1" applyBorder="1" applyAlignment="1">
      <alignment horizontal="center" vertical="center"/>
    </xf>
    <xf numFmtId="41" fontId="0" fillId="0" borderId="12" xfId="0" applyNumberFormat="1" applyBorder="1" applyAlignment="1">
      <alignment horizontal="center" vertical="center"/>
    </xf>
    <xf numFmtId="41" fontId="17" fillId="0" borderId="7" xfId="0" applyNumberFormat="1" applyFont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Ｈ１０決算ベース" xfId="2" xr:uid="{00000000-0005-0000-0000-000002000000}"/>
    <cellStyle name="標準_地方債公営企業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103" name="Line 1">
          <a:extLst>
            <a:ext uri="{FF2B5EF4-FFF2-40B4-BE49-F238E27FC236}">
              <a16:creationId xmlns:a16="http://schemas.microsoft.com/office/drawing/2014/main" id="{24474970-3BF2-45D3-B339-6C6D926DEDBD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3128" name="Line 1">
          <a:extLst>
            <a:ext uri="{FF2B5EF4-FFF2-40B4-BE49-F238E27FC236}">
              <a16:creationId xmlns:a16="http://schemas.microsoft.com/office/drawing/2014/main" id="{043E7216-B182-4571-A408-59D7D14E487B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8"/>
  <sheetViews>
    <sheetView view="pageBreakPreview" zoomScaleNormal="100" zoomScaleSheetLayoutView="100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F1" sqref="F1"/>
    </sheetView>
  </sheetViews>
  <sheetFormatPr defaultColWidth="9" defaultRowHeight="13.2"/>
  <cols>
    <col min="1" max="2" width="3.6640625" style="2" customWidth="1"/>
    <col min="3" max="4" width="1.6640625" style="2" customWidth="1"/>
    <col min="5" max="5" width="32.6640625" style="2" customWidth="1"/>
    <col min="6" max="6" width="15.6640625" style="2" customWidth="1"/>
    <col min="7" max="7" width="10.6640625" style="2" customWidth="1"/>
    <col min="8" max="8" width="15.6640625" style="2" customWidth="1"/>
    <col min="9" max="9" width="10.6640625" style="2" customWidth="1"/>
    <col min="10" max="11" width="9" style="2"/>
    <col min="12" max="12" width="9.88671875" style="2" customWidth="1"/>
    <col min="13" max="16384" width="9" style="2"/>
  </cols>
  <sheetData>
    <row r="1" spans="1:11" ht="33.9" customHeight="1">
      <c r="A1" s="15" t="s">
        <v>0</v>
      </c>
      <c r="B1" s="15"/>
      <c r="C1" s="15"/>
      <c r="D1" s="15"/>
      <c r="E1" s="20" t="s">
        <v>251</v>
      </c>
      <c r="F1" s="1"/>
    </row>
    <row r="3" spans="1:11" ht="14.4">
      <c r="A3" s="9" t="s">
        <v>92</v>
      </c>
    </row>
    <row r="5" spans="1:11">
      <c r="A5" s="16" t="s">
        <v>240</v>
      </c>
      <c r="B5" s="16"/>
      <c r="C5" s="16"/>
      <c r="D5" s="16"/>
      <c r="E5" s="16"/>
    </row>
    <row r="6" spans="1:11" ht="14.4">
      <c r="A6" s="3"/>
      <c r="H6" s="4"/>
      <c r="I6" s="8" t="s">
        <v>1</v>
      </c>
    </row>
    <row r="7" spans="1:11" ht="27" customHeight="1">
      <c r="A7" s="5"/>
      <c r="B7" s="6"/>
      <c r="C7" s="6"/>
      <c r="D7" s="6"/>
      <c r="E7" s="55"/>
      <c r="F7" s="45" t="s">
        <v>242</v>
      </c>
      <c r="G7" s="45"/>
      <c r="H7" s="45" t="s">
        <v>236</v>
      </c>
      <c r="I7" s="46" t="s">
        <v>21</v>
      </c>
    </row>
    <row r="8" spans="1:11" ht="17.100000000000001" customHeight="1">
      <c r="A8" s="17"/>
      <c r="B8" s="18"/>
      <c r="C8" s="18"/>
      <c r="D8" s="18"/>
      <c r="E8" s="56"/>
      <c r="F8" s="48" t="s">
        <v>90</v>
      </c>
      <c r="G8" s="48" t="s">
        <v>2</v>
      </c>
      <c r="H8" s="48" t="s">
        <v>234</v>
      </c>
      <c r="I8" s="49"/>
    </row>
    <row r="9" spans="1:11" ht="18" customHeight="1">
      <c r="A9" s="105" t="s">
        <v>87</v>
      </c>
      <c r="B9" s="105" t="s">
        <v>89</v>
      </c>
      <c r="C9" s="57" t="s">
        <v>3</v>
      </c>
      <c r="D9" s="50"/>
      <c r="E9" s="50"/>
      <c r="F9" s="51">
        <v>1460824</v>
      </c>
      <c r="G9" s="52">
        <f>F9/$F$27*100</f>
        <v>44.467673646487192</v>
      </c>
      <c r="H9" s="83">
        <v>1456891</v>
      </c>
      <c r="I9" s="52">
        <f>(F9/H9-1)*100</f>
        <v>0.26995842516701618</v>
      </c>
      <c r="K9" s="23"/>
    </row>
    <row r="10" spans="1:11" ht="18" customHeight="1">
      <c r="A10" s="105"/>
      <c r="B10" s="105"/>
      <c r="C10" s="59"/>
      <c r="D10" s="61" t="s">
        <v>22</v>
      </c>
      <c r="E10" s="50"/>
      <c r="F10" s="51">
        <v>350051</v>
      </c>
      <c r="G10" s="52">
        <f t="shared" ref="G10:G26" si="0">F10/$F$27*100</f>
        <v>10.655598229236711</v>
      </c>
      <c r="H10" s="83">
        <v>363665</v>
      </c>
      <c r="I10" s="52">
        <f t="shared" ref="I10:I27" si="1">(F10/H10-1)*100</f>
        <v>-3.7435551950283918</v>
      </c>
    </row>
    <row r="11" spans="1:11" ht="18" customHeight="1">
      <c r="A11" s="105"/>
      <c r="B11" s="105"/>
      <c r="C11" s="59"/>
      <c r="D11" s="59"/>
      <c r="E11" s="44" t="s">
        <v>23</v>
      </c>
      <c r="F11" s="51">
        <v>259112</v>
      </c>
      <c r="G11" s="52">
        <f t="shared" si="0"/>
        <v>7.8874031737489174</v>
      </c>
      <c r="H11" s="83">
        <v>273290</v>
      </c>
      <c r="I11" s="52">
        <f t="shared" si="1"/>
        <v>-5.1878956419920241</v>
      </c>
    </row>
    <row r="12" spans="1:11" ht="18" customHeight="1">
      <c r="A12" s="105"/>
      <c r="B12" s="105"/>
      <c r="C12" s="59"/>
      <c r="D12" s="59"/>
      <c r="E12" s="44" t="s">
        <v>24</v>
      </c>
      <c r="F12" s="51">
        <v>33536</v>
      </c>
      <c r="G12" s="52">
        <f t="shared" si="0"/>
        <v>1.0208402267546224</v>
      </c>
      <c r="H12" s="83">
        <v>32570</v>
      </c>
      <c r="I12" s="52">
        <f t="shared" si="1"/>
        <v>2.9659195578753517</v>
      </c>
    </row>
    <row r="13" spans="1:11" ht="18" customHeight="1">
      <c r="A13" s="105"/>
      <c r="B13" s="105"/>
      <c r="C13" s="59"/>
      <c r="D13" s="60"/>
      <c r="E13" s="44" t="s">
        <v>25</v>
      </c>
      <c r="F13" s="51">
        <v>1979</v>
      </c>
      <c r="G13" s="52">
        <f t="shared" si="0"/>
        <v>6.0241018867706275E-2</v>
      </c>
      <c r="H13" s="83">
        <v>2136</v>
      </c>
      <c r="I13" s="52">
        <f t="shared" si="1"/>
        <v>-7.3501872659176071</v>
      </c>
    </row>
    <row r="14" spans="1:11" ht="18" customHeight="1">
      <c r="A14" s="105"/>
      <c r="B14" s="105"/>
      <c r="C14" s="59"/>
      <c r="D14" s="57" t="s">
        <v>26</v>
      </c>
      <c r="E14" s="50"/>
      <c r="F14" s="51">
        <v>476992</v>
      </c>
      <c r="G14" s="52">
        <f t="shared" si="0"/>
        <v>14.519698874050002</v>
      </c>
      <c r="H14" s="83">
        <v>545085</v>
      </c>
      <c r="I14" s="52">
        <f t="shared" si="1"/>
        <v>-12.492180118697082</v>
      </c>
    </row>
    <row r="15" spans="1:11" ht="18" customHeight="1">
      <c r="A15" s="105"/>
      <c r="B15" s="105"/>
      <c r="C15" s="59"/>
      <c r="D15" s="59"/>
      <c r="E15" s="44" t="s">
        <v>27</v>
      </c>
      <c r="F15" s="51">
        <v>17661</v>
      </c>
      <c r="G15" s="52">
        <f t="shared" si="0"/>
        <v>0.537603150188257</v>
      </c>
      <c r="H15" s="83">
        <v>16655</v>
      </c>
      <c r="I15" s="52">
        <f t="shared" si="1"/>
        <v>6.0402281597117913</v>
      </c>
    </row>
    <row r="16" spans="1:11" ht="18" customHeight="1">
      <c r="A16" s="105"/>
      <c r="B16" s="105"/>
      <c r="C16" s="59"/>
      <c r="D16" s="60"/>
      <c r="E16" s="44" t="s">
        <v>28</v>
      </c>
      <c r="F16" s="51">
        <v>459331</v>
      </c>
      <c r="G16" s="52">
        <f t="shared" si="0"/>
        <v>13.982095723861745</v>
      </c>
      <c r="H16" s="83">
        <v>437430</v>
      </c>
      <c r="I16" s="52">
        <f t="shared" si="1"/>
        <v>5.0067439361726418</v>
      </c>
      <c r="K16" s="24"/>
    </row>
    <row r="17" spans="1:26" ht="18" customHeight="1">
      <c r="A17" s="105"/>
      <c r="B17" s="105"/>
      <c r="C17" s="59"/>
      <c r="D17" s="106" t="s">
        <v>29</v>
      </c>
      <c r="E17" s="107"/>
      <c r="F17" s="51">
        <v>446802</v>
      </c>
      <c r="G17" s="52">
        <f t="shared" si="0"/>
        <v>13.600711324976706</v>
      </c>
      <c r="H17" s="83">
        <v>454574</v>
      </c>
      <c r="I17" s="52">
        <f t="shared" si="1"/>
        <v>-1.7097326287909165</v>
      </c>
    </row>
    <row r="18" spans="1:26" ht="18" customHeight="1">
      <c r="A18" s="105"/>
      <c r="B18" s="105"/>
      <c r="C18" s="59"/>
      <c r="D18" s="106" t="s">
        <v>93</v>
      </c>
      <c r="E18" s="108"/>
      <c r="F18" s="51">
        <v>36384</v>
      </c>
      <c r="G18" s="52">
        <f t="shared" si="0"/>
        <v>1.1075337192938985</v>
      </c>
      <c r="H18" s="83">
        <v>35802</v>
      </c>
      <c r="I18" s="52">
        <f t="shared" si="1"/>
        <v>1.6256075079604582</v>
      </c>
    </row>
    <row r="19" spans="1:26" ht="18" customHeight="1">
      <c r="A19" s="105"/>
      <c r="B19" s="105"/>
      <c r="C19" s="58"/>
      <c r="D19" s="106" t="s">
        <v>94</v>
      </c>
      <c r="E19" s="108"/>
      <c r="F19" s="68">
        <v>0</v>
      </c>
      <c r="G19" s="52">
        <f t="shared" si="0"/>
        <v>0</v>
      </c>
      <c r="H19" s="85">
        <v>0</v>
      </c>
      <c r="I19" s="52" t="e">
        <f t="shared" si="1"/>
        <v>#DIV/0!</v>
      </c>
      <c r="Z19" s="2" t="s">
        <v>95</v>
      </c>
    </row>
    <row r="20" spans="1:26" ht="18" customHeight="1">
      <c r="A20" s="105"/>
      <c r="B20" s="105"/>
      <c r="C20" s="50" t="s">
        <v>4</v>
      </c>
      <c r="D20" s="50"/>
      <c r="E20" s="50"/>
      <c r="F20" s="51">
        <v>166258</v>
      </c>
      <c r="G20" s="52">
        <f t="shared" si="0"/>
        <v>5.0609152677650888</v>
      </c>
      <c r="H20" s="83">
        <v>147702</v>
      </c>
      <c r="I20" s="52">
        <f t="shared" si="1"/>
        <v>12.563133877672605</v>
      </c>
    </row>
    <row r="21" spans="1:26" ht="18" customHeight="1">
      <c r="A21" s="105"/>
      <c r="B21" s="105"/>
      <c r="C21" s="50" t="s">
        <v>5</v>
      </c>
      <c r="D21" s="50"/>
      <c r="E21" s="50"/>
      <c r="F21" s="51">
        <v>318700</v>
      </c>
      <c r="G21" s="52">
        <f t="shared" si="0"/>
        <v>9.7012696882961045</v>
      </c>
      <c r="H21" s="83">
        <v>314700</v>
      </c>
      <c r="I21" s="52">
        <f t="shared" si="1"/>
        <v>1.271051795360667</v>
      </c>
    </row>
    <row r="22" spans="1:26" ht="18" customHeight="1">
      <c r="A22" s="105"/>
      <c r="B22" s="105"/>
      <c r="C22" s="50" t="s">
        <v>30</v>
      </c>
      <c r="D22" s="50"/>
      <c r="E22" s="50"/>
      <c r="F22" s="51">
        <v>62107</v>
      </c>
      <c r="G22" s="52">
        <f t="shared" si="0"/>
        <v>1.890545204050851</v>
      </c>
      <c r="H22" s="83">
        <v>62774</v>
      </c>
      <c r="I22" s="52">
        <f t="shared" si="1"/>
        <v>-1.0625418166756884</v>
      </c>
    </row>
    <row r="23" spans="1:26" ht="18" customHeight="1">
      <c r="A23" s="105"/>
      <c r="B23" s="105"/>
      <c r="C23" s="50" t="s">
        <v>6</v>
      </c>
      <c r="D23" s="50"/>
      <c r="E23" s="50"/>
      <c r="F23" s="51">
        <v>244277</v>
      </c>
      <c r="G23" s="52">
        <f t="shared" si="0"/>
        <v>7.4358238332221758</v>
      </c>
      <c r="H23" s="83">
        <v>586490</v>
      </c>
      <c r="I23" s="52">
        <f t="shared" si="1"/>
        <v>-58.349332469436824</v>
      </c>
    </row>
    <row r="24" spans="1:26" ht="18" customHeight="1">
      <c r="A24" s="105"/>
      <c r="B24" s="105"/>
      <c r="C24" s="50" t="s">
        <v>31</v>
      </c>
      <c r="D24" s="50"/>
      <c r="E24" s="50"/>
      <c r="F24" s="51">
        <v>12223</v>
      </c>
      <c r="G24" s="52">
        <f t="shared" si="0"/>
        <v>0.37206971885799589</v>
      </c>
      <c r="H24" s="83">
        <v>13957</v>
      </c>
      <c r="I24" s="52">
        <f t="shared" si="1"/>
        <v>-12.423873325213153</v>
      </c>
    </row>
    <row r="25" spans="1:26" ht="18" customHeight="1">
      <c r="A25" s="105"/>
      <c r="B25" s="105"/>
      <c r="C25" s="50" t="s">
        <v>7</v>
      </c>
      <c r="D25" s="50"/>
      <c r="E25" s="50"/>
      <c r="F25" s="51">
        <v>162401</v>
      </c>
      <c r="G25" s="52">
        <f t="shared" si="0"/>
        <v>4.9435076832412159</v>
      </c>
      <c r="H25" s="83">
        <v>183490</v>
      </c>
      <c r="I25" s="52">
        <f t="shared" si="1"/>
        <v>-11.493269387977545</v>
      </c>
    </row>
    <row r="26" spans="1:26" ht="18" customHeight="1">
      <c r="A26" s="105"/>
      <c r="B26" s="105"/>
      <c r="C26" s="50" t="s">
        <v>8</v>
      </c>
      <c r="D26" s="50"/>
      <c r="E26" s="50"/>
      <c r="F26" s="51">
        <v>858347</v>
      </c>
      <c r="G26" s="52">
        <f t="shared" si="0"/>
        <v>26.128194958079376</v>
      </c>
      <c r="H26" s="83">
        <v>971392</v>
      </c>
      <c r="I26" s="52">
        <f t="shared" si="1"/>
        <v>-11.637423408881276</v>
      </c>
    </row>
    <row r="27" spans="1:26" ht="18" customHeight="1">
      <c r="A27" s="105"/>
      <c r="B27" s="105"/>
      <c r="C27" s="50" t="s">
        <v>9</v>
      </c>
      <c r="D27" s="50"/>
      <c r="E27" s="50"/>
      <c r="F27" s="51">
        <f>SUM(F9,F20:F26)</f>
        <v>3285137</v>
      </c>
      <c r="G27" s="52">
        <f>F27/$F$27*100</f>
        <v>100</v>
      </c>
      <c r="H27" s="83">
        <f>SUM(H9,H20:H26)</f>
        <v>3737396</v>
      </c>
      <c r="I27" s="52">
        <f t="shared" si="1"/>
        <v>-12.100911971864903</v>
      </c>
    </row>
    <row r="28" spans="1:26" ht="18" customHeight="1">
      <c r="A28" s="105"/>
      <c r="B28" s="105" t="s">
        <v>88</v>
      </c>
      <c r="C28" s="57" t="s">
        <v>10</v>
      </c>
      <c r="D28" s="50"/>
      <c r="E28" s="50"/>
      <c r="F28" s="51">
        <v>1121151</v>
      </c>
      <c r="G28" s="52">
        <f>F28/$F$45*100</f>
        <v>34.127983094768958</v>
      </c>
      <c r="H28" s="83">
        <f>SUM(H29:H31)</f>
        <v>1134723</v>
      </c>
      <c r="I28" s="52">
        <f>(F28/H28-1)*100</f>
        <v>-1.1960628276680763</v>
      </c>
    </row>
    <row r="29" spans="1:26" ht="18" customHeight="1">
      <c r="A29" s="105"/>
      <c r="B29" s="105"/>
      <c r="C29" s="59"/>
      <c r="D29" s="50" t="s">
        <v>11</v>
      </c>
      <c r="E29" s="50"/>
      <c r="F29" s="51">
        <v>704408</v>
      </c>
      <c r="G29" s="52">
        <f t="shared" ref="G29:G44" si="2">F29/$F$45*100</f>
        <v>21.442271661729784</v>
      </c>
      <c r="H29" s="83">
        <v>677069</v>
      </c>
      <c r="I29" s="52">
        <f t="shared" ref="I29:I45" si="3">(F29/H29-1)*100</f>
        <v>4.0378454780827466</v>
      </c>
    </row>
    <row r="30" spans="1:26" ht="18" customHeight="1">
      <c r="A30" s="105"/>
      <c r="B30" s="105"/>
      <c r="C30" s="59"/>
      <c r="D30" s="50" t="s">
        <v>32</v>
      </c>
      <c r="E30" s="50"/>
      <c r="F30" s="51">
        <v>68816</v>
      </c>
      <c r="G30" s="52">
        <f t="shared" si="2"/>
        <v>2.0947680416372285</v>
      </c>
      <c r="H30" s="83">
        <v>87061</v>
      </c>
      <c r="I30" s="52">
        <f t="shared" si="3"/>
        <v>-20.956570680327591</v>
      </c>
    </row>
    <row r="31" spans="1:26" ht="18" customHeight="1">
      <c r="A31" s="105"/>
      <c r="B31" s="105"/>
      <c r="C31" s="58"/>
      <c r="D31" s="50" t="s">
        <v>12</v>
      </c>
      <c r="E31" s="50"/>
      <c r="F31" s="51">
        <v>347927</v>
      </c>
      <c r="G31" s="52">
        <f t="shared" si="2"/>
        <v>10.590943391401941</v>
      </c>
      <c r="H31" s="83">
        <v>370593</v>
      </c>
      <c r="I31" s="52">
        <f t="shared" si="3"/>
        <v>-6.1161435860904056</v>
      </c>
    </row>
    <row r="32" spans="1:26" ht="18" customHeight="1">
      <c r="A32" s="105"/>
      <c r="B32" s="105"/>
      <c r="C32" s="57" t="s">
        <v>13</v>
      </c>
      <c r="D32" s="50"/>
      <c r="E32" s="50"/>
      <c r="F32" s="51">
        <v>1936444</v>
      </c>
      <c r="G32" s="52">
        <f t="shared" si="2"/>
        <v>58.945608661069535</v>
      </c>
      <c r="H32" s="83">
        <f>SUM(H33:H38)+2013</f>
        <v>2398493</v>
      </c>
      <c r="I32" s="52">
        <f t="shared" si="3"/>
        <v>-19.264137939948121</v>
      </c>
    </row>
    <row r="33" spans="1:9" ht="18" customHeight="1">
      <c r="A33" s="105"/>
      <c r="B33" s="105"/>
      <c r="C33" s="59"/>
      <c r="D33" s="50" t="s">
        <v>14</v>
      </c>
      <c r="E33" s="50"/>
      <c r="F33" s="51">
        <v>102354</v>
      </c>
      <c r="G33" s="52">
        <f t="shared" si="2"/>
        <v>3.1156691486534656</v>
      </c>
      <c r="H33" s="83">
        <v>200814</v>
      </c>
      <c r="I33" s="52">
        <f t="shared" si="3"/>
        <v>-49.030446084436342</v>
      </c>
    </row>
    <row r="34" spans="1:9" ht="18" customHeight="1">
      <c r="A34" s="105"/>
      <c r="B34" s="105"/>
      <c r="C34" s="59"/>
      <c r="D34" s="50" t="s">
        <v>33</v>
      </c>
      <c r="E34" s="50"/>
      <c r="F34" s="51">
        <v>24971</v>
      </c>
      <c r="G34" s="52">
        <f t="shared" si="2"/>
        <v>0.76012050638983997</v>
      </c>
      <c r="H34" s="83">
        <v>27747</v>
      </c>
      <c r="I34" s="52">
        <f t="shared" si="3"/>
        <v>-10.004685191191843</v>
      </c>
    </row>
    <row r="35" spans="1:9" ht="18" customHeight="1">
      <c r="A35" s="105"/>
      <c r="B35" s="105"/>
      <c r="C35" s="59"/>
      <c r="D35" s="50" t="s">
        <v>34</v>
      </c>
      <c r="E35" s="50"/>
      <c r="F35" s="51">
        <v>1112556</v>
      </c>
      <c r="G35" s="52">
        <f t="shared" si="2"/>
        <v>33.866350170479954</v>
      </c>
      <c r="H35" s="83">
        <v>1337912</v>
      </c>
      <c r="I35" s="52">
        <f t="shared" si="3"/>
        <v>-16.843858190972206</v>
      </c>
    </row>
    <row r="36" spans="1:9" ht="18" customHeight="1">
      <c r="A36" s="105"/>
      <c r="B36" s="105"/>
      <c r="C36" s="59"/>
      <c r="D36" s="50" t="s">
        <v>35</v>
      </c>
      <c r="E36" s="50"/>
      <c r="F36" s="51">
        <v>55537</v>
      </c>
      <c r="G36" s="52">
        <f t="shared" si="2"/>
        <v>1.6905535446466922</v>
      </c>
      <c r="H36" s="83">
        <v>60015</v>
      </c>
      <c r="I36" s="52">
        <f t="shared" si="3"/>
        <v>-7.4614679663417505</v>
      </c>
    </row>
    <row r="37" spans="1:9" ht="18" customHeight="1">
      <c r="A37" s="105"/>
      <c r="B37" s="105"/>
      <c r="C37" s="59"/>
      <c r="D37" s="50" t="s">
        <v>15</v>
      </c>
      <c r="E37" s="50"/>
      <c r="F37" s="51">
        <v>19652</v>
      </c>
      <c r="G37" s="52">
        <f t="shared" si="2"/>
        <v>0.59820945062565123</v>
      </c>
      <c r="H37" s="83">
        <v>23745</v>
      </c>
      <c r="I37" s="52">
        <f t="shared" si="3"/>
        <v>-17.237313118551278</v>
      </c>
    </row>
    <row r="38" spans="1:9" ht="18" customHeight="1">
      <c r="A38" s="105"/>
      <c r="B38" s="105"/>
      <c r="C38" s="58"/>
      <c r="D38" s="50" t="s">
        <v>36</v>
      </c>
      <c r="E38" s="50"/>
      <c r="F38" s="51">
        <v>619361</v>
      </c>
      <c r="G38" s="52">
        <f t="shared" si="2"/>
        <v>18.85342985695878</v>
      </c>
      <c r="H38" s="83">
        <v>746247</v>
      </c>
      <c r="I38" s="52">
        <f t="shared" si="3"/>
        <v>-17.003217433369922</v>
      </c>
    </row>
    <row r="39" spans="1:9" ht="18" customHeight="1">
      <c r="A39" s="105"/>
      <c r="B39" s="105"/>
      <c r="C39" s="57" t="s">
        <v>16</v>
      </c>
      <c r="D39" s="50"/>
      <c r="E39" s="50"/>
      <c r="F39" s="51">
        <v>227542</v>
      </c>
      <c r="G39" s="52">
        <f t="shared" si="2"/>
        <v>6.9264082441615065</v>
      </c>
      <c r="H39" s="83">
        <f>H40+H43+H44</f>
        <v>204180</v>
      </c>
      <c r="I39" s="52">
        <f t="shared" si="3"/>
        <v>11.441865021059838</v>
      </c>
    </row>
    <row r="40" spans="1:9" ht="18" customHeight="1">
      <c r="A40" s="105"/>
      <c r="B40" s="105"/>
      <c r="C40" s="59"/>
      <c r="D40" s="57" t="s">
        <v>17</v>
      </c>
      <c r="E40" s="50"/>
      <c r="F40" s="51">
        <v>226648</v>
      </c>
      <c r="G40" s="52">
        <f t="shared" si="2"/>
        <v>6.8991947672197531</v>
      </c>
      <c r="H40" s="83">
        <v>203567</v>
      </c>
      <c r="I40" s="52">
        <f t="shared" si="3"/>
        <v>11.338281745076561</v>
      </c>
    </row>
    <row r="41" spans="1:9" ht="18" customHeight="1">
      <c r="A41" s="105"/>
      <c r="B41" s="105"/>
      <c r="C41" s="59"/>
      <c r="D41" s="59"/>
      <c r="E41" s="53" t="s">
        <v>91</v>
      </c>
      <c r="F41" s="51">
        <v>111629</v>
      </c>
      <c r="G41" s="52">
        <f t="shared" si="2"/>
        <v>3.3980013618914522</v>
      </c>
      <c r="H41" s="83">
        <v>112042</v>
      </c>
      <c r="I41" s="54">
        <f t="shared" si="3"/>
        <v>-0.36861177058602479</v>
      </c>
    </row>
    <row r="42" spans="1:9" ht="18" customHeight="1">
      <c r="A42" s="105"/>
      <c r="B42" s="105"/>
      <c r="C42" s="59"/>
      <c r="D42" s="58"/>
      <c r="E42" s="44" t="s">
        <v>37</v>
      </c>
      <c r="F42" s="51">
        <v>115019</v>
      </c>
      <c r="G42" s="52">
        <f t="shared" si="2"/>
        <v>3.5011934053283014</v>
      </c>
      <c r="H42" s="83">
        <v>91525</v>
      </c>
      <c r="I42" s="54">
        <f t="shared" si="3"/>
        <v>25.669489210598194</v>
      </c>
    </row>
    <row r="43" spans="1:9" ht="18" customHeight="1">
      <c r="A43" s="105"/>
      <c r="B43" s="105"/>
      <c r="C43" s="59"/>
      <c r="D43" s="50" t="s">
        <v>38</v>
      </c>
      <c r="E43" s="50"/>
      <c r="F43" s="51">
        <v>894</v>
      </c>
      <c r="G43" s="52">
        <f t="shared" si="2"/>
        <v>2.7213476941753113E-2</v>
      </c>
      <c r="H43" s="83">
        <v>613</v>
      </c>
      <c r="I43" s="54">
        <f t="shared" si="3"/>
        <v>45.840130505709631</v>
      </c>
    </row>
    <row r="44" spans="1:9" ht="18" customHeight="1">
      <c r="A44" s="105"/>
      <c r="B44" s="105"/>
      <c r="C44" s="58"/>
      <c r="D44" s="50" t="s">
        <v>39</v>
      </c>
      <c r="E44" s="50"/>
      <c r="F44" s="68">
        <v>0</v>
      </c>
      <c r="G44" s="52">
        <f t="shared" si="2"/>
        <v>0</v>
      </c>
      <c r="H44" s="83">
        <v>0</v>
      </c>
      <c r="I44" s="52" t="e">
        <f t="shared" si="3"/>
        <v>#DIV/0!</v>
      </c>
    </row>
    <row r="45" spans="1:9" ht="18" customHeight="1">
      <c r="A45" s="105"/>
      <c r="B45" s="105"/>
      <c r="C45" s="44" t="s">
        <v>18</v>
      </c>
      <c r="D45" s="44"/>
      <c r="E45" s="44"/>
      <c r="F45" s="51">
        <f>SUM(F28,F32,F39)</f>
        <v>3285137</v>
      </c>
      <c r="G45" s="52">
        <f>F45/$F$45*100</f>
        <v>100</v>
      </c>
      <c r="H45" s="83">
        <f>SUM(H28,H32,H39)</f>
        <v>3737396</v>
      </c>
      <c r="I45" s="52">
        <f t="shared" si="3"/>
        <v>-12.100911971864903</v>
      </c>
    </row>
    <row r="46" spans="1:9">
      <c r="A46" s="21" t="s">
        <v>19</v>
      </c>
    </row>
    <row r="47" spans="1:9">
      <c r="A47" s="22" t="s">
        <v>20</v>
      </c>
    </row>
    <row r="48" spans="1:9">
      <c r="A48" s="22"/>
    </row>
  </sheetData>
  <mergeCells count="6">
    <mergeCell ref="A9:A45"/>
    <mergeCell ref="B9:B27"/>
    <mergeCell ref="B28:B45"/>
    <mergeCell ref="D17:E17"/>
    <mergeCell ref="D18:E18"/>
    <mergeCell ref="D19:E19"/>
  </mergeCells>
  <phoneticPr fontId="9"/>
  <printOptions horizontalCentered="1" verticalCentered="1" gridLinesSet="0"/>
  <pageMargins left="0" right="0" top="0.2" bottom="0.19685039370078741" header="0.2" footer="0.31"/>
  <pageSetup paperSize="9" orientation="portrait" useFirstPageNumber="1" r:id="rId1"/>
  <headerFooter alignWithMargins="0">
    <oddHeader>&amp;R&amp;"明朝,斜体"&amp;9都道府県－&amp;P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0"/>
  <sheetViews>
    <sheetView view="pageBreakPreview" zoomScaleNormal="100" zoomScaleSheetLayoutView="100" workbookViewId="0">
      <pane xSplit="5" ySplit="7" topLeftCell="F26" activePane="bottomRight" state="frozen"/>
      <selection activeCell="L8" sqref="L8"/>
      <selection pane="topRight" activeCell="L8" sqref="L8"/>
      <selection pane="bottomLeft" activeCell="L8" sqref="L8"/>
      <selection pane="bottomRight" activeCell="H36" sqref="H36"/>
    </sheetView>
  </sheetViews>
  <sheetFormatPr defaultColWidth="9" defaultRowHeight="13.2"/>
  <cols>
    <col min="1" max="1" width="3.6640625" style="2" customWidth="1"/>
    <col min="2" max="3" width="1.6640625" style="2" customWidth="1"/>
    <col min="4" max="4" width="22.6640625" style="2" customWidth="1"/>
    <col min="5" max="5" width="10.6640625" style="2" customWidth="1"/>
    <col min="6" max="21" width="13.6640625" style="2" customWidth="1"/>
    <col min="22" max="25" width="12" style="2" customWidth="1"/>
    <col min="26" max="16384" width="9" style="2"/>
  </cols>
  <sheetData>
    <row r="1" spans="1:25" ht="33.9" customHeight="1">
      <c r="A1" s="19" t="s">
        <v>0</v>
      </c>
      <c r="B1" s="10"/>
      <c r="C1" s="10"/>
      <c r="D1" s="89" t="s">
        <v>251</v>
      </c>
      <c r="E1" s="12"/>
      <c r="F1" s="12"/>
      <c r="G1" s="12"/>
    </row>
    <row r="2" spans="1:25" ht="15" customHeight="1"/>
    <row r="3" spans="1:25" ht="15" customHeight="1">
      <c r="A3" s="13" t="s">
        <v>46</v>
      </c>
      <c r="B3" s="13"/>
      <c r="C3" s="13"/>
      <c r="D3" s="13"/>
    </row>
    <row r="4" spans="1:25" ht="15" customHeight="1">
      <c r="A4" s="13"/>
      <c r="B4" s="13"/>
      <c r="C4" s="13"/>
      <c r="D4" s="13"/>
    </row>
    <row r="5" spans="1:25" ht="15.9" customHeight="1">
      <c r="A5" s="11" t="s">
        <v>243</v>
      </c>
      <c r="B5" s="11"/>
      <c r="C5" s="11"/>
      <c r="D5" s="11"/>
      <c r="K5" s="14"/>
      <c r="O5" s="14" t="s">
        <v>47</v>
      </c>
    </row>
    <row r="6" spans="1:25" ht="15.9" customHeight="1">
      <c r="A6" s="115" t="s">
        <v>48</v>
      </c>
      <c r="B6" s="116"/>
      <c r="C6" s="116"/>
      <c r="D6" s="116"/>
      <c r="E6" s="116"/>
      <c r="F6" s="111" t="s">
        <v>253</v>
      </c>
      <c r="G6" s="111"/>
      <c r="H6" s="111" t="s">
        <v>254</v>
      </c>
      <c r="I6" s="111"/>
      <c r="J6" s="111" t="s">
        <v>255</v>
      </c>
      <c r="K6" s="111"/>
      <c r="L6" s="111"/>
      <c r="M6" s="111"/>
      <c r="N6" s="111"/>
      <c r="O6" s="111"/>
    </row>
    <row r="7" spans="1:25" ht="15.9" customHeight="1">
      <c r="A7" s="116"/>
      <c r="B7" s="116"/>
      <c r="C7" s="116"/>
      <c r="D7" s="116"/>
      <c r="E7" s="116"/>
      <c r="F7" s="48" t="s">
        <v>244</v>
      </c>
      <c r="G7" s="48" t="s">
        <v>236</v>
      </c>
      <c r="H7" s="48" t="s">
        <v>241</v>
      </c>
      <c r="I7" s="48" t="s">
        <v>236</v>
      </c>
      <c r="J7" s="48" t="s">
        <v>241</v>
      </c>
      <c r="K7" s="48" t="s">
        <v>236</v>
      </c>
      <c r="L7" s="48" t="s">
        <v>241</v>
      </c>
      <c r="M7" s="48" t="s">
        <v>236</v>
      </c>
      <c r="N7" s="48" t="s">
        <v>241</v>
      </c>
      <c r="O7" s="48" t="s">
        <v>236</v>
      </c>
    </row>
    <row r="8" spans="1:25" ht="15.9" customHeight="1">
      <c r="A8" s="113" t="s">
        <v>82</v>
      </c>
      <c r="B8" s="57" t="s">
        <v>49</v>
      </c>
      <c r="C8" s="50"/>
      <c r="D8" s="50"/>
      <c r="E8" s="62" t="s">
        <v>40</v>
      </c>
      <c r="F8" s="51">
        <v>739</v>
      </c>
      <c r="G8" s="95">
        <v>764</v>
      </c>
      <c r="H8" s="51">
        <v>1545</v>
      </c>
      <c r="I8" s="95">
        <v>1597</v>
      </c>
      <c r="J8" s="51">
        <v>67737.285999999993</v>
      </c>
      <c r="K8" s="95">
        <v>69138</v>
      </c>
      <c r="L8" s="51"/>
      <c r="M8" s="51"/>
      <c r="N8" s="51"/>
      <c r="O8" s="51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spans="1:25" ht="15.9" customHeight="1">
      <c r="A9" s="113"/>
      <c r="B9" s="59"/>
      <c r="C9" s="50" t="s">
        <v>50</v>
      </c>
      <c r="D9" s="50"/>
      <c r="E9" s="62" t="s">
        <v>41</v>
      </c>
      <c r="F9" s="51">
        <v>739</v>
      </c>
      <c r="G9" s="95">
        <v>764</v>
      </c>
      <c r="H9" s="51">
        <v>1545</v>
      </c>
      <c r="I9" s="95">
        <v>1597</v>
      </c>
      <c r="J9" s="51">
        <v>67734.827999999994</v>
      </c>
      <c r="K9" s="95">
        <v>69138</v>
      </c>
      <c r="L9" s="51"/>
      <c r="M9" s="51"/>
      <c r="N9" s="51"/>
      <c r="O9" s="51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pans="1:25" ht="15.9" customHeight="1">
      <c r="A10" s="113"/>
      <c r="B10" s="58"/>
      <c r="C10" s="50" t="s">
        <v>51</v>
      </c>
      <c r="D10" s="50"/>
      <c r="E10" s="62" t="s">
        <v>42</v>
      </c>
      <c r="F10" s="51">
        <v>0</v>
      </c>
      <c r="G10" s="95">
        <v>0</v>
      </c>
      <c r="H10" s="51">
        <v>0</v>
      </c>
      <c r="I10" s="95">
        <v>0</v>
      </c>
      <c r="J10" s="63">
        <v>2.4580000000000002</v>
      </c>
      <c r="K10" s="63">
        <v>0</v>
      </c>
      <c r="L10" s="51"/>
      <c r="M10" s="51"/>
      <c r="N10" s="51"/>
      <c r="O10" s="51"/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pans="1:25" ht="15.9" customHeight="1">
      <c r="A11" s="113"/>
      <c r="B11" s="57" t="s">
        <v>52</v>
      </c>
      <c r="C11" s="50"/>
      <c r="D11" s="50"/>
      <c r="E11" s="62" t="s">
        <v>43</v>
      </c>
      <c r="F11" s="51">
        <v>626</v>
      </c>
      <c r="G11" s="95">
        <v>713</v>
      </c>
      <c r="H11" s="51">
        <v>682</v>
      </c>
      <c r="I11" s="95">
        <v>510</v>
      </c>
      <c r="J11" s="51">
        <v>70022.615000000005</v>
      </c>
      <c r="K11" s="95">
        <v>71099</v>
      </c>
      <c r="L11" s="51"/>
      <c r="M11" s="51"/>
      <c r="N11" s="51"/>
      <c r="O11" s="51"/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pans="1:25" ht="15.9" customHeight="1">
      <c r="A12" s="113"/>
      <c r="B12" s="59"/>
      <c r="C12" s="50" t="s">
        <v>53</v>
      </c>
      <c r="D12" s="50"/>
      <c r="E12" s="62" t="s">
        <v>44</v>
      </c>
      <c r="F12" s="51">
        <v>626</v>
      </c>
      <c r="G12" s="95">
        <v>713</v>
      </c>
      <c r="H12" s="51">
        <v>682</v>
      </c>
      <c r="I12" s="95">
        <v>510</v>
      </c>
      <c r="J12" s="51">
        <v>69137.077000000005</v>
      </c>
      <c r="K12" s="95">
        <v>71099</v>
      </c>
      <c r="L12" s="51"/>
      <c r="M12" s="51"/>
      <c r="N12" s="51"/>
      <c r="O12" s="51"/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pans="1:25" ht="15.9" customHeight="1">
      <c r="A13" s="113"/>
      <c r="B13" s="58"/>
      <c r="C13" s="50" t="s">
        <v>54</v>
      </c>
      <c r="D13" s="50"/>
      <c r="E13" s="62" t="s">
        <v>45</v>
      </c>
      <c r="F13" s="51">
        <v>0</v>
      </c>
      <c r="G13" s="95">
        <v>0</v>
      </c>
      <c r="H13" s="63">
        <v>0</v>
      </c>
      <c r="I13" s="63">
        <v>0</v>
      </c>
      <c r="J13" s="63">
        <v>885.53800000000001</v>
      </c>
      <c r="K13" s="63">
        <v>0</v>
      </c>
      <c r="L13" s="51"/>
      <c r="M13" s="51"/>
      <c r="N13" s="51"/>
      <c r="O13" s="51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pans="1:25" ht="15.9" customHeight="1">
      <c r="A14" s="113"/>
      <c r="B14" s="50" t="s">
        <v>55</v>
      </c>
      <c r="C14" s="50"/>
      <c r="D14" s="50"/>
      <c r="E14" s="62" t="s">
        <v>96</v>
      </c>
      <c r="F14" s="51">
        <f t="shared" ref="F14:O15" si="0">F9-F12</f>
        <v>113</v>
      </c>
      <c r="G14" s="95">
        <f t="shared" si="0"/>
        <v>51</v>
      </c>
      <c r="H14" s="51">
        <f t="shared" si="0"/>
        <v>863</v>
      </c>
      <c r="I14" s="95">
        <f t="shared" si="0"/>
        <v>1087</v>
      </c>
      <c r="J14" s="51">
        <f t="shared" si="0"/>
        <v>-1402.2490000000107</v>
      </c>
      <c r="K14" s="95">
        <f t="shared" si="0"/>
        <v>-1961</v>
      </c>
      <c r="L14" s="51">
        <f t="shared" si="0"/>
        <v>0</v>
      </c>
      <c r="M14" s="51">
        <f t="shared" si="0"/>
        <v>0</v>
      </c>
      <c r="N14" s="51">
        <f t="shared" si="0"/>
        <v>0</v>
      </c>
      <c r="O14" s="51">
        <f t="shared" si="0"/>
        <v>0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pans="1:25" ht="15.9" customHeight="1">
      <c r="A15" s="113"/>
      <c r="B15" s="50" t="s">
        <v>56</v>
      </c>
      <c r="C15" s="50"/>
      <c r="D15" s="50"/>
      <c r="E15" s="62" t="s">
        <v>97</v>
      </c>
      <c r="F15" s="51">
        <f t="shared" ref="F15:O15" si="1">F10-F13</f>
        <v>0</v>
      </c>
      <c r="G15" s="95">
        <f t="shared" si="0"/>
        <v>0</v>
      </c>
      <c r="H15" s="51">
        <f t="shared" si="1"/>
        <v>0</v>
      </c>
      <c r="I15" s="95">
        <f t="shared" si="0"/>
        <v>0</v>
      </c>
      <c r="J15" s="51">
        <f t="shared" si="1"/>
        <v>-883.08</v>
      </c>
      <c r="K15" s="95">
        <f t="shared" si="0"/>
        <v>0</v>
      </c>
      <c r="L15" s="51">
        <f t="shared" si="1"/>
        <v>0</v>
      </c>
      <c r="M15" s="51">
        <f t="shared" si="1"/>
        <v>0</v>
      </c>
      <c r="N15" s="51">
        <f t="shared" si="1"/>
        <v>0</v>
      </c>
      <c r="O15" s="51">
        <f t="shared" si="1"/>
        <v>0</v>
      </c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spans="1:25" ht="15.9" customHeight="1">
      <c r="A16" s="113"/>
      <c r="B16" s="50" t="s">
        <v>57</v>
      </c>
      <c r="C16" s="50"/>
      <c r="D16" s="50"/>
      <c r="E16" s="62" t="s">
        <v>98</v>
      </c>
      <c r="F16" s="51">
        <f t="shared" ref="F16:O16" si="2">F8-F11</f>
        <v>113</v>
      </c>
      <c r="G16" s="95">
        <f t="shared" si="2"/>
        <v>51</v>
      </c>
      <c r="H16" s="51">
        <f t="shared" si="2"/>
        <v>863</v>
      </c>
      <c r="I16" s="95">
        <f t="shared" si="2"/>
        <v>1087</v>
      </c>
      <c r="J16" s="51">
        <f t="shared" si="2"/>
        <v>-2285.3290000000125</v>
      </c>
      <c r="K16" s="95">
        <f t="shared" si="2"/>
        <v>-1961</v>
      </c>
      <c r="L16" s="51">
        <f t="shared" si="2"/>
        <v>0</v>
      </c>
      <c r="M16" s="51">
        <f t="shared" si="2"/>
        <v>0</v>
      </c>
      <c r="N16" s="51">
        <f t="shared" si="2"/>
        <v>0</v>
      </c>
      <c r="O16" s="51">
        <f t="shared" si="2"/>
        <v>0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spans="1:25" ht="15.9" customHeight="1">
      <c r="A17" s="113"/>
      <c r="B17" s="50" t="s">
        <v>58</v>
      </c>
      <c r="C17" s="50"/>
      <c r="D17" s="50"/>
      <c r="E17" s="48"/>
      <c r="F17" s="51">
        <v>13465</v>
      </c>
      <c r="G17" s="95">
        <v>13633</v>
      </c>
      <c r="H17" s="63">
        <v>2187</v>
      </c>
      <c r="I17" s="63">
        <v>3020</v>
      </c>
      <c r="J17" s="51">
        <v>19111.23</v>
      </c>
      <c r="K17" s="95">
        <v>16681</v>
      </c>
      <c r="L17" s="51"/>
      <c r="M17" s="51"/>
      <c r="N17" s="63"/>
      <c r="O17" s="64"/>
      <c r="P17" s="25"/>
      <c r="Q17" s="25"/>
      <c r="R17" s="25"/>
      <c r="S17" s="25"/>
      <c r="T17" s="25"/>
      <c r="U17" s="25"/>
      <c r="V17" s="25"/>
      <c r="W17" s="25"/>
      <c r="X17" s="25"/>
      <c r="Y17" s="25"/>
    </row>
    <row r="18" spans="1:25" ht="15.9" customHeight="1">
      <c r="A18" s="113"/>
      <c r="B18" s="50" t="s">
        <v>59</v>
      </c>
      <c r="C18" s="50"/>
      <c r="D18" s="50"/>
      <c r="E18" s="48"/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/>
      <c r="M18" s="64"/>
      <c r="N18" s="64"/>
      <c r="O18" s="64"/>
      <c r="P18" s="25"/>
      <c r="Q18" s="25"/>
      <c r="R18" s="25"/>
      <c r="S18" s="25"/>
      <c r="T18" s="25"/>
      <c r="U18" s="25"/>
      <c r="V18" s="25"/>
      <c r="W18" s="25"/>
      <c r="X18" s="25"/>
      <c r="Y18" s="25"/>
    </row>
    <row r="19" spans="1:25" ht="15.9" customHeight="1">
      <c r="A19" s="113" t="s">
        <v>83</v>
      </c>
      <c r="B19" s="57" t="s">
        <v>60</v>
      </c>
      <c r="C19" s="50"/>
      <c r="D19" s="50"/>
      <c r="E19" s="62"/>
      <c r="F19" s="51">
        <v>75</v>
      </c>
      <c r="G19" s="95">
        <v>75</v>
      </c>
      <c r="H19" s="51">
        <v>26984</v>
      </c>
      <c r="I19" s="95">
        <v>15425</v>
      </c>
      <c r="J19" s="51">
        <v>48533.305</v>
      </c>
      <c r="K19" s="95">
        <v>41731</v>
      </c>
      <c r="L19" s="51"/>
      <c r="M19" s="51"/>
      <c r="N19" s="51"/>
      <c r="O19" s="51"/>
      <c r="P19" s="25"/>
      <c r="Q19" s="25"/>
      <c r="R19" s="25"/>
      <c r="S19" s="25"/>
      <c r="T19" s="25"/>
      <c r="U19" s="25"/>
      <c r="V19" s="25"/>
      <c r="W19" s="25"/>
      <c r="X19" s="25"/>
      <c r="Y19" s="25"/>
    </row>
    <row r="20" spans="1:25" ht="15.9" customHeight="1">
      <c r="A20" s="113"/>
      <c r="B20" s="58"/>
      <c r="C20" s="50" t="s">
        <v>61</v>
      </c>
      <c r="D20" s="50"/>
      <c r="E20" s="62"/>
      <c r="F20" s="51">
        <v>37</v>
      </c>
      <c r="G20" s="95">
        <v>1</v>
      </c>
      <c r="H20" s="51">
        <v>26984</v>
      </c>
      <c r="I20" s="95">
        <v>13166</v>
      </c>
      <c r="J20" s="51">
        <v>15785</v>
      </c>
      <c r="K20" s="95">
        <v>13101</v>
      </c>
      <c r="L20" s="51"/>
      <c r="M20" s="51"/>
      <c r="N20" s="51"/>
      <c r="O20" s="51"/>
      <c r="P20" s="25"/>
      <c r="Q20" s="25"/>
      <c r="R20" s="25"/>
      <c r="S20" s="25"/>
      <c r="T20" s="25"/>
      <c r="U20" s="25"/>
      <c r="V20" s="25"/>
      <c r="W20" s="25"/>
      <c r="X20" s="25"/>
      <c r="Y20" s="25"/>
    </row>
    <row r="21" spans="1:25" ht="15.9" customHeight="1">
      <c r="A21" s="113"/>
      <c r="B21" s="50" t="s">
        <v>62</v>
      </c>
      <c r="C21" s="50"/>
      <c r="D21" s="50"/>
      <c r="E21" s="62" t="s">
        <v>99</v>
      </c>
      <c r="F21" s="51">
        <v>75</v>
      </c>
      <c r="G21" s="95">
        <v>75</v>
      </c>
      <c r="H21" s="51">
        <v>26984</v>
      </c>
      <c r="I21" s="95">
        <v>15425</v>
      </c>
      <c r="J21" s="104">
        <v>48533.305</v>
      </c>
      <c r="K21" s="95">
        <v>41731</v>
      </c>
      <c r="L21" s="51"/>
      <c r="M21" s="51"/>
      <c r="N21" s="51"/>
      <c r="O21" s="51"/>
      <c r="P21" s="25"/>
      <c r="Q21" s="25"/>
      <c r="R21" s="25"/>
      <c r="S21" s="25"/>
      <c r="T21" s="25"/>
      <c r="U21" s="25"/>
      <c r="V21" s="25"/>
      <c r="W21" s="25"/>
      <c r="X21" s="25"/>
      <c r="Y21" s="25"/>
    </row>
    <row r="22" spans="1:25" ht="15.9" customHeight="1">
      <c r="A22" s="113"/>
      <c r="B22" s="57" t="s">
        <v>63</v>
      </c>
      <c r="C22" s="50"/>
      <c r="D22" s="50"/>
      <c r="E22" s="62" t="s">
        <v>100</v>
      </c>
      <c r="F22" s="51">
        <v>150</v>
      </c>
      <c r="G22" s="95">
        <v>118</v>
      </c>
      <c r="H22" s="51">
        <v>27772</v>
      </c>
      <c r="I22" s="95">
        <v>32572</v>
      </c>
      <c r="J22" s="51">
        <v>53921.697</v>
      </c>
      <c r="K22" s="95">
        <v>47099</v>
      </c>
      <c r="L22" s="51"/>
      <c r="M22" s="51"/>
      <c r="N22" s="51"/>
      <c r="O22" s="51"/>
      <c r="P22" s="25"/>
      <c r="Q22" s="25"/>
      <c r="R22" s="25"/>
      <c r="S22" s="25"/>
      <c r="T22" s="25"/>
      <c r="U22" s="25"/>
      <c r="V22" s="25"/>
      <c r="W22" s="25"/>
      <c r="X22" s="25"/>
      <c r="Y22" s="25"/>
    </row>
    <row r="23" spans="1:25" ht="15.9" customHeight="1">
      <c r="A23" s="113"/>
      <c r="B23" s="58" t="s">
        <v>64</v>
      </c>
      <c r="C23" s="50" t="s">
        <v>65</v>
      </c>
      <c r="D23" s="50"/>
      <c r="E23" s="62"/>
      <c r="F23" s="51">
        <v>63</v>
      </c>
      <c r="G23" s="95">
        <v>96</v>
      </c>
      <c r="H23" s="51">
        <v>27772</v>
      </c>
      <c r="I23" s="95">
        <v>32572</v>
      </c>
      <c r="J23" s="51">
        <v>17814.103999999999</v>
      </c>
      <c r="K23" s="95">
        <v>15152</v>
      </c>
      <c r="L23" s="51"/>
      <c r="M23" s="51"/>
      <c r="N23" s="51"/>
      <c r="O23" s="51"/>
      <c r="P23" s="25"/>
      <c r="Q23" s="25"/>
      <c r="R23" s="25"/>
      <c r="S23" s="25"/>
      <c r="T23" s="25"/>
      <c r="U23" s="25"/>
      <c r="V23" s="25"/>
      <c r="W23" s="25"/>
      <c r="X23" s="25"/>
      <c r="Y23" s="25"/>
    </row>
    <row r="24" spans="1:25" ht="15.9" customHeight="1">
      <c r="A24" s="113"/>
      <c r="B24" s="50" t="s">
        <v>101</v>
      </c>
      <c r="C24" s="50"/>
      <c r="D24" s="50"/>
      <c r="E24" s="62" t="s">
        <v>102</v>
      </c>
      <c r="F24" s="51">
        <f t="shared" ref="F24:O24" si="3">F21-F22</f>
        <v>-75</v>
      </c>
      <c r="G24" s="95">
        <f t="shared" si="3"/>
        <v>-43</v>
      </c>
      <c r="H24" s="51">
        <f t="shared" si="3"/>
        <v>-788</v>
      </c>
      <c r="I24" s="95">
        <f t="shared" si="3"/>
        <v>-17147</v>
      </c>
      <c r="J24" s="51">
        <f>J21-J22</f>
        <v>-5388.3919999999998</v>
      </c>
      <c r="K24" s="95">
        <f t="shared" si="3"/>
        <v>-5368</v>
      </c>
      <c r="L24" s="51">
        <f t="shared" si="3"/>
        <v>0</v>
      </c>
      <c r="M24" s="51">
        <f t="shared" si="3"/>
        <v>0</v>
      </c>
      <c r="N24" s="51">
        <f t="shared" si="3"/>
        <v>0</v>
      </c>
      <c r="O24" s="51">
        <f t="shared" si="3"/>
        <v>0</v>
      </c>
      <c r="P24" s="25"/>
      <c r="Q24" s="25"/>
      <c r="R24" s="25"/>
      <c r="S24" s="25"/>
      <c r="T24" s="25"/>
      <c r="U24" s="25"/>
      <c r="V24" s="25"/>
      <c r="W24" s="25"/>
      <c r="X24" s="25"/>
      <c r="Y24" s="25"/>
    </row>
    <row r="25" spans="1:25" ht="15.9" customHeight="1">
      <c r="A25" s="113"/>
      <c r="B25" s="57" t="s">
        <v>66</v>
      </c>
      <c r="C25" s="57"/>
      <c r="D25" s="57"/>
      <c r="E25" s="117" t="s">
        <v>103</v>
      </c>
      <c r="F25" s="109">
        <v>75</v>
      </c>
      <c r="G25" s="109">
        <v>43</v>
      </c>
      <c r="H25" s="109">
        <v>788</v>
      </c>
      <c r="I25" s="109">
        <v>17147</v>
      </c>
      <c r="J25" s="109">
        <v>5388.3919999999998</v>
      </c>
      <c r="K25" s="109">
        <v>5368</v>
      </c>
      <c r="L25" s="109"/>
      <c r="M25" s="109"/>
      <c r="N25" s="109"/>
      <c r="O25" s="109"/>
      <c r="P25" s="25"/>
      <c r="Q25" s="25"/>
      <c r="R25" s="25"/>
      <c r="S25" s="25"/>
      <c r="T25" s="25"/>
      <c r="U25" s="25"/>
      <c r="V25" s="25"/>
      <c r="W25" s="25"/>
      <c r="X25" s="25"/>
      <c r="Y25" s="25"/>
    </row>
    <row r="26" spans="1:25" ht="15.9" customHeight="1">
      <c r="A26" s="113"/>
      <c r="B26" s="75" t="s">
        <v>67</v>
      </c>
      <c r="C26" s="75"/>
      <c r="D26" s="75"/>
      <c r="E26" s="118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25"/>
      <c r="Q26" s="25"/>
      <c r="R26" s="25"/>
      <c r="S26" s="25"/>
      <c r="T26" s="25"/>
      <c r="U26" s="25"/>
      <c r="V26" s="25"/>
      <c r="W26" s="25"/>
      <c r="X26" s="25"/>
      <c r="Y26" s="25"/>
    </row>
    <row r="27" spans="1:25" ht="15.9" customHeight="1">
      <c r="A27" s="113"/>
      <c r="B27" s="50" t="s">
        <v>104</v>
      </c>
      <c r="C27" s="50"/>
      <c r="D27" s="50"/>
      <c r="E27" s="62" t="s">
        <v>105</v>
      </c>
      <c r="F27" s="51">
        <f>F24+F25</f>
        <v>0</v>
      </c>
      <c r="G27" s="95">
        <f>G24+G25</f>
        <v>0</v>
      </c>
      <c r="H27" s="51">
        <f t="shared" ref="H27:O27" si="4">H24+H25</f>
        <v>0</v>
      </c>
      <c r="I27" s="95">
        <f t="shared" si="4"/>
        <v>0</v>
      </c>
      <c r="J27" s="51">
        <f>J24+J25</f>
        <v>0</v>
      </c>
      <c r="K27" s="95">
        <f t="shared" si="4"/>
        <v>0</v>
      </c>
      <c r="L27" s="51">
        <f t="shared" si="4"/>
        <v>0</v>
      </c>
      <c r="M27" s="51">
        <f t="shared" si="4"/>
        <v>0</v>
      </c>
      <c r="N27" s="51">
        <f t="shared" si="4"/>
        <v>0</v>
      </c>
      <c r="O27" s="51">
        <f t="shared" si="4"/>
        <v>0</v>
      </c>
      <c r="P27" s="25"/>
      <c r="Q27" s="25"/>
      <c r="R27" s="25"/>
      <c r="S27" s="25"/>
      <c r="T27" s="25"/>
      <c r="U27" s="25"/>
      <c r="V27" s="25"/>
      <c r="W27" s="25"/>
      <c r="X27" s="25"/>
      <c r="Y27" s="25"/>
    </row>
    <row r="28" spans="1:25" ht="15.9" customHeight="1">
      <c r="A28" s="7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</row>
    <row r="29" spans="1:25" ht="15.9" customHeight="1">
      <c r="A29" s="11"/>
      <c r="F29" s="25"/>
      <c r="G29" s="25"/>
      <c r="H29" s="25"/>
      <c r="I29" s="25"/>
      <c r="J29" s="26"/>
      <c r="K29" s="26"/>
      <c r="L29" s="25"/>
      <c r="M29" s="25"/>
      <c r="N29" s="25"/>
      <c r="O29" s="26" t="s">
        <v>106</v>
      </c>
      <c r="P29" s="25"/>
      <c r="Q29" s="25"/>
      <c r="R29" s="25"/>
      <c r="S29" s="25"/>
      <c r="T29" s="25"/>
      <c r="U29" s="25"/>
      <c r="V29" s="25"/>
      <c r="W29" s="25"/>
      <c r="X29" s="25"/>
      <c r="Y29" s="26"/>
    </row>
    <row r="30" spans="1:25" ht="15.9" customHeight="1">
      <c r="A30" s="116" t="s">
        <v>68</v>
      </c>
      <c r="B30" s="116"/>
      <c r="C30" s="116"/>
      <c r="D30" s="116"/>
      <c r="E30" s="116"/>
      <c r="F30" s="112" t="s">
        <v>256</v>
      </c>
      <c r="G30" s="112"/>
      <c r="H30" s="112" t="s">
        <v>257</v>
      </c>
      <c r="I30" s="112"/>
      <c r="J30" s="112" t="s">
        <v>258</v>
      </c>
      <c r="K30" s="112"/>
      <c r="L30" s="112"/>
      <c r="M30" s="112"/>
      <c r="N30" s="112"/>
      <c r="O30" s="112"/>
      <c r="P30" s="27"/>
      <c r="Q30" s="25"/>
      <c r="R30" s="27"/>
      <c r="S30" s="25"/>
      <c r="T30" s="27"/>
      <c r="U30" s="25"/>
      <c r="V30" s="27"/>
      <c r="W30" s="25"/>
      <c r="X30" s="27"/>
      <c r="Y30" s="25"/>
    </row>
    <row r="31" spans="1:25" ht="15.9" customHeight="1">
      <c r="A31" s="116"/>
      <c r="B31" s="116"/>
      <c r="C31" s="116"/>
      <c r="D31" s="116"/>
      <c r="E31" s="116"/>
      <c r="F31" s="48" t="s">
        <v>241</v>
      </c>
      <c r="G31" s="48" t="s">
        <v>236</v>
      </c>
      <c r="H31" s="48" t="s">
        <v>241</v>
      </c>
      <c r="I31" s="48" t="s">
        <v>236</v>
      </c>
      <c r="J31" s="48" t="s">
        <v>241</v>
      </c>
      <c r="K31" s="48" t="s">
        <v>236</v>
      </c>
      <c r="L31" s="48" t="s">
        <v>241</v>
      </c>
      <c r="M31" s="48" t="s">
        <v>236</v>
      </c>
      <c r="N31" s="48" t="s">
        <v>241</v>
      </c>
      <c r="O31" s="48" t="s">
        <v>236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5" ht="15.9" customHeight="1">
      <c r="A32" s="113" t="s">
        <v>84</v>
      </c>
      <c r="B32" s="57" t="s">
        <v>49</v>
      </c>
      <c r="C32" s="50"/>
      <c r="D32" s="50"/>
      <c r="E32" s="62" t="s">
        <v>40</v>
      </c>
      <c r="F32" s="96">
        <v>3942</v>
      </c>
      <c r="G32" s="95">
        <v>4006</v>
      </c>
      <c r="H32" s="96">
        <v>2027</v>
      </c>
      <c r="I32" s="95">
        <v>1640</v>
      </c>
      <c r="J32" s="102"/>
      <c r="K32" s="95">
        <v>168</v>
      </c>
      <c r="L32" s="51"/>
      <c r="M32" s="51"/>
      <c r="N32" s="51"/>
      <c r="O32" s="51"/>
      <c r="P32" s="29"/>
      <c r="Q32" s="29"/>
      <c r="R32" s="29"/>
      <c r="S32" s="29"/>
      <c r="T32" s="30"/>
      <c r="U32" s="30"/>
      <c r="V32" s="29"/>
      <c r="W32" s="29"/>
      <c r="X32" s="30"/>
      <c r="Y32" s="30"/>
    </row>
    <row r="33" spans="1:25" ht="15.9" customHeight="1">
      <c r="A33" s="119"/>
      <c r="B33" s="59"/>
      <c r="C33" s="57" t="s">
        <v>69</v>
      </c>
      <c r="D33" s="50"/>
      <c r="E33" s="62"/>
      <c r="F33" s="96">
        <v>3941</v>
      </c>
      <c r="G33" s="95">
        <v>3926</v>
      </c>
      <c r="H33" s="96">
        <v>2027</v>
      </c>
      <c r="I33" s="95">
        <v>1639</v>
      </c>
      <c r="J33" s="102"/>
      <c r="K33" s="95">
        <v>62</v>
      </c>
      <c r="L33" s="51"/>
      <c r="M33" s="51"/>
      <c r="N33" s="51"/>
      <c r="O33" s="51"/>
      <c r="P33" s="29"/>
      <c r="Q33" s="29"/>
      <c r="R33" s="29"/>
      <c r="S33" s="29"/>
      <c r="T33" s="30"/>
      <c r="U33" s="30"/>
      <c r="V33" s="29"/>
      <c r="W33" s="29"/>
      <c r="X33" s="30"/>
      <c r="Y33" s="30"/>
    </row>
    <row r="34" spans="1:25" ht="15.9" customHeight="1">
      <c r="A34" s="119"/>
      <c r="B34" s="59"/>
      <c r="C34" s="58"/>
      <c r="D34" s="50" t="s">
        <v>70</v>
      </c>
      <c r="E34" s="62"/>
      <c r="F34" s="96">
        <v>3941</v>
      </c>
      <c r="G34" s="95">
        <v>3926</v>
      </c>
      <c r="H34" s="96">
        <v>2027</v>
      </c>
      <c r="I34" s="95">
        <v>1639</v>
      </c>
      <c r="J34" s="102"/>
      <c r="K34" s="95">
        <v>0</v>
      </c>
      <c r="L34" s="51"/>
      <c r="M34" s="51"/>
      <c r="N34" s="51"/>
      <c r="O34" s="51"/>
      <c r="P34" s="29"/>
      <c r="Q34" s="29"/>
      <c r="R34" s="29"/>
      <c r="S34" s="29"/>
      <c r="T34" s="30"/>
      <c r="U34" s="30"/>
      <c r="V34" s="29"/>
      <c r="W34" s="29"/>
      <c r="X34" s="30"/>
      <c r="Y34" s="30"/>
    </row>
    <row r="35" spans="1:25" ht="15.9" customHeight="1">
      <c r="A35" s="119"/>
      <c r="B35" s="58"/>
      <c r="C35" s="50" t="s">
        <v>71</v>
      </c>
      <c r="D35" s="50"/>
      <c r="E35" s="62"/>
      <c r="F35" s="96">
        <v>0.2</v>
      </c>
      <c r="G35" s="95">
        <v>80</v>
      </c>
      <c r="H35" s="96">
        <v>0.1</v>
      </c>
      <c r="I35" s="95">
        <v>0.90700000000000003</v>
      </c>
      <c r="J35" s="103"/>
      <c r="K35" s="64">
        <v>106</v>
      </c>
      <c r="L35" s="51"/>
      <c r="M35" s="51"/>
      <c r="N35" s="51"/>
      <c r="O35" s="51"/>
      <c r="P35" s="29"/>
      <c r="Q35" s="29"/>
      <c r="R35" s="29"/>
      <c r="S35" s="29"/>
      <c r="T35" s="30"/>
      <c r="U35" s="30"/>
      <c r="V35" s="29"/>
      <c r="W35" s="29"/>
      <c r="X35" s="30"/>
      <c r="Y35" s="30"/>
    </row>
    <row r="36" spans="1:25" ht="15.9" customHeight="1">
      <c r="A36" s="119"/>
      <c r="B36" s="57" t="s">
        <v>52</v>
      </c>
      <c r="C36" s="50"/>
      <c r="D36" s="50"/>
      <c r="E36" s="62" t="s">
        <v>41</v>
      </c>
      <c r="F36" s="96">
        <v>1840</v>
      </c>
      <c r="G36" s="95">
        <v>1648</v>
      </c>
      <c r="H36" s="96">
        <v>446</v>
      </c>
      <c r="I36" s="95">
        <v>457</v>
      </c>
      <c r="J36" s="102"/>
      <c r="K36" s="95">
        <v>8</v>
      </c>
      <c r="L36" s="51"/>
      <c r="M36" s="51"/>
      <c r="N36" s="51"/>
      <c r="O36" s="51"/>
      <c r="P36" s="29"/>
      <c r="Q36" s="29"/>
      <c r="R36" s="29"/>
      <c r="S36" s="29"/>
      <c r="T36" s="29"/>
      <c r="U36" s="29"/>
      <c r="V36" s="29"/>
      <c r="W36" s="29"/>
      <c r="X36" s="30"/>
      <c r="Y36" s="30"/>
    </row>
    <row r="37" spans="1:25" ht="15.9" customHeight="1">
      <c r="A37" s="119"/>
      <c r="B37" s="59"/>
      <c r="C37" s="50" t="s">
        <v>72</v>
      </c>
      <c r="D37" s="50"/>
      <c r="E37" s="62"/>
      <c r="F37" s="96">
        <v>441</v>
      </c>
      <c r="G37" s="95">
        <v>450</v>
      </c>
      <c r="H37" s="96">
        <v>147</v>
      </c>
      <c r="I37" s="95">
        <v>154</v>
      </c>
      <c r="J37" s="102"/>
      <c r="K37" s="95">
        <v>8</v>
      </c>
      <c r="L37" s="51"/>
      <c r="M37" s="51"/>
      <c r="N37" s="51"/>
      <c r="O37" s="51"/>
      <c r="P37" s="29"/>
      <c r="Q37" s="29"/>
      <c r="R37" s="29"/>
      <c r="S37" s="29"/>
      <c r="T37" s="29"/>
      <c r="U37" s="29"/>
      <c r="V37" s="29"/>
      <c r="W37" s="29"/>
      <c r="X37" s="30"/>
      <c r="Y37" s="30"/>
    </row>
    <row r="38" spans="1:25" ht="15.9" customHeight="1">
      <c r="A38" s="119"/>
      <c r="B38" s="58"/>
      <c r="C38" s="50" t="s">
        <v>73</v>
      </c>
      <c r="D38" s="50"/>
      <c r="E38" s="62"/>
      <c r="F38" s="96">
        <v>1399</v>
      </c>
      <c r="G38" s="95">
        <v>1198</v>
      </c>
      <c r="H38" s="96">
        <v>299</v>
      </c>
      <c r="I38" s="95">
        <v>303</v>
      </c>
      <c r="J38" s="102"/>
      <c r="K38" s="95">
        <v>0</v>
      </c>
      <c r="L38" s="51"/>
      <c r="M38" s="51"/>
      <c r="N38" s="51"/>
      <c r="O38" s="51"/>
      <c r="P38" s="29"/>
      <c r="Q38" s="29"/>
      <c r="R38" s="30"/>
      <c r="S38" s="30"/>
      <c r="T38" s="29"/>
      <c r="U38" s="29"/>
      <c r="V38" s="29"/>
      <c r="W38" s="29"/>
      <c r="X38" s="30"/>
      <c r="Y38" s="30"/>
    </row>
    <row r="39" spans="1:25" ht="15.9" customHeight="1">
      <c r="A39" s="119"/>
      <c r="B39" s="44" t="s">
        <v>74</v>
      </c>
      <c r="C39" s="44"/>
      <c r="D39" s="44"/>
      <c r="E39" s="62" t="s">
        <v>107</v>
      </c>
      <c r="F39" s="96">
        <f>F32-F36</f>
        <v>2102</v>
      </c>
      <c r="G39" s="95">
        <f>G32-G36</f>
        <v>2358</v>
      </c>
      <c r="H39" s="96">
        <f t="shared" ref="H39" si="5">H32-H36</f>
        <v>1581</v>
      </c>
      <c r="I39" s="95">
        <f t="shared" ref="I39:O39" si="6">I32-I36</f>
        <v>1183</v>
      </c>
      <c r="J39" s="102">
        <f t="shared" si="6"/>
        <v>0</v>
      </c>
      <c r="K39" s="95">
        <f t="shared" si="6"/>
        <v>160</v>
      </c>
      <c r="L39" s="51">
        <f t="shared" si="6"/>
        <v>0</v>
      </c>
      <c r="M39" s="51">
        <f t="shared" si="6"/>
        <v>0</v>
      </c>
      <c r="N39" s="51">
        <f t="shared" si="6"/>
        <v>0</v>
      </c>
      <c r="O39" s="51">
        <f t="shared" si="6"/>
        <v>0</v>
      </c>
      <c r="P39" s="29"/>
      <c r="Q39" s="29"/>
      <c r="R39" s="29"/>
      <c r="S39" s="29"/>
      <c r="T39" s="29"/>
      <c r="U39" s="29"/>
      <c r="V39" s="29"/>
      <c r="W39" s="29"/>
      <c r="X39" s="30"/>
      <c r="Y39" s="30"/>
    </row>
    <row r="40" spans="1:25" ht="15.9" customHeight="1">
      <c r="A40" s="113" t="s">
        <v>85</v>
      </c>
      <c r="B40" s="57" t="s">
        <v>75</v>
      </c>
      <c r="C40" s="50"/>
      <c r="D40" s="50"/>
      <c r="E40" s="62" t="s">
        <v>43</v>
      </c>
      <c r="F40" s="96">
        <v>352</v>
      </c>
      <c r="G40" s="95">
        <v>292</v>
      </c>
      <c r="H40" s="96">
        <v>464</v>
      </c>
      <c r="I40" s="95">
        <v>293</v>
      </c>
      <c r="J40" s="102"/>
      <c r="K40" s="95">
        <v>6094</v>
      </c>
      <c r="L40" s="51"/>
      <c r="M40" s="51"/>
      <c r="N40" s="51"/>
      <c r="O40" s="51"/>
      <c r="P40" s="29"/>
      <c r="Q40" s="29"/>
      <c r="R40" s="29"/>
      <c r="S40" s="29"/>
      <c r="T40" s="30"/>
      <c r="U40" s="30"/>
      <c r="V40" s="30"/>
      <c r="W40" s="30"/>
      <c r="X40" s="29"/>
      <c r="Y40" s="29"/>
    </row>
    <row r="41" spans="1:25" ht="15.9" customHeight="1">
      <c r="A41" s="114"/>
      <c r="B41" s="58"/>
      <c r="C41" s="50" t="s">
        <v>76</v>
      </c>
      <c r="D41" s="50"/>
      <c r="E41" s="62"/>
      <c r="F41" s="64">
        <v>0</v>
      </c>
      <c r="G41" s="97">
        <v>0</v>
      </c>
      <c r="H41" s="64">
        <v>0</v>
      </c>
      <c r="I41" s="64">
        <v>0</v>
      </c>
      <c r="J41" s="102"/>
      <c r="K41" s="95">
        <v>0</v>
      </c>
      <c r="L41" s="51"/>
      <c r="M41" s="51"/>
      <c r="N41" s="51"/>
      <c r="O41" s="51"/>
      <c r="P41" s="30"/>
      <c r="Q41" s="30"/>
      <c r="R41" s="30"/>
      <c r="S41" s="30"/>
      <c r="T41" s="30"/>
      <c r="U41" s="30"/>
      <c r="V41" s="30"/>
      <c r="W41" s="30"/>
      <c r="X41" s="29"/>
      <c r="Y41" s="29"/>
    </row>
    <row r="42" spans="1:25" ht="15.9" customHeight="1">
      <c r="A42" s="114"/>
      <c r="B42" s="57" t="s">
        <v>63</v>
      </c>
      <c r="C42" s="50"/>
      <c r="D42" s="50"/>
      <c r="E42" s="62" t="s">
        <v>44</v>
      </c>
      <c r="F42" s="96">
        <v>2712</v>
      </c>
      <c r="G42" s="95">
        <v>1685</v>
      </c>
      <c r="H42" s="96">
        <v>1285</v>
      </c>
      <c r="I42" s="95">
        <v>1210</v>
      </c>
      <c r="J42" s="102"/>
      <c r="K42" s="95">
        <v>5163</v>
      </c>
      <c r="L42" s="51"/>
      <c r="M42" s="51"/>
      <c r="N42" s="51"/>
      <c r="O42" s="51"/>
      <c r="P42" s="29"/>
      <c r="Q42" s="29"/>
      <c r="R42" s="29"/>
      <c r="S42" s="29"/>
      <c r="T42" s="30"/>
      <c r="U42" s="30"/>
      <c r="V42" s="29"/>
      <c r="W42" s="29"/>
      <c r="X42" s="29"/>
      <c r="Y42" s="29"/>
    </row>
    <row r="43" spans="1:25" ht="15.9" customHeight="1">
      <c r="A43" s="114"/>
      <c r="B43" s="58"/>
      <c r="C43" s="50" t="s">
        <v>77</v>
      </c>
      <c r="D43" s="50"/>
      <c r="E43" s="62"/>
      <c r="F43" s="96">
        <v>349</v>
      </c>
      <c r="G43" s="95">
        <v>293</v>
      </c>
      <c r="H43" s="96">
        <v>463</v>
      </c>
      <c r="I43" s="95">
        <v>292</v>
      </c>
      <c r="J43" s="103"/>
      <c r="K43" s="64">
        <v>4928</v>
      </c>
      <c r="L43" s="51"/>
      <c r="M43" s="51"/>
      <c r="N43" s="51"/>
      <c r="O43" s="51"/>
      <c r="P43" s="29"/>
      <c r="Q43" s="29"/>
      <c r="R43" s="30"/>
      <c r="S43" s="29"/>
      <c r="T43" s="30"/>
      <c r="U43" s="30"/>
      <c r="V43" s="29"/>
      <c r="W43" s="29"/>
      <c r="X43" s="30"/>
      <c r="Y43" s="30"/>
    </row>
    <row r="44" spans="1:25" ht="15.9" customHeight="1">
      <c r="A44" s="114"/>
      <c r="B44" s="50" t="s">
        <v>74</v>
      </c>
      <c r="C44" s="50"/>
      <c r="D44" s="50"/>
      <c r="E44" s="62" t="s">
        <v>108</v>
      </c>
      <c r="F44" s="64">
        <f>F40-F42</f>
        <v>-2360</v>
      </c>
      <c r="G44" s="64">
        <f>G40-G42</f>
        <v>-1393</v>
      </c>
      <c r="H44" s="64">
        <f t="shared" ref="H44" si="7">H40-H42</f>
        <v>-821</v>
      </c>
      <c r="I44" s="64">
        <f t="shared" ref="I44:O44" si="8">I40-I42</f>
        <v>-917</v>
      </c>
      <c r="J44" s="103">
        <f t="shared" si="8"/>
        <v>0</v>
      </c>
      <c r="K44" s="64">
        <f>K40-K42</f>
        <v>931</v>
      </c>
      <c r="L44" s="64">
        <f t="shared" si="8"/>
        <v>0</v>
      </c>
      <c r="M44" s="64">
        <f t="shared" si="8"/>
        <v>0</v>
      </c>
      <c r="N44" s="64">
        <f t="shared" si="8"/>
        <v>0</v>
      </c>
      <c r="O44" s="64">
        <f t="shared" si="8"/>
        <v>0</v>
      </c>
      <c r="P44" s="30"/>
      <c r="Q44" s="30"/>
      <c r="R44" s="29"/>
      <c r="S44" s="29"/>
      <c r="T44" s="30"/>
      <c r="U44" s="30"/>
      <c r="V44" s="29"/>
      <c r="W44" s="29"/>
      <c r="X44" s="29"/>
      <c r="Y44" s="29"/>
    </row>
    <row r="45" spans="1:25" ht="15.9" customHeight="1">
      <c r="A45" s="113" t="s">
        <v>86</v>
      </c>
      <c r="B45" s="44" t="s">
        <v>78</v>
      </c>
      <c r="C45" s="44"/>
      <c r="D45" s="44"/>
      <c r="E45" s="62" t="s">
        <v>109</v>
      </c>
      <c r="F45" s="96">
        <f>F39+F44</f>
        <v>-258</v>
      </c>
      <c r="G45" s="95">
        <f>G39+G44</f>
        <v>965</v>
      </c>
      <c r="H45" s="96">
        <f t="shared" ref="H45" si="9">H39+H44</f>
        <v>760</v>
      </c>
      <c r="I45" s="95">
        <f t="shared" ref="I45:O45" si="10">I39+I44</f>
        <v>266</v>
      </c>
      <c r="J45" s="102">
        <f t="shared" si="10"/>
        <v>0</v>
      </c>
      <c r="K45" s="95">
        <f>K39+K44</f>
        <v>1091</v>
      </c>
      <c r="L45" s="51">
        <f t="shared" si="10"/>
        <v>0</v>
      </c>
      <c r="M45" s="51">
        <f t="shared" si="10"/>
        <v>0</v>
      </c>
      <c r="N45" s="51">
        <f t="shared" si="10"/>
        <v>0</v>
      </c>
      <c r="O45" s="51">
        <f t="shared" si="10"/>
        <v>0</v>
      </c>
      <c r="P45" s="29"/>
      <c r="Q45" s="29"/>
      <c r="R45" s="29"/>
      <c r="S45" s="29"/>
      <c r="T45" s="29"/>
      <c r="U45" s="29"/>
      <c r="V45" s="29"/>
      <c r="W45" s="29"/>
      <c r="X45" s="29"/>
      <c r="Y45" s="29"/>
    </row>
    <row r="46" spans="1:25" ht="15.9" customHeight="1">
      <c r="A46" s="114"/>
      <c r="B46" s="50" t="s">
        <v>79</v>
      </c>
      <c r="C46" s="50"/>
      <c r="D46" s="50"/>
      <c r="E46" s="50"/>
      <c r="F46" s="64">
        <v>1</v>
      </c>
      <c r="G46" s="64">
        <v>11</v>
      </c>
      <c r="H46" s="64">
        <v>500</v>
      </c>
      <c r="I46" s="64">
        <v>553</v>
      </c>
      <c r="J46" s="103"/>
      <c r="K46" s="64">
        <v>1092</v>
      </c>
      <c r="L46" s="51"/>
      <c r="M46" s="51"/>
      <c r="N46" s="64"/>
      <c r="O46" s="64"/>
      <c r="P46" s="30"/>
      <c r="Q46" s="30"/>
      <c r="R46" s="30"/>
      <c r="S46" s="30"/>
      <c r="T46" s="30"/>
      <c r="U46" s="30"/>
      <c r="V46" s="30"/>
      <c r="W46" s="30"/>
      <c r="X46" s="30"/>
      <c r="Y46" s="30"/>
    </row>
    <row r="47" spans="1:25" ht="15.9" customHeight="1">
      <c r="A47" s="114"/>
      <c r="B47" s="50" t="s">
        <v>80</v>
      </c>
      <c r="C47" s="50"/>
      <c r="D47" s="50"/>
      <c r="E47" s="50"/>
      <c r="F47" s="96">
        <v>-260</v>
      </c>
      <c r="G47" s="95">
        <v>955</v>
      </c>
      <c r="H47" s="96">
        <v>260</v>
      </c>
      <c r="I47" s="95">
        <v>-287</v>
      </c>
      <c r="J47" s="102"/>
      <c r="K47" s="95">
        <v>0</v>
      </c>
      <c r="L47" s="51"/>
      <c r="M47" s="51"/>
      <c r="N47" s="51"/>
      <c r="O47" s="51"/>
      <c r="P47" s="29"/>
      <c r="Q47" s="29"/>
      <c r="R47" s="29"/>
      <c r="S47" s="29"/>
      <c r="T47" s="29"/>
      <c r="U47" s="29"/>
      <c r="V47" s="29"/>
      <c r="W47" s="29"/>
      <c r="X47" s="29"/>
      <c r="Y47" s="29"/>
    </row>
    <row r="48" spans="1:25" ht="15.9" customHeight="1">
      <c r="A48" s="114"/>
      <c r="B48" s="50" t="s">
        <v>81</v>
      </c>
      <c r="C48" s="50"/>
      <c r="D48" s="50"/>
      <c r="E48" s="50"/>
      <c r="F48" s="96">
        <v>-260</v>
      </c>
      <c r="G48" s="95">
        <v>955</v>
      </c>
      <c r="H48" s="96">
        <v>260</v>
      </c>
      <c r="I48" s="95">
        <v>-287</v>
      </c>
      <c r="J48" s="102"/>
      <c r="K48" s="95">
        <v>0</v>
      </c>
      <c r="L48" s="51"/>
      <c r="M48" s="51"/>
      <c r="N48" s="51"/>
      <c r="O48" s="51"/>
      <c r="P48" s="29"/>
      <c r="Q48" s="29"/>
      <c r="R48" s="29"/>
      <c r="S48" s="29"/>
      <c r="T48" s="29"/>
      <c r="U48" s="29"/>
      <c r="V48" s="29"/>
      <c r="W48" s="29"/>
      <c r="X48" s="29"/>
      <c r="Y48" s="29"/>
    </row>
    <row r="49" spans="1:1" ht="15.9" customHeight="1">
      <c r="A49" s="7" t="s">
        <v>110</v>
      </c>
    </row>
    <row r="50" spans="1:1" ht="15.9" customHeight="1">
      <c r="A50" s="7"/>
    </row>
  </sheetData>
  <mergeCells count="28">
    <mergeCell ref="A45:A48"/>
    <mergeCell ref="A6:E7"/>
    <mergeCell ref="A30:E31"/>
    <mergeCell ref="A8:A18"/>
    <mergeCell ref="A19:A27"/>
    <mergeCell ref="E25:E26"/>
    <mergeCell ref="A32:A39"/>
    <mergeCell ref="A40:A44"/>
    <mergeCell ref="F6:G6"/>
    <mergeCell ref="H6:I6"/>
    <mergeCell ref="J25:J26"/>
    <mergeCell ref="K25:K26"/>
    <mergeCell ref="F25:F26"/>
    <mergeCell ref="G25:G26"/>
    <mergeCell ref="H25:H26"/>
    <mergeCell ref="I25:I26"/>
    <mergeCell ref="N30:O30"/>
    <mergeCell ref="F30:G30"/>
    <mergeCell ref="H30:I30"/>
    <mergeCell ref="J30:K30"/>
    <mergeCell ref="L30:M30"/>
    <mergeCell ref="N25:N26"/>
    <mergeCell ref="O25:O26"/>
    <mergeCell ref="N6:O6"/>
    <mergeCell ref="L6:M6"/>
    <mergeCell ref="J6:K6"/>
    <mergeCell ref="L25:L26"/>
    <mergeCell ref="M25:M26"/>
  </mergeCells>
  <phoneticPr fontId="9"/>
  <printOptions horizontalCentered="1" gridLinesSet="0"/>
  <pageMargins left="0.78740157480314965" right="0.27" top="0.38" bottom="0.34" header="0.19685039370078741" footer="0.19685039370078741"/>
  <pageSetup paperSize="9" scale="73" orientation="landscape" r:id="rId1"/>
  <headerFooter alignWithMargins="0">
    <oddHeader>&amp;R&amp;"明朝,斜体"&amp;9都道府県－2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7"/>
  <sheetViews>
    <sheetView view="pageBreakPreview" zoomScaleNormal="100" zoomScaleSheetLayoutView="100" workbookViewId="0">
      <pane xSplit="5" ySplit="8" topLeftCell="F9" activePane="bottomRight" state="frozen"/>
      <selection activeCell="L8" sqref="L8"/>
      <selection pane="topRight" activeCell="L8" sqref="L8"/>
      <selection pane="bottomLeft" activeCell="L8" sqref="L8"/>
      <selection pane="bottomRight" activeCell="F44" sqref="F44"/>
    </sheetView>
  </sheetViews>
  <sheetFormatPr defaultColWidth="9" defaultRowHeight="13.2"/>
  <cols>
    <col min="1" max="2" width="3.6640625" style="2" customWidth="1"/>
    <col min="3" max="4" width="1.6640625" style="2" customWidth="1"/>
    <col min="5" max="5" width="32.6640625" style="2" customWidth="1"/>
    <col min="6" max="6" width="15.6640625" style="2" customWidth="1"/>
    <col min="7" max="7" width="10.6640625" style="2" customWidth="1"/>
    <col min="8" max="8" width="15.6640625" style="2" customWidth="1"/>
    <col min="9" max="9" width="10.6640625" style="2" customWidth="1"/>
    <col min="10" max="11" width="9" style="2"/>
    <col min="12" max="12" width="9.88671875" style="2" customWidth="1"/>
    <col min="13" max="16384" width="9" style="2"/>
  </cols>
  <sheetData>
    <row r="1" spans="1:9" ht="33.9" customHeight="1">
      <c r="A1" s="15" t="s">
        <v>0</v>
      </c>
      <c r="B1" s="15"/>
      <c r="C1" s="15"/>
      <c r="D1" s="15"/>
      <c r="E1" s="90" t="s">
        <v>252</v>
      </c>
      <c r="F1" s="1"/>
    </row>
    <row r="3" spans="1:9" ht="14.4">
      <c r="A3" s="9" t="s">
        <v>111</v>
      </c>
    </row>
    <row r="5" spans="1:9">
      <c r="A5" s="16" t="s">
        <v>245</v>
      </c>
      <c r="B5" s="16"/>
      <c r="C5" s="16"/>
      <c r="D5" s="16"/>
      <c r="E5" s="16"/>
    </row>
    <row r="6" spans="1:9" ht="14.4">
      <c r="A6" s="3"/>
      <c r="H6" s="4"/>
      <c r="I6" s="8" t="s">
        <v>1</v>
      </c>
    </row>
    <row r="7" spans="1:9" ht="27" customHeight="1">
      <c r="A7" s="5"/>
      <c r="B7" s="6"/>
      <c r="C7" s="6"/>
      <c r="D7" s="6"/>
      <c r="E7" s="55"/>
      <c r="F7" s="45" t="s">
        <v>238</v>
      </c>
      <c r="G7" s="45"/>
      <c r="H7" s="45" t="s">
        <v>246</v>
      </c>
      <c r="I7" s="65" t="s">
        <v>21</v>
      </c>
    </row>
    <row r="8" spans="1:9" ht="17.100000000000001" customHeight="1">
      <c r="A8" s="17"/>
      <c r="B8" s="18"/>
      <c r="C8" s="18"/>
      <c r="D8" s="18"/>
      <c r="E8" s="56"/>
      <c r="F8" s="48" t="s">
        <v>235</v>
      </c>
      <c r="G8" s="48" t="s">
        <v>2</v>
      </c>
      <c r="H8" s="48" t="s">
        <v>235</v>
      </c>
      <c r="I8" s="49"/>
    </row>
    <row r="9" spans="1:9" ht="18" customHeight="1">
      <c r="A9" s="105" t="s">
        <v>87</v>
      </c>
      <c r="B9" s="105" t="s">
        <v>89</v>
      </c>
      <c r="C9" s="57" t="s">
        <v>3</v>
      </c>
      <c r="D9" s="50"/>
      <c r="E9" s="50"/>
      <c r="F9" s="51">
        <v>1455218.797</v>
      </c>
      <c r="G9" s="52">
        <f>F9/$F$27*100</f>
        <v>36.910007523502593</v>
      </c>
      <c r="H9" s="83">
        <v>1395997</v>
      </c>
      <c r="I9" s="52">
        <f t="shared" ref="I9:I45" si="0">(F9/H9-1)*100</f>
        <v>4.2422581853685859</v>
      </c>
    </row>
    <row r="10" spans="1:9" ht="18" customHeight="1">
      <c r="A10" s="105"/>
      <c r="B10" s="105"/>
      <c r="C10" s="59"/>
      <c r="D10" s="57" t="s">
        <v>22</v>
      </c>
      <c r="E10" s="50"/>
      <c r="F10" s="51">
        <v>362959.22</v>
      </c>
      <c r="G10" s="52">
        <f t="shared" ref="G10:G27" si="1">F10/$F$27*100</f>
        <v>9.2060572393256628</v>
      </c>
      <c r="H10" s="83">
        <v>364632</v>
      </c>
      <c r="I10" s="52">
        <f t="shared" si="0"/>
        <v>-0.45875841944755802</v>
      </c>
    </row>
    <row r="11" spans="1:9" ht="18" customHeight="1">
      <c r="A11" s="105"/>
      <c r="B11" s="105"/>
      <c r="C11" s="59"/>
      <c r="D11" s="59"/>
      <c r="E11" s="44" t="s">
        <v>23</v>
      </c>
      <c r="F11" s="51">
        <v>272743.39799999999</v>
      </c>
      <c r="G11" s="52">
        <f t="shared" si="1"/>
        <v>6.9178331759589433</v>
      </c>
      <c r="H11" s="83">
        <v>264960</v>
      </c>
      <c r="I11" s="52">
        <f t="shared" si="0"/>
        <v>2.9375747282608611</v>
      </c>
    </row>
    <row r="12" spans="1:9" ht="18" customHeight="1">
      <c r="A12" s="105"/>
      <c r="B12" s="105"/>
      <c r="C12" s="59"/>
      <c r="D12" s="59"/>
      <c r="E12" s="44" t="s">
        <v>24</v>
      </c>
      <c r="F12" s="51">
        <v>32482.039000000001</v>
      </c>
      <c r="G12" s="52">
        <f t="shared" si="1"/>
        <v>0.82387082020952251</v>
      </c>
      <c r="H12" s="83">
        <v>31786</v>
      </c>
      <c r="I12" s="52">
        <f t="shared" si="0"/>
        <v>2.1897659346882259</v>
      </c>
    </row>
    <row r="13" spans="1:9" ht="18" customHeight="1">
      <c r="A13" s="105"/>
      <c r="B13" s="105"/>
      <c r="C13" s="59"/>
      <c r="D13" s="58"/>
      <c r="E13" s="44" t="s">
        <v>25</v>
      </c>
      <c r="F13" s="51">
        <v>2104.1129999999998</v>
      </c>
      <c r="G13" s="52">
        <f t="shared" si="1"/>
        <v>5.3368487831798948E-2</v>
      </c>
      <c r="H13" s="83">
        <v>2403</v>
      </c>
      <c r="I13" s="52">
        <f t="shared" si="0"/>
        <v>-12.43807740324595</v>
      </c>
    </row>
    <row r="14" spans="1:9" ht="18" customHeight="1">
      <c r="A14" s="105"/>
      <c r="B14" s="105"/>
      <c r="C14" s="59"/>
      <c r="D14" s="57" t="s">
        <v>26</v>
      </c>
      <c r="E14" s="50"/>
      <c r="F14" s="51">
        <v>467130.386</v>
      </c>
      <c r="G14" s="52">
        <f t="shared" si="1"/>
        <v>11.848243093932954</v>
      </c>
      <c r="H14" s="83">
        <v>424028</v>
      </c>
      <c r="I14" s="52">
        <f t="shared" si="0"/>
        <v>10.164985802824344</v>
      </c>
    </row>
    <row r="15" spans="1:9" ht="18" customHeight="1">
      <c r="A15" s="105"/>
      <c r="B15" s="105"/>
      <c r="C15" s="59"/>
      <c r="D15" s="59"/>
      <c r="E15" s="44" t="s">
        <v>27</v>
      </c>
      <c r="F15" s="51">
        <v>22201.258000000002</v>
      </c>
      <c r="G15" s="52">
        <f t="shared" si="1"/>
        <v>0.56311023572575669</v>
      </c>
      <c r="H15" s="83">
        <v>16293</v>
      </c>
      <c r="I15" s="52">
        <f t="shared" si="0"/>
        <v>36.262554471245338</v>
      </c>
    </row>
    <row r="16" spans="1:9" ht="18" customHeight="1">
      <c r="A16" s="105"/>
      <c r="B16" s="105"/>
      <c r="C16" s="59"/>
      <c r="D16" s="58"/>
      <c r="E16" s="44" t="s">
        <v>28</v>
      </c>
      <c r="F16" s="51">
        <v>444929.12800000003</v>
      </c>
      <c r="G16" s="52">
        <f t="shared" si="1"/>
        <v>11.285132858207197</v>
      </c>
      <c r="H16" s="83">
        <v>407735</v>
      </c>
      <c r="I16" s="52">
        <f t="shared" si="0"/>
        <v>9.1221327577961198</v>
      </c>
    </row>
    <row r="17" spans="1:9" ht="18" customHeight="1">
      <c r="A17" s="105"/>
      <c r="B17" s="105"/>
      <c r="C17" s="59"/>
      <c r="D17" s="106" t="s">
        <v>29</v>
      </c>
      <c r="E17" s="107"/>
      <c r="F17" s="51">
        <v>440556.95</v>
      </c>
      <c r="G17" s="52">
        <f t="shared" si="1"/>
        <v>11.174237422272217</v>
      </c>
      <c r="H17" s="80">
        <v>427695</v>
      </c>
      <c r="I17" s="52">
        <f t="shared" si="0"/>
        <v>3.0072715369597436</v>
      </c>
    </row>
    <row r="18" spans="1:9" ht="18" customHeight="1">
      <c r="A18" s="105"/>
      <c r="B18" s="105"/>
      <c r="C18" s="59"/>
      <c r="D18" s="106" t="s">
        <v>93</v>
      </c>
      <c r="E18" s="108"/>
      <c r="F18" s="51">
        <v>36911.642999999996</v>
      </c>
      <c r="G18" s="52">
        <f t="shared" si="1"/>
        <v>0.93622280281392045</v>
      </c>
      <c r="H18" s="83">
        <v>37560</v>
      </c>
      <c r="I18" s="52">
        <f t="shared" si="0"/>
        <v>-1.7261900958466581</v>
      </c>
    </row>
    <row r="19" spans="1:9" ht="18" customHeight="1">
      <c r="A19" s="105"/>
      <c r="B19" s="105"/>
      <c r="C19" s="58"/>
      <c r="D19" s="106" t="s">
        <v>94</v>
      </c>
      <c r="E19" s="108"/>
      <c r="F19" s="84">
        <v>0</v>
      </c>
      <c r="G19" s="52">
        <f t="shared" si="1"/>
        <v>0</v>
      </c>
      <c r="H19" s="83">
        <v>0</v>
      </c>
      <c r="I19" s="52" t="e">
        <f t="shared" si="0"/>
        <v>#DIV/0!</v>
      </c>
    </row>
    <row r="20" spans="1:9" ht="18" customHeight="1">
      <c r="A20" s="105"/>
      <c r="B20" s="105"/>
      <c r="C20" s="50" t="s">
        <v>4</v>
      </c>
      <c r="D20" s="50"/>
      <c r="E20" s="50"/>
      <c r="F20" s="51">
        <v>170066.07800000001</v>
      </c>
      <c r="G20" s="52">
        <f t="shared" si="1"/>
        <v>4.3135370649507756</v>
      </c>
      <c r="H20" s="83">
        <v>144920</v>
      </c>
      <c r="I20" s="52">
        <f t="shared" si="0"/>
        <v>17.351696108197622</v>
      </c>
    </row>
    <row r="21" spans="1:9" ht="18" customHeight="1">
      <c r="A21" s="105"/>
      <c r="B21" s="105"/>
      <c r="C21" s="50" t="s">
        <v>5</v>
      </c>
      <c r="D21" s="50"/>
      <c r="E21" s="50"/>
      <c r="F21" s="51">
        <v>312117.42499999999</v>
      </c>
      <c r="G21" s="52">
        <f t="shared" si="1"/>
        <v>7.9165116123539576</v>
      </c>
      <c r="H21" s="83">
        <v>380417</v>
      </c>
      <c r="I21" s="52">
        <f t="shared" si="0"/>
        <v>-17.953870358054459</v>
      </c>
    </row>
    <row r="22" spans="1:9" ht="18" customHeight="1">
      <c r="A22" s="105"/>
      <c r="B22" s="105"/>
      <c r="C22" s="50" t="s">
        <v>30</v>
      </c>
      <c r="D22" s="50"/>
      <c r="E22" s="50"/>
      <c r="F22" s="51">
        <v>61851.012999999999</v>
      </c>
      <c r="G22" s="52">
        <f t="shared" si="1"/>
        <v>1.5687822064095125</v>
      </c>
      <c r="H22" s="83">
        <v>62004</v>
      </c>
      <c r="I22" s="52">
        <f t="shared" si="0"/>
        <v>-0.24673730727049481</v>
      </c>
    </row>
    <row r="23" spans="1:9" ht="18" customHeight="1">
      <c r="A23" s="105"/>
      <c r="B23" s="105"/>
      <c r="C23" s="50" t="s">
        <v>6</v>
      </c>
      <c r="D23" s="50"/>
      <c r="E23" s="50"/>
      <c r="F23" s="51">
        <v>860263.848</v>
      </c>
      <c r="G23" s="52">
        <f t="shared" si="1"/>
        <v>21.819636447341249</v>
      </c>
      <c r="H23" s="83">
        <v>1378532</v>
      </c>
      <c r="I23" s="52">
        <f t="shared" si="0"/>
        <v>-37.595656248821207</v>
      </c>
    </row>
    <row r="24" spans="1:9" ht="18" customHeight="1">
      <c r="A24" s="105"/>
      <c r="B24" s="105"/>
      <c r="C24" s="50" t="s">
        <v>31</v>
      </c>
      <c r="D24" s="50"/>
      <c r="E24" s="50"/>
      <c r="F24" s="51">
        <v>11100.261</v>
      </c>
      <c r="G24" s="52">
        <f t="shared" si="1"/>
        <v>0.28154578395185642</v>
      </c>
      <c r="H24" s="83">
        <v>18878</v>
      </c>
      <c r="I24" s="52">
        <f t="shared" si="0"/>
        <v>-41.200015891513928</v>
      </c>
    </row>
    <row r="25" spans="1:9" ht="18" customHeight="1">
      <c r="A25" s="105"/>
      <c r="B25" s="105"/>
      <c r="C25" s="50" t="s">
        <v>7</v>
      </c>
      <c r="D25" s="50"/>
      <c r="E25" s="50"/>
      <c r="F25" s="51">
        <v>122914.23699999999</v>
      </c>
      <c r="G25" s="52">
        <f t="shared" si="1"/>
        <v>3.1175830203460326</v>
      </c>
      <c r="H25" s="83">
        <v>384799</v>
      </c>
      <c r="I25" s="52">
        <f t="shared" si="0"/>
        <v>-68.057547706724804</v>
      </c>
    </row>
    <row r="26" spans="1:9" ht="18" customHeight="1">
      <c r="A26" s="105"/>
      <c r="B26" s="105"/>
      <c r="C26" s="50" t="s">
        <v>8</v>
      </c>
      <c r="D26" s="50"/>
      <c r="E26" s="50"/>
      <c r="F26" s="51">
        <v>949081.45499999996</v>
      </c>
      <c r="G26" s="52">
        <f t="shared" si="1"/>
        <v>24.07239634114401</v>
      </c>
      <c r="H26" s="83">
        <v>921399</v>
      </c>
      <c r="I26" s="52">
        <f t="shared" si="0"/>
        <v>3.0043938619425337</v>
      </c>
    </row>
    <row r="27" spans="1:9" ht="18" customHeight="1">
      <c r="A27" s="105"/>
      <c r="B27" s="105"/>
      <c r="C27" s="50" t="s">
        <v>9</v>
      </c>
      <c r="D27" s="50"/>
      <c r="E27" s="50"/>
      <c r="F27" s="51">
        <f>SUM(F9,F20:F26)</f>
        <v>3942613.1140000005</v>
      </c>
      <c r="G27" s="52">
        <f t="shared" si="1"/>
        <v>100</v>
      </c>
      <c r="H27" s="83">
        <f>SUM(H9,H20:H26)</f>
        <v>4686946</v>
      </c>
      <c r="I27" s="52">
        <f t="shared" si="0"/>
        <v>-15.88097848791088</v>
      </c>
    </row>
    <row r="28" spans="1:9" ht="18" customHeight="1">
      <c r="A28" s="105"/>
      <c r="B28" s="105" t="s">
        <v>88</v>
      </c>
      <c r="C28" s="57" t="s">
        <v>10</v>
      </c>
      <c r="D28" s="50"/>
      <c r="E28" s="50"/>
      <c r="F28" s="51">
        <v>1149024.5160000001</v>
      </c>
      <c r="G28" s="52">
        <f t="shared" ref="G28:G45" si="2">F28/$F$45*100</f>
        <v>29.497382784517047</v>
      </c>
      <c r="H28" s="83">
        <v>1118137</v>
      </c>
      <c r="I28" s="52">
        <f t="shared" si="0"/>
        <v>2.7624088998038809</v>
      </c>
    </row>
    <row r="29" spans="1:9" ht="18" customHeight="1">
      <c r="A29" s="105"/>
      <c r="B29" s="105"/>
      <c r="C29" s="59"/>
      <c r="D29" s="50" t="s">
        <v>11</v>
      </c>
      <c r="E29" s="50"/>
      <c r="F29" s="51">
        <v>675331.98300000001</v>
      </c>
      <c r="G29" s="52">
        <f t="shared" si="2"/>
        <v>17.336902504504923</v>
      </c>
      <c r="H29" s="83">
        <v>659087</v>
      </c>
      <c r="I29" s="52">
        <f t="shared" si="0"/>
        <v>2.4647706600190888</v>
      </c>
    </row>
    <row r="30" spans="1:9" ht="18" customHeight="1">
      <c r="A30" s="105"/>
      <c r="B30" s="105"/>
      <c r="C30" s="59"/>
      <c r="D30" s="50" t="s">
        <v>32</v>
      </c>
      <c r="E30" s="50"/>
      <c r="F30" s="51">
        <v>74321.213000000003</v>
      </c>
      <c r="G30" s="52">
        <f t="shared" si="2"/>
        <v>1.9079499508874049</v>
      </c>
      <c r="H30" s="83">
        <v>63468</v>
      </c>
      <c r="I30" s="52">
        <f t="shared" si="0"/>
        <v>17.100291485473008</v>
      </c>
    </row>
    <row r="31" spans="1:9" ht="18" customHeight="1">
      <c r="A31" s="105"/>
      <c r="B31" s="105"/>
      <c r="C31" s="58"/>
      <c r="D31" s="50" t="s">
        <v>12</v>
      </c>
      <c r="E31" s="50"/>
      <c r="F31" s="51">
        <v>399371.32</v>
      </c>
      <c r="G31" s="52">
        <f t="shared" si="2"/>
        <v>10.252530329124717</v>
      </c>
      <c r="H31" s="83">
        <v>395581</v>
      </c>
      <c r="I31" s="52">
        <f t="shared" si="0"/>
        <v>0.95816533149974958</v>
      </c>
    </row>
    <row r="32" spans="1:9" ht="18" customHeight="1">
      <c r="A32" s="105"/>
      <c r="B32" s="105"/>
      <c r="C32" s="57" t="s">
        <v>13</v>
      </c>
      <c r="D32" s="50"/>
      <c r="E32" s="50"/>
      <c r="F32" s="51">
        <v>2560646.585</v>
      </c>
      <c r="G32" s="52">
        <f t="shared" si="2"/>
        <v>65.736084340964013</v>
      </c>
      <c r="H32" s="83">
        <v>3324495</v>
      </c>
      <c r="I32" s="52">
        <f t="shared" si="0"/>
        <v>-22.976374306473613</v>
      </c>
    </row>
    <row r="33" spans="1:9" ht="18" customHeight="1">
      <c r="A33" s="105"/>
      <c r="B33" s="105"/>
      <c r="C33" s="59"/>
      <c r="D33" s="50" t="s">
        <v>14</v>
      </c>
      <c r="E33" s="50"/>
      <c r="F33" s="51">
        <v>193526.45800000001</v>
      </c>
      <c r="G33" s="52">
        <f t="shared" si="2"/>
        <v>4.9681481387623947</v>
      </c>
      <c r="H33" s="83">
        <v>139689</v>
      </c>
      <c r="I33" s="52">
        <f t="shared" si="0"/>
        <v>38.540943095018235</v>
      </c>
    </row>
    <row r="34" spans="1:9" ht="18" customHeight="1">
      <c r="A34" s="105"/>
      <c r="B34" s="105"/>
      <c r="C34" s="59"/>
      <c r="D34" s="50" t="s">
        <v>33</v>
      </c>
      <c r="E34" s="50"/>
      <c r="F34" s="51">
        <v>25433.996999999999</v>
      </c>
      <c r="G34" s="52">
        <f t="shared" si="2"/>
        <v>0.65293327931852252</v>
      </c>
      <c r="H34" s="83">
        <v>25706</v>
      </c>
      <c r="I34" s="52">
        <f t="shared" si="0"/>
        <v>-1.0581303975725542</v>
      </c>
    </row>
    <row r="35" spans="1:9" ht="18" customHeight="1">
      <c r="A35" s="105"/>
      <c r="B35" s="105"/>
      <c r="C35" s="59"/>
      <c r="D35" s="50" t="s">
        <v>34</v>
      </c>
      <c r="E35" s="50"/>
      <c r="F35" s="51">
        <v>1491573.8770000001</v>
      </c>
      <c r="G35" s="52">
        <f t="shared" si="2"/>
        <v>38.29119830656002</v>
      </c>
      <c r="H35" s="83">
        <v>2124864</v>
      </c>
      <c r="I35" s="52">
        <f t="shared" si="0"/>
        <v>-29.803795584093852</v>
      </c>
    </row>
    <row r="36" spans="1:9" ht="18" customHeight="1">
      <c r="A36" s="105"/>
      <c r="B36" s="105"/>
      <c r="C36" s="59"/>
      <c r="D36" s="50" t="s">
        <v>35</v>
      </c>
      <c r="E36" s="50"/>
      <c r="F36" s="51">
        <v>57046.921000000002</v>
      </c>
      <c r="G36" s="52">
        <f t="shared" si="2"/>
        <v>1.4644899582065174</v>
      </c>
      <c r="H36" s="83">
        <v>51837</v>
      </c>
      <c r="I36" s="52">
        <f t="shared" si="0"/>
        <v>10.050583560005411</v>
      </c>
    </row>
    <row r="37" spans="1:9" ht="18" customHeight="1">
      <c r="A37" s="105"/>
      <c r="B37" s="105"/>
      <c r="C37" s="59"/>
      <c r="D37" s="50" t="s">
        <v>15</v>
      </c>
      <c r="E37" s="50"/>
      <c r="F37" s="51">
        <v>76163.695000000007</v>
      </c>
      <c r="G37" s="52">
        <f t="shared" si="2"/>
        <v>1.9552495481290559</v>
      </c>
      <c r="H37" s="83">
        <v>199584</v>
      </c>
      <c r="I37" s="52">
        <f t="shared" si="0"/>
        <v>-61.838777156485492</v>
      </c>
    </row>
    <row r="38" spans="1:9" ht="18" customHeight="1">
      <c r="A38" s="105"/>
      <c r="B38" s="105"/>
      <c r="C38" s="58"/>
      <c r="D38" s="50" t="s">
        <v>36</v>
      </c>
      <c r="E38" s="50"/>
      <c r="F38" s="51">
        <v>716901.63699999999</v>
      </c>
      <c r="G38" s="52">
        <f t="shared" si="2"/>
        <v>18.40406510998751</v>
      </c>
      <c r="H38" s="83">
        <v>782815</v>
      </c>
      <c r="I38" s="52">
        <f t="shared" si="0"/>
        <v>-8.420043432995028</v>
      </c>
    </row>
    <row r="39" spans="1:9" ht="18" customHeight="1">
      <c r="A39" s="105"/>
      <c r="B39" s="105"/>
      <c r="C39" s="57" t="s">
        <v>16</v>
      </c>
      <c r="D39" s="50"/>
      <c r="E39" s="50"/>
      <c r="F39" s="51">
        <v>185672.85</v>
      </c>
      <c r="G39" s="52">
        <f t="shared" si="2"/>
        <v>4.7665328745189415</v>
      </c>
      <c r="H39" s="83">
        <v>192180</v>
      </c>
      <c r="I39" s="52">
        <f t="shared" si="0"/>
        <v>-3.3859662816109859</v>
      </c>
    </row>
    <row r="40" spans="1:9" ht="18" customHeight="1">
      <c r="A40" s="105"/>
      <c r="B40" s="105"/>
      <c r="C40" s="59"/>
      <c r="D40" s="57" t="s">
        <v>17</v>
      </c>
      <c r="E40" s="50"/>
      <c r="F40" s="51">
        <v>185477.139</v>
      </c>
      <c r="G40" s="52">
        <f t="shared" si="2"/>
        <v>4.7615086455301308</v>
      </c>
      <c r="H40" s="83">
        <v>191492</v>
      </c>
      <c r="I40" s="52">
        <f t="shared" si="0"/>
        <v>-3.1410508010778493</v>
      </c>
    </row>
    <row r="41" spans="1:9" ht="18" customHeight="1">
      <c r="A41" s="105"/>
      <c r="B41" s="105"/>
      <c r="C41" s="59"/>
      <c r="D41" s="59"/>
      <c r="E41" s="53" t="s">
        <v>91</v>
      </c>
      <c r="F41" s="51">
        <v>111273.792</v>
      </c>
      <c r="G41" s="52">
        <f t="shared" si="2"/>
        <v>2.8565845121695648</v>
      </c>
      <c r="H41" s="83">
        <v>132374</v>
      </c>
      <c r="I41" s="54">
        <f t="shared" si="0"/>
        <v>-15.939843171619806</v>
      </c>
    </row>
    <row r="42" spans="1:9" ht="18" customHeight="1">
      <c r="A42" s="105"/>
      <c r="B42" s="105"/>
      <c r="C42" s="59"/>
      <c r="D42" s="58"/>
      <c r="E42" s="44" t="s">
        <v>37</v>
      </c>
      <c r="F42" s="51">
        <v>74203.346999999994</v>
      </c>
      <c r="G42" s="52">
        <f t="shared" si="2"/>
        <v>1.9049241333605664</v>
      </c>
      <c r="H42" s="83">
        <v>59118</v>
      </c>
      <c r="I42" s="54">
        <f t="shared" si="0"/>
        <v>25.51735004567135</v>
      </c>
    </row>
    <row r="43" spans="1:9" ht="18" customHeight="1">
      <c r="A43" s="105"/>
      <c r="B43" s="105"/>
      <c r="C43" s="59"/>
      <c r="D43" s="50" t="s">
        <v>38</v>
      </c>
      <c r="E43" s="50"/>
      <c r="F43" s="51">
        <v>195.71100000000001</v>
      </c>
      <c r="G43" s="52">
        <f t="shared" si="2"/>
        <v>5.0242289888100308E-3</v>
      </c>
      <c r="H43" s="83">
        <v>689</v>
      </c>
      <c r="I43" s="54">
        <f t="shared" si="0"/>
        <v>-71.594920174165452</v>
      </c>
    </row>
    <row r="44" spans="1:9" ht="18" customHeight="1">
      <c r="A44" s="105"/>
      <c r="B44" s="105"/>
      <c r="C44" s="58"/>
      <c r="D44" s="50" t="s">
        <v>39</v>
      </c>
      <c r="E44" s="50"/>
      <c r="F44" s="84">
        <v>0</v>
      </c>
      <c r="G44" s="52">
        <f t="shared" si="2"/>
        <v>0</v>
      </c>
      <c r="H44" s="83">
        <v>0</v>
      </c>
      <c r="I44" s="52" t="e">
        <f t="shared" si="0"/>
        <v>#DIV/0!</v>
      </c>
    </row>
    <row r="45" spans="1:9" ht="18" customHeight="1">
      <c r="A45" s="105"/>
      <c r="B45" s="105"/>
      <c r="C45" s="44" t="s">
        <v>18</v>
      </c>
      <c r="D45" s="44"/>
      <c r="E45" s="44"/>
      <c r="F45" s="51">
        <f>SUM(F28,F32,F39)</f>
        <v>3895343.9509999999</v>
      </c>
      <c r="G45" s="52">
        <f t="shared" si="2"/>
        <v>100</v>
      </c>
      <c r="H45" s="83">
        <f>SUM(H28,H32,H39)</f>
        <v>4634812</v>
      </c>
      <c r="I45" s="52">
        <f t="shared" si="0"/>
        <v>-15.954650350434928</v>
      </c>
    </row>
    <row r="46" spans="1:9">
      <c r="A46" s="21" t="s">
        <v>19</v>
      </c>
    </row>
    <row r="47" spans="1:9">
      <c r="A47" s="22" t="s">
        <v>20</v>
      </c>
    </row>
  </sheetData>
  <mergeCells count="6">
    <mergeCell ref="A9:A45"/>
    <mergeCell ref="B9:B27"/>
    <mergeCell ref="D17:E17"/>
    <mergeCell ref="D18:E18"/>
    <mergeCell ref="D19:E19"/>
    <mergeCell ref="B28:B45"/>
  </mergeCells>
  <phoneticPr fontId="16"/>
  <printOptions horizontalCentered="1" verticalCentered="1" gridLinesSet="0"/>
  <pageMargins left="0" right="0" top="0.19685039370078741" bottom="0.19685039370078741" header="0.19685039370078741" footer="0.31496062992125984"/>
  <pageSetup paperSize="9" orientation="portrait" useFirstPageNumber="1" horizontalDpi="4294967292" r:id="rId1"/>
  <headerFooter alignWithMargins="0">
    <oddHeader>&amp;R&amp;"明朝,斜体"&amp;9都道府県－3-1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6"/>
  <sheetViews>
    <sheetView view="pageBreakPreview" zoomScale="85" zoomScaleNormal="100" zoomScaleSheetLayoutView="85" workbookViewId="0">
      <pane xSplit="4" ySplit="6" topLeftCell="E28" activePane="bottomRight" state="frozen"/>
      <selection activeCell="L8" sqref="L8"/>
      <selection pane="topRight" activeCell="L8" sqref="L8"/>
      <selection pane="bottomLeft" activeCell="L8" sqref="L8"/>
      <selection pane="bottomRight" activeCell="I31" sqref="I31"/>
    </sheetView>
  </sheetViews>
  <sheetFormatPr defaultColWidth="9" defaultRowHeight="13.2"/>
  <cols>
    <col min="1" max="1" width="5.33203125" style="2" customWidth="1"/>
    <col min="2" max="2" width="3.109375" style="2" customWidth="1"/>
    <col min="3" max="3" width="34.77734375" style="2" customWidth="1"/>
    <col min="4" max="9" width="11.88671875" style="2" customWidth="1"/>
    <col min="10" max="16384" width="9" style="2"/>
  </cols>
  <sheetData>
    <row r="1" spans="1:9" ht="33.9" customHeight="1">
      <c r="A1" s="31" t="s">
        <v>0</v>
      </c>
      <c r="B1" s="31"/>
      <c r="C1" s="90" t="s">
        <v>252</v>
      </c>
      <c r="D1" s="32"/>
      <c r="E1" s="32"/>
    </row>
    <row r="4" spans="1:9">
      <c r="A4" s="33" t="s">
        <v>112</v>
      </c>
    </row>
    <row r="5" spans="1:9">
      <c r="I5" s="8" t="s">
        <v>113</v>
      </c>
    </row>
    <row r="6" spans="1:9" s="35" customFormat="1" ht="29.25" customHeight="1">
      <c r="A6" s="47" t="s">
        <v>114</v>
      </c>
      <c r="B6" s="45"/>
      <c r="C6" s="45"/>
      <c r="D6" s="45"/>
      <c r="E6" s="34" t="s">
        <v>231</v>
      </c>
      <c r="F6" s="34" t="s">
        <v>232</v>
      </c>
      <c r="G6" s="34" t="s">
        <v>233</v>
      </c>
      <c r="H6" s="34" t="s">
        <v>239</v>
      </c>
      <c r="I6" s="34" t="s">
        <v>247</v>
      </c>
    </row>
    <row r="7" spans="1:9" ht="27" customHeight="1">
      <c r="A7" s="105" t="s">
        <v>115</v>
      </c>
      <c r="B7" s="57" t="s">
        <v>116</v>
      </c>
      <c r="C7" s="50"/>
      <c r="D7" s="62" t="s">
        <v>117</v>
      </c>
      <c r="E7" s="92">
        <v>2580017</v>
      </c>
      <c r="F7" s="92">
        <v>2582153</v>
      </c>
      <c r="G7" s="92">
        <v>3789364</v>
      </c>
      <c r="H7" s="88">
        <v>4686947</v>
      </c>
      <c r="I7" s="34">
        <v>3942613</v>
      </c>
    </row>
    <row r="8" spans="1:9" ht="27" customHeight="1">
      <c r="A8" s="105"/>
      <c r="B8" s="75"/>
      <c r="C8" s="50" t="s">
        <v>118</v>
      </c>
      <c r="D8" s="62" t="s">
        <v>41</v>
      </c>
      <c r="E8" s="87">
        <v>1673921</v>
      </c>
      <c r="F8" s="67">
        <v>1721764</v>
      </c>
      <c r="G8" s="67">
        <v>1668933</v>
      </c>
      <c r="H8" s="67">
        <v>1926226</v>
      </c>
      <c r="I8" s="67">
        <v>1942177</v>
      </c>
    </row>
    <row r="9" spans="1:9" ht="27" customHeight="1">
      <c r="A9" s="105"/>
      <c r="B9" s="50" t="s">
        <v>119</v>
      </c>
      <c r="C9" s="50"/>
      <c r="D9" s="62"/>
      <c r="E9" s="87">
        <v>2554843</v>
      </c>
      <c r="F9" s="68">
        <v>2526285</v>
      </c>
      <c r="G9" s="68">
        <v>3733515</v>
      </c>
      <c r="H9" s="68">
        <v>4634812</v>
      </c>
      <c r="I9" s="68">
        <v>3895344</v>
      </c>
    </row>
    <row r="10" spans="1:9" ht="27" customHeight="1">
      <c r="A10" s="105"/>
      <c r="B10" s="50" t="s">
        <v>120</v>
      </c>
      <c r="C10" s="50"/>
      <c r="D10" s="62"/>
      <c r="E10" s="87">
        <v>25174</v>
      </c>
      <c r="F10" s="68">
        <v>55869</v>
      </c>
      <c r="G10" s="68">
        <v>55849</v>
      </c>
      <c r="H10" s="68">
        <v>52134</v>
      </c>
      <c r="I10" s="68">
        <v>47269</v>
      </c>
    </row>
    <row r="11" spans="1:9" ht="27" customHeight="1">
      <c r="A11" s="105"/>
      <c r="B11" s="50" t="s">
        <v>121</v>
      </c>
      <c r="C11" s="50"/>
      <c r="D11" s="62"/>
      <c r="E11" s="87">
        <v>19308</v>
      </c>
      <c r="F11" s="68">
        <v>19188</v>
      </c>
      <c r="G11" s="68">
        <v>20871</v>
      </c>
      <c r="H11" s="68">
        <v>20845</v>
      </c>
      <c r="I11" s="68">
        <v>23861</v>
      </c>
    </row>
    <row r="12" spans="1:9" ht="27" customHeight="1">
      <c r="A12" s="105"/>
      <c r="B12" s="50" t="s">
        <v>122</v>
      </c>
      <c r="C12" s="50"/>
      <c r="D12" s="62"/>
      <c r="E12" s="87">
        <v>5866</v>
      </c>
      <c r="F12" s="68">
        <v>36681</v>
      </c>
      <c r="G12" s="68">
        <v>34977</v>
      </c>
      <c r="H12" s="68">
        <v>31289</v>
      </c>
      <c r="I12" s="68">
        <v>23408</v>
      </c>
    </row>
    <row r="13" spans="1:9" ht="27" customHeight="1">
      <c r="A13" s="105"/>
      <c r="B13" s="50" t="s">
        <v>123</v>
      </c>
      <c r="C13" s="50"/>
      <c r="D13" s="62"/>
      <c r="E13" s="87">
        <v>-2219</v>
      </c>
      <c r="F13" s="68">
        <v>30815</v>
      </c>
      <c r="G13" s="68">
        <v>-1703</v>
      </c>
      <c r="H13" s="68">
        <v>-3688</v>
      </c>
      <c r="I13" s="68">
        <v>-7881</v>
      </c>
    </row>
    <row r="14" spans="1:9" ht="27" customHeight="1">
      <c r="A14" s="105"/>
      <c r="B14" s="50" t="s">
        <v>124</v>
      </c>
      <c r="C14" s="50"/>
      <c r="D14" s="62"/>
      <c r="E14" s="87">
        <v>0</v>
      </c>
      <c r="F14" s="68">
        <v>0</v>
      </c>
      <c r="G14" s="68">
        <v>0</v>
      </c>
      <c r="H14" s="68">
        <v>0</v>
      </c>
      <c r="I14" s="68">
        <v>0</v>
      </c>
    </row>
    <row r="15" spans="1:9" ht="27" customHeight="1">
      <c r="A15" s="105"/>
      <c r="B15" s="50" t="s">
        <v>125</v>
      </c>
      <c r="C15" s="50"/>
      <c r="D15" s="62"/>
      <c r="E15" s="87">
        <v>-2218</v>
      </c>
      <c r="F15" s="68">
        <v>35656</v>
      </c>
      <c r="G15" s="68">
        <v>-1703</v>
      </c>
      <c r="H15" s="68">
        <v>177060</v>
      </c>
      <c r="I15" s="68">
        <v>-55991</v>
      </c>
    </row>
    <row r="16" spans="1:9" ht="27" customHeight="1">
      <c r="A16" s="105"/>
      <c r="B16" s="50" t="s">
        <v>126</v>
      </c>
      <c r="C16" s="50"/>
      <c r="D16" s="62" t="s">
        <v>42</v>
      </c>
      <c r="E16" s="87">
        <v>301910</v>
      </c>
      <c r="F16" s="68">
        <v>303406</v>
      </c>
      <c r="G16" s="68">
        <v>318817</v>
      </c>
      <c r="H16" s="68">
        <v>510440</v>
      </c>
      <c r="I16" s="68">
        <v>475332</v>
      </c>
    </row>
    <row r="17" spans="1:9" ht="27" customHeight="1">
      <c r="A17" s="105"/>
      <c r="B17" s="50" t="s">
        <v>127</v>
      </c>
      <c r="C17" s="50"/>
      <c r="D17" s="62" t="s">
        <v>43</v>
      </c>
      <c r="E17" s="87">
        <v>281360</v>
      </c>
      <c r="F17" s="68">
        <v>338603</v>
      </c>
      <c r="G17" s="68">
        <v>438371</v>
      </c>
      <c r="H17" s="68">
        <v>475485</v>
      </c>
      <c r="I17" s="68">
        <v>410748</v>
      </c>
    </row>
    <row r="18" spans="1:9" ht="27" customHeight="1">
      <c r="A18" s="105"/>
      <c r="B18" s="50" t="s">
        <v>128</v>
      </c>
      <c r="C18" s="50"/>
      <c r="D18" s="62" t="s">
        <v>44</v>
      </c>
      <c r="E18" s="87">
        <v>5328516</v>
      </c>
      <c r="F18" s="68">
        <v>5219171</v>
      </c>
      <c r="G18" s="68">
        <v>5180685</v>
      </c>
      <c r="H18" s="68">
        <v>5192444</v>
      </c>
      <c r="I18" s="68">
        <v>4935954</v>
      </c>
    </row>
    <row r="19" spans="1:9" ht="27" customHeight="1">
      <c r="A19" s="105"/>
      <c r="B19" s="50" t="s">
        <v>129</v>
      </c>
      <c r="C19" s="50"/>
      <c r="D19" s="62" t="s">
        <v>130</v>
      </c>
      <c r="E19" s="87">
        <v>5307966</v>
      </c>
      <c r="F19" s="87">
        <f>F17+F18-F16</f>
        <v>5254368</v>
      </c>
      <c r="G19" s="87">
        <f>G17+G18-G16</f>
        <v>5300239</v>
      </c>
      <c r="H19" s="87">
        <f>H17+H18-H16</f>
        <v>5157489</v>
      </c>
      <c r="I19" s="66">
        <f>I17+I18-I16</f>
        <v>4871370</v>
      </c>
    </row>
    <row r="20" spans="1:9" ht="27" customHeight="1">
      <c r="A20" s="105"/>
      <c r="B20" s="50" t="s">
        <v>131</v>
      </c>
      <c r="C20" s="50"/>
      <c r="D20" s="62" t="s">
        <v>132</v>
      </c>
      <c r="E20" s="69">
        <v>3.1832541679087605</v>
      </c>
      <c r="F20" s="69">
        <f>F18/F8</f>
        <v>3.0312929065772081</v>
      </c>
      <c r="G20" s="69">
        <f>G18/G8</f>
        <v>3.1041899225433256</v>
      </c>
      <c r="H20" s="69">
        <f>H18/H8</f>
        <v>2.6956566882598407</v>
      </c>
      <c r="I20" s="69">
        <f>I18/I8</f>
        <v>2.5414542546843051</v>
      </c>
    </row>
    <row r="21" spans="1:9" ht="27" customHeight="1">
      <c r="A21" s="105"/>
      <c r="B21" s="50" t="s">
        <v>133</v>
      </c>
      <c r="C21" s="50"/>
      <c r="D21" s="62" t="s">
        <v>134</v>
      </c>
      <c r="E21" s="69">
        <v>3.1709776028856798</v>
      </c>
      <c r="F21" s="69">
        <f>F19/F8</f>
        <v>3.0517353133182015</v>
      </c>
      <c r="G21" s="69">
        <f>G19/G8</f>
        <v>3.1758249132829177</v>
      </c>
      <c r="H21" s="69">
        <f>H19/H8</f>
        <v>2.6775098041455156</v>
      </c>
      <c r="I21" s="69">
        <f>I19/I8</f>
        <v>2.5082008488412746</v>
      </c>
    </row>
    <row r="22" spans="1:9" ht="27" customHeight="1">
      <c r="A22" s="105"/>
      <c r="B22" s="50" t="s">
        <v>135</v>
      </c>
      <c r="C22" s="50"/>
      <c r="D22" s="62" t="s">
        <v>136</v>
      </c>
      <c r="E22" s="87">
        <v>602809.51265285281</v>
      </c>
      <c r="F22" s="87">
        <f>F18/F24*1000000</f>
        <v>590439.42571663519</v>
      </c>
      <c r="G22" s="87">
        <f>G18/G24*1000000</f>
        <v>586203.85315837793</v>
      </c>
      <c r="H22" s="87">
        <f>H18/H24*1000000</f>
        <v>587534.40522037155</v>
      </c>
      <c r="I22" s="66">
        <f>I18/I24*1000000</f>
        <v>558512.09903951094</v>
      </c>
    </row>
    <row r="23" spans="1:9" ht="27" customHeight="1">
      <c r="A23" s="105"/>
      <c r="B23" s="50" t="s">
        <v>137</v>
      </c>
      <c r="C23" s="50"/>
      <c r="D23" s="62" t="s">
        <v>138</v>
      </c>
      <c r="E23" s="87">
        <v>600484.71237356006</v>
      </c>
      <c r="F23" s="87">
        <f>F19/F24*1000000</f>
        <v>594421.22598088183</v>
      </c>
      <c r="G23" s="87">
        <f>G19/G24*1000000</f>
        <v>599731.60392116266</v>
      </c>
      <c r="H23" s="87">
        <f>H19/H24*1000000</f>
        <v>583579.18391524476</v>
      </c>
      <c r="I23" s="66">
        <f>I19/I24*1000000</f>
        <v>551204.30293679843</v>
      </c>
    </row>
    <row r="24" spans="1:9" ht="27" customHeight="1">
      <c r="A24" s="105"/>
      <c r="B24" s="70" t="s">
        <v>139</v>
      </c>
      <c r="C24" s="71"/>
      <c r="D24" s="62" t="s">
        <v>140</v>
      </c>
      <c r="E24" s="68">
        <v>8839469</v>
      </c>
      <c r="F24" s="68">
        <f>E24</f>
        <v>8839469</v>
      </c>
      <c r="G24" s="68">
        <v>8837685</v>
      </c>
      <c r="H24" s="68">
        <v>8837685</v>
      </c>
      <c r="I24" s="68">
        <v>8837685</v>
      </c>
    </row>
    <row r="25" spans="1:9" ht="27" customHeight="1">
      <c r="A25" s="105"/>
      <c r="B25" s="44" t="s">
        <v>141</v>
      </c>
      <c r="C25" s="44"/>
      <c r="D25" s="44"/>
      <c r="E25" s="87">
        <v>1569476</v>
      </c>
      <c r="F25" s="86">
        <v>1577599</v>
      </c>
      <c r="G25" s="86">
        <v>1598009</v>
      </c>
      <c r="H25" s="86">
        <v>1680869</v>
      </c>
      <c r="I25" s="51">
        <v>1661425</v>
      </c>
    </row>
    <row r="26" spans="1:9" ht="27" customHeight="1">
      <c r="A26" s="105"/>
      <c r="B26" s="44" t="s">
        <v>142</v>
      </c>
      <c r="C26" s="44"/>
      <c r="D26" s="44"/>
      <c r="E26" s="72">
        <v>0.79</v>
      </c>
      <c r="F26" s="73">
        <v>0.79</v>
      </c>
      <c r="G26" s="73">
        <v>0.79</v>
      </c>
      <c r="H26" s="73">
        <v>0.75</v>
      </c>
      <c r="I26" s="73">
        <v>0.74</v>
      </c>
    </row>
    <row r="27" spans="1:9" ht="27" customHeight="1">
      <c r="A27" s="105"/>
      <c r="B27" s="44" t="s">
        <v>143</v>
      </c>
      <c r="C27" s="44"/>
      <c r="D27" s="44"/>
      <c r="E27" s="54">
        <v>0.4</v>
      </c>
      <c r="F27" s="52">
        <v>2.2999999999999998</v>
      </c>
      <c r="G27" s="52">
        <v>2.2000000000000002</v>
      </c>
      <c r="H27" s="52">
        <v>1.9</v>
      </c>
      <c r="I27" s="52">
        <v>1.409</v>
      </c>
    </row>
    <row r="28" spans="1:9" ht="27" customHeight="1">
      <c r="A28" s="105"/>
      <c r="B28" s="44" t="s">
        <v>144</v>
      </c>
      <c r="C28" s="44"/>
      <c r="D28" s="44"/>
      <c r="E28" s="54">
        <v>100.1</v>
      </c>
      <c r="F28" s="52">
        <v>98.5</v>
      </c>
      <c r="G28" s="52">
        <v>100.8</v>
      </c>
      <c r="H28" s="52">
        <v>87.1</v>
      </c>
      <c r="I28" s="52">
        <v>102.2</v>
      </c>
    </row>
    <row r="29" spans="1:9" ht="27" customHeight="1">
      <c r="A29" s="105"/>
      <c r="B29" s="44" t="s">
        <v>145</v>
      </c>
      <c r="C29" s="44"/>
      <c r="D29" s="44"/>
      <c r="E29" s="54">
        <v>66.599999999999994</v>
      </c>
      <c r="F29" s="52">
        <v>66.7</v>
      </c>
      <c r="G29" s="52">
        <v>62.2</v>
      </c>
      <c r="H29" s="52">
        <v>50.4</v>
      </c>
      <c r="I29" s="52">
        <v>62.2</v>
      </c>
    </row>
    <row r="30" spans="1:9" ht="27" customHeight="1">
      <c r="A30" s="105"/>
      <c r="B30" s="105" t="s">
        <v>146</v>
      </c>
      <c r="C30" s="44" t="s">
        <v>147</v>
      </c>
      <c r="D30" s="44"/>
      <c r="E30" s="54">
        <v>0</v>
      </c>
      <c r="F30" s="52">
        <v>0</v>
      </c>
      <c r="G30" s="52">
        <v>0</v>
      </c>
      <c r="H30" s="52">
        <v>0</v>
      </c>
      <c r="I30" s="52">
        <v>0</v>
      </c>
    </row>
    <row r="31" spans="1:9" ht="27" customHeight="1">
      <c r="A31" s="105"/>
      <c r="B31" s="105"/>
      <c r="C31" s="44" t="s">
        <v>148</v>
      </c>
      <c r="D31" s="44"/>
      <c r="E31" s="54">
        <v>0</v>
      </c>
      <c r="F31" s="52">
        <v>0</v>
      </c>
      <c r="G31" s="52">
        <v>0</v>
      </c>
      <c r="H31" s="52">
        <v>0</v>
      </c>
      <c r="I31" s="52">
        <v>0</v>
      </c>
    </row>
    <row r="32" spans="1:9" ht="27" customHeight="1">
      <c r="A32" s="105"/>
      <c r="B32" s="105"/>
      <c r="C32" s="44" t="s">
        <v>149</v>
      </c>
      <c r="D32" s="44"/>
      <c r="E32" s="54">
        <v>16.8</v>
      </c>
      <c r="F32" s="52">
        <v>15.3</v>
      </c>
      <c r="G32" s="52">
        <v>13.7</v>
      </c>
      <c r="H32" s="52">
        <v>12.2</v>
      </c>
      <c r="I32" s="52">
        <v>11.5</v>
      </c>
    </row>
    <row r="33" spans="1:9" ht="27" customHeight="1">
      <c r="A33" s="105"/>
      <c r="B33" s="105"/>
      <c r="C33" s="44" t="s">
        <v>150</v>
      </c>
      <c r="D33" s="44"/>
      <c r="E33" s="93">
        <v>173.8</v>
      </c>
      <c r="F33" s="94">
        <v>164.3</v>
      </c>
      <c r="G33" s="94">
        <v>153.4</v>
      </c>
      <c r="H33" s="74">
        <v>130.9</v>
      </c>
      <c r="I33" s="74">
        <v>123.3</v>
      </c>
    </row>
    <row r="34" spans="1:9" ht="27" customHeight="1">
      <c r="A34" s="2" t="s">
        <v>248</v>
      </c>
      <c r="E34" s="36"/>
      <c r="F34" s="36"/>
      <c r="G34" s="36"/>
      <c r="H34" s="36"/>
      <c r="I34" s="37"/>
    </row>
    <row r="35" spans="1:9" ht="27" customHeight="1">
      <c r="A35" s="7" t="s">
        <v>110</v>
      </c>
    </row>
    <row r="36" spans="1:9">
      <c r="A36" s="38"/>
    </row>
  </sheetData>
  <mergeCells count="2">
    <mergeCell ref="A7:A33"/>
    <mergeCell ref="B30:B33"/>
  </mergeCells>
  <phoneticPr fontId="16"/>
  <pageMargins left="0.31496062992125984" right="0.19685039370078741" top="0.98425196850393704" bottom="0.98425196850393704" header="0.51181102362204722" footer="0.51181102362204722"/>
  <pageSetup paperSize="9" scale="85" firstPageNumber="2" orientation="portrait" useFirstPageNumber="1" horizontalDpi="4294967292" r:id="rId1"/>
  <headerFooter alignWithMargins="0">
    <oddHeader>&amp;R&amp;"明朝,斜体"&amp;9都道府県－3-2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50"/>
  <sheetViews>
    <sheetView view="pageBreakPreview" zoomScale="85" zoomScaleNormal="100" zoomScaleSheetLayoutView="85" workbookViewId="0">
      <pane xSplit="5" ySplit="7" topLeftCell="F20" activePane="bottomRight" state="frozen"/>
      <selection activeCell="L8" sqref="L8"/>
      <selection pane="topRight" activeCell="L8" sqref="L8"/>
      <selection pane="bottomLeft" activeCell="L8" sqref="L8"/>
      <selection pane="bottomRight" activeCell="F3" sqref="F3"/>
    </sheetView>
  </sheetViews>
  <sheetFormatPr defaultColWidth="9" defaultRowHeight="13.2"/>
  <cols>
    <col min="1" max="1" width="3.6640625" style="2" customWidth="1"/>
    <col min="2" max="3" width="1.6640625" style="2" customWidth="1"/>
    <col min="4" max="4" width="22.6640625" style="2" customWidth="1"/>
    <col min="5" max="5" width="10.6640625" style="2" customWidth="1"/>
    <col min="6" max="21" width="13.6640625" style="2" customWidth="1"/>
    <col min="22" max="25" width="12" style="2" customWidth="1"/>
    <col min="26" max="16384" width="9" style="2"/>
  </cols>
  <sheetData>
    <row r="1" spans="1:25" ht="33.9" customHeight="1">
      <c r="A1" s="19" t="s">
        <v>0</v>
      </c>
      <c r="B1" s="10"/>
      <c r="C1" s="10"/>
      <c r="D1" s="89" t="s">
        <v>252</v>
      </c>
      <c r="E1" s="12"/>
      <c r="F1" s="12"/>
      <c r="G1" s="12"/>
    </row>
    <row r="2" spans="1:25" ht="15" customHeight="1"/>
    <row r="3" spans="1:25" ht="15" customHeight="1">
      <c r="A3" s="13" t="s">
        <v>151</v>
      </c>
      <c r="B3" s="13"/>
      <c r="C3" s="13"/>
      <c r="D3" s="13"/>
    </row>
    <row r="4" spans="1:25" ht="15" customHeight="1">
      <c r="A4" s="13"/>
      <c r="B4" s="13"/>
      <c r="C4" s="13"/>
      <c r="D4" s="13"/>
    </row>
    <row r="5" spans="1:25" ht="15.9" customHeight="1">
      <c r="A5" s="11" t="s">
        <v>249</v>
      </c>
      <c r="B5" s="11"/>
      <c r="C5" s="11"/>
      <c r="D5" s="11"/>
      <c r="K5" s="14"/>
      <c r="O5" s="14" t="s">
        <v>47</v>
      </c>
    </row>
    <row r="6" spans="1:25" ht="15.9" customHeight="1">
      <c r="A6" s="115" t="s">
        <v>48</v>
      </c>
      <c r="B6" s="116"/>
      <c r="C6" s="116"/>
      <c r="D6" s="116"/>
      <c r="E6" s="116"/>
      <c r="F6" s="111" t="s">
        <v>259</v>
      </c>
      <c r="G6" s="111"/>
      <c r="H6" s="111" t="s">
        <v>260</v>
      </c>
      <c r="I6" s="111"/>
      <c r="J6" s="111" t="s">
        <v>261</v>
      </c>
      <c r="K6" s="111"/>
      <c r="L6" s="111"/>
      <c r="M6" s="111"/>
      <c r="N6" s="111"/>
      <c r="O6" s="111"/>
    </row>
    <row r="7" spans="1:25" ht="15.9" customHeight="1">
      <c r="A7" s="116"/>
      <c r="B7" s="116"/>
      <c r="C7" s="116"/>
      <c r="D7" s="116"/>
      <c r="E7" s="116"/>
      <c r="F7" s="48" t="s">
        <v>238</v>
      </c>
      <c r="G7" s="48" t="s">
        <v>237</v>
      </c>
      <c r="H7" s="48" t="s">
        <v>238</v>
      </c>
      <c r="I7" s="76" t="s">
        <v>237</v>
      </c>
      <c r="J7" s="48" t="s">
        <v>238</v>
      </c>
      <c r="K7" s="76" t="s">
        <v>237</v>
      </c>
      <c r="L7" s="48" t="s">
        <v>238</v>
      </c>
      <c r="M7" s="76" t="s">
        <v>237</v>
      </c>
      <c r="N7" s="48" t="s">
        <v>238</v>
      </c>
      <c r="O7" s="76" t="s">
        <v>237</v>
      </c>
    </row>
    <row r="8" spans="1:25" ht="15.9" customHeight="1">
      <c r="A8" s="113" t="s">
        <v>82</v>
      </c>
      <c r="B8" s="57" t="s">
        <v>49</v>
      </c>
      <c r="C8" s="50"/>
      <c r="D8" s="50"/>
      <c r="E8" s="62" t="s">
        <v>40</v>
      </c>
      <c r="F8" s="51">
        <v>675.45080800000005</v>
      </c>
      <c r="G8" s="95">
        <v>720</v>
      </c>
      <c r="H8" s="51">
        <v>2085</v>
      </c>
      <c r="I8" s="95">
        <v>3200</v>
      </c>
      <c r="J8" s="51">
        <v>60865</v>
      </c>
      <c r="K8" s="95">
        <v>61315</v>
      </c>
      <c r="L8" s="51"/>
      <c r="M8" s="51"/>
      <c r="N8" s="51"/>
      <c r="O8" s="51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spans="1:25" ht="15.9" customHeight="1">
      <c r="A9" s="113"/>
      <c r="B9" s="59"/>
      <c r="C9" s="50" t="s">
        <v>50</v>
      </c>
      <c r="D9" s="50"/>
      <c r="E9" s="62" t="s">
        <v>41</v>
      </c>
      <c r="F9" s="51">
        <v>675.45080800000005</v>
      </c>
      <c r="G9" s="95">
        <v>720</v>
      </c>
      <c r="H9" s="51">
        <v>2085</v>
      </c>
      <c r="I9" s="95">
        <v>3200</v>
      </c>
      <c r="J9" s="51">
        <v>60865</v>
      </c>
      <c r="K9" s="95">
        <v>61315</v>
      </c>
      <c r="L9" s="51"/>
      <c r="M9" s="51"/>
      <c r="N9" s="51"/>
      <c r="O9" s="51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pans="1:25" ht="15.9" customHeight="1">
      <c r="A10" s="113"/>
      <c r="B10" s="58"/>
      <c r="C10" s="50" t="s">
        <v>51</v>
      </c>
      <c r="D10" s="50"/>
      <c r="E10" s="62" t="s">
        <v>42</v>
      </c>
      <c r="F10" s="51">
        <v>0</v>
      </c>
      <c r="G10" s="85">
        <v>0</v>
      </c>
      <c r="H10" s="51">
        <v>0</v>
      </c>
      <c r="I10" s="95">
        <v>0</v>
      </c>
      <c r="J10" s="63">
        <v>0</v>
      </c>
      <c r="K10" s="63">
        <v>0</v>
      </c>
      <c r="L10" s="51"/>
      <c r="M10" s="51"/>
      <c r="N10" s="51"/>
      <c r="O10" s="51"/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pans="1:25" ht="15.9" customHeight="1">
      <c r="A11" s="113"/>
      <c r="B11" s="57" t="s">
        <v>52</v>
      </c>
      <c r="C11" s="50"/>
      <c r="D11" s="50"/>
      <c r="E11" s="62" t="s">
        <v>43</v>
      </c>
      <c r="F11" s="51">
        <v>613.45432500000004</v>
      </c>
      <c r="G11" s="95">
        <v>689</v>
      </c>
      <c r="H11" s="51">
        <v>973</v>
      </c>
      <c r="I11" s="95">
        <v>2816</v>
      </c>
      <c r="J11" s="51">
        <v>62952</v>
      </c>
      <c r="K11" s="95">
        <v>63619</v>
      </c>
      <c r="L11" s="51"/>
      <c r="M11" s="51"/>
      <c r="N11" s="51"/>
      <c r="O11" s="51"/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pans="1:25" ht="15.9" customHeight="1">
      <c r="A12" s="113"/>
      <c r="B12" s="59"/>
      <c r="C12" s="50" t="s">
        <v>53</v>
      </c>
      <c r="D12" s="50"/>
      <c r="E12" s="62" t="s">
        <v>44</v>
      </c>
      <c r="F12" s="51">
        <v>613.45432500000004</v>
      </c>
      <c r="G12" s="95">
        <v>689</v>
      </c>
      <c r="H12" s="51">
        <v>973</v>
      </c>
      <c r="I12" s="95">
        <v>2816</v>
      </c>
      <c r="J12" s="51">
        <v>62952</v>
      </c>
      <c r="K12" s="95">
        <v>63619</v>
      </c>
      <c r="L12" s="51"/>
      <c r="M12" s="51"/>
      <c r="N12" s="51"/>
      <c r="O12" s="51"/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pans="1:25" ht="15.9" customHeight="1">
      <c r="A13" s="113"/>
      <c r="B13" s="58"/>
      <c r="C13" s="50" t="s">
        <v>54</v>
      </c>
      <c r="D13" s="50"/>
      <c r="E13" s="62" t="s">
        <v>45</v>
      </c>
      <c r="F13" s="51">
        <v>0</v>
      </c>
      <c r="G13" s="95">
        <v>0</v>
      </c>
      <c r="H13" s="63">
        <v>0</v>
      </c>
      <c r="I13" s="63">
        <v>0.3</v>
      </c>
      <c r="J13" s="63">
        <v>0</v>
      </c>
      <c r="K13" s="63">
        <v>0</v>
      </c>
      <c r="L13" s="51"/>
      <c r="M13" s="51"/>
      <c r="N13" s="51"/>
      <c r="O13" s="51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pans="1:25" ht="15.9" customHeight="1">
      <c r="A14" s="113"/>
      <c r="B14" s="50" t="s">
        <v>55</v>
      </c>
      <c r="C14" s="50"/>
      <c r="D14" s="50"/>
      <c r="E14" s="62" t="s">
        <v>152</v>
      </c>
      <c r="F14" s="51">
        <f t="shared" ref="F14:O15" si="0">F9-F12</f>
        <v>61.996483000000012</v>
      </c>
      <c r="G14" s="95">
        <f t="shared" si="0"/>
        <v>31</v>
      </c>
      <c r="H14" s="51">
        <f t="shared" si="0"/>
        <v>1112</v>
      </c>
      <c r="I14" s="95">
        <f t="shared" si="0"/>
        <v>384</v>
      </c>
      <c r="J14" s="51">
        <f t="shared" si="0"/>
        <v>-2087</v>
      </c>
      <c r="K14" s="95">
        <f t="shared" si="0"/>
        <v>-2304</v>
      </c>
      <c r="L14" s="51">
        <f t="shared" si="0"/>
        <v>0</v>
      </c>
      <c r="M14" s="51">
        <f t="shared" si="0"/>
        <v>0</v>
      </c>
      <c r="N14" s="51">
        <f t="shared" si="0"/>
        <v>0</v>
      </c>
      <c r="O14" s="51">
        <f t="shared" si="0"/>
        <v>0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pans="1:25" ht="15.9" customHeight="1">
      <c r="A15" s="113"/>
      <c r="B15" s="50" t="s">
        <v>56</v>
      </c>
      <c r="C15" s="50"/>
      <c r="D15" s="50"/>
      <c r="E15" s="62" t="s">
        <v>153</v>
      </c>
      <c r="F15" s="51">
        <f t="shared" si="0"/>
        <v>0</v>
      </c>
      <c r="G15" s="95">
        <f>G10-G13</f>
        <v>0</v>
      </c>
      <c r="H15" s="51">
        <f t="shared" si="0"/>
        <v>0</v>
      </c>
      <c r="I15" s="95">
        <f t="shared" si="0"/>
        <v>-0.3</v>
      </c>
      <c r="J15" s="51">
        <f t="shared" si="0"/>
        <v>0</v>
      </c>
      <c r="K15" s="95">
        <f t="shared" si="0"/>
        <v>0</v>
      </c>
      <c r="L15" s="51">
        <f t="shared" si="0"/>
        <v>0</v>
      </c>
      <c r="M15" s="51">
        <f t="shared" si="0"/>
        <v>0</v>
      </c>
      <c r="N15" s="51">
        <f t="shared" si="0"/>
        <v>0</v>
      </c>
      <c r="O15" s="51">
        <f t="shared" si="0"/>
        <v>0</v>
      </c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spans="1:25" ht="15.9" customHeight="1">
      <c r="A16" s="113"/>
      <c r="B16" s="50" t="s">
        <v>57</v>
      </c>
      <c r="C16" s="50"/>
      <c r="D16" s="50"/>
      <c r="E16" s="62" t="s">
        <v>154</v>
      </c>
      <c r="F16" s="51">
        <f t="shared" ref="F16:O16" si="1">F8-F11</f>
        <v>61.996483000000012</v>
      </c>
      <c r="G16" s="95">
        <f t="shared" si="1"/>
        <v>31</v>
      </c>
      <c r="H16" s="51">
        <f t="shared" si="1"/>
        <v>1112</v>
      </c>
      <c r="I16" s="95">
        <f t="shared" si="1"/>
        <v>384</v>
      </c>
      <c r="J16" s="51">
        <f t="shared" si="1"/>
        <v>-2087</v>
      </c>
      <c r="K16" s="95">
        <f t="shared" si="1"/>
        <v>-2304</v>
      </c>
      <c r="L16" s="51">
        <f t="shared" si="1"/>
        <v>0</v>
      </c>
      <c r="M16" s="51">
        <f t="shared" si="1"/>
        <v>0</v>
      </c>
      <c r="N16" s="51">
        <f t="shared" si="1"/>
        <v>0</v>
      </c>
      <c r="O16" s="51">
        <f t="shared" si="1"/>
        <v>0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spans="1:25" ht="15.9" customHeight="1">
      <c r="A17" s="113"/>
      <c r="B17" s="50" t="s">
        <v>58</v>
      </c>
      <c r="C17" s="50"/>
      <c r="D17" s="50"/>
      <c r="E17" s="48"/>
      <c r="F17" s="63">
        <v>13675.482577000001</v>
      </c>
      <c r="G17" s="63">
        <v>13737</v>
      </c>
      <c r="H17" s="63">
        <v>4063</v>
      </c>
      <c r="I17" s="63">
        <v>5175</v>
      </c>
      <c r="J17" s="51">
        <v>13749</v>
      </c>
      <c r="K17" s="95">
        <v>11662</v>
      </c>
      <c r="L17" s="51"/>
      <c r="M17" s="51"/>
      <c r="N17" s="63"/>
      <c r="O17" s="64"/>
      <c r="P17" s="25"/>
      <c r="Q17" s="25"/>
      <c r="R17" s="25"/>
      <c r="S17" s="25"/>
      <c r="T17" s="25"/>
      <c r="U17" s="25"/>
      <c r="V17" s="25"/>
      <c r="W17" s="25"/>
      <c r="X17" s="25"/>
      <c r="Y17" s="25"/>
    </row>
    <row r="18" spans="1:25" ht="15.9" customHeight="1">
      <c r="A18" s="113"/>
      <c r="B18" s="50" t="s">
        <v>59</v>
      </c>
      <c r="C18" s="50"/>
      <c r="D18" s="50"/>
      <c r="E18" s="48"/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/>
      <c r="M18" s="64"/>
      <c r="N18" s="64"/>
      <c r="O18" s="64"/>
      <c r="P18" s="25"/>
      <c r="Q18" s="25"/>
      <c r="R18" s="25"/>
      <c r="S18" s="25"/>
      <c r="T18" s="25"/>
      <c r="U18" s="25"/>
      <c r="V18" s="25"/>
      <c r="W18" s="25"/>
      <c r="X18" s="25"/>
      <c r="Y18" s="25"/>
    </row>
    <row r="19" spans="1:25" ht="15.9" customHeight="1">
      <c r="A19" s="113" t="s">
        <v>83</v>
      </c>
      <c r="B19" s="57" t="s">
        <v>60</v>
      </c>
      <c r="C19" s="50"/>
      <c r="D19" s="50"/>
      <c r="E19" s="62"/>
      <c r="F19" s="51">
        <v>41.774000000000001</v>
      </c>
      <c r="G19" s="95">
        <v>95</v>
      </c>
      <c r="H19" s="51">
        <v>1254</v>
      </c>
      <c r="I19" s="95">
        <v>32790</v>
      </c>
      <c r="J19" s="51">
        <v>40302</v>
      </c>
      <c r="K19" s="95">
        <v>40931</v>
      </c>
      <c r="L19" s="51"/>
      <c r="M19" s="51"/>
      <c r="N19" s="51"/>
      <c r="O19" s="51"/>
      <c r="P19" s="25"/>
      <c r="Q19" s="25"/>
      <c r="R19" s="25"/>
      <c r="S19" s="25"/>
      <c r="T19" s="25"/>
      <c r="U19" s="25"/>
      <c r="V19" s="25"/>
      <c r="W19" s="25"/>
      <c r="X19" s="25"/>
      <c r="Y19" s="25"/>
    </row>
    <row r="20" spans="1:25" ht="15.9" customHeight="1">
      <c r="A20" s="113"/>
      <c r="B20" s="58"/>
      <c r="C20" s="50" t="s">
        <v>61</v>
      </c>
      <c r="D20" s="50"/>
      <c r="E20" s="62"/>
      <c r="F20" s="51">
        <v>1</v>
      </c>
      <c r="G20" s="95">
        <v>56</v>
      </c>
      <c r="H20" s="51">
        <v>1254</v>
      </c>
      <c r="I20" s="95">
        <v>32790</v>
      </c>
      <c r="J20" s="51">
        <v>13141</v>
      </c>
      <c r="K20" s="95">
        <v>12701</v>
      </c>
      <c r="L20" s="51"/>
      <c r="M20" s="51"/>
      <c r="N20" s="51"/>
      <c r="O20" s="51"/>
      <c r="P20" s="25"/>
      <c r="Q20" s="25"/>
      <c r="R20" s="25"/>
      <c r="S20" s="25"/>
      <c r="T20" s="25"/>
      <c r="U20" s="25"/>
      <c r="V20" s="25"/>
      <c r="W20" s="25"/>
      <c r="X20" s="25"/>
      <c r="Y20" s="25"/>
    </row>
    <row r="21" spans="1:25" ht="15.9" customHeight="1">
      <c r="A21" s="113"/>
      <c r="B21" s="75" t="s">
        <v>62</v>
      </c>
      <c r="C21" s="50"/>
      <c r="D21" s="50"/>
      <c r="E21" s="62" t="s">
        <v>155</v>
      </c>
      <c r="F21" s="51">
        <v>41.774000000000001</v>
      </c>
      <c r="G21" s="95">
        <v>95</v>
      </c>
      <c r="H21" s="51">
        <v>1254</v>
      </c>
      <c r="I21" s="95">
        <v>32790</v>
      </c>
      <c r="J21" s="51">
        <v>37042</v>
      </c>
      <c r="K21" s="95">
        <v>38252</v>
      </c>
      <c r="L21" s="51"/>
      <c r="M21" s="51"/>
      <c r="N21" s="51"/>
      <c r="O21" s="51"/>
      <c r="P21" s="25"/>
      <c r="Q21" s="25"/>
      <c r="R21" s="25"/>
      <c r="S21" s="25"/>
      <c r="T21" s="25"/>
      <c r="U21" s="25"/>
      <c r="V21" s="25"/>
      <c r="W21" s="25"/>
      <c r="X21" s="25"/>
      <c r="Y21" s="25"/>
    </row>
    <row r="22" spans="1:25" ht="15.9" customHeight="1">
      <c r="A22" s="113"/>
      <c r="B22" s="57" t="s">
        <v>63</v>
      </c>
      <c r="C22" s="50"/>
      <c r="D22" s="50"/>
      <c r="E22" s="62" t="s">
        <v>156</v>
      </c>
      <c r="F22" s="51">
        <v>84.463999999999999</v>
      </c>
      <c r="G22" s="95">
        <v>193</v>
      </c>
      <c r="H22" s="51">
        <v>1320</v>
      </c>
      <c r="I22" s="95">
        <v>35215</v>
      </c>
      <c r="J22" s="51">
        <v>44960</v>
      </c>
      <c r="K22" s="95">
        <v>46312</v>
      </c>
      <c r="L22" s="51"/>
      <c r="M22" s="51"/>
      <c r="N22" s="51"/>
      <c r="O22" s="51"/>
      <c r="P22" s="25"/>
      <c r="Q22" s="25"/>
      <c r="R22" s="25"/>
      <c r="S22" s="25"/>
      <c r="T22" s="25"/>
      <c r="U22" s="25"/>
      <c r="V22" s="25"/>
      <c r="W22" s="25"/>
      <c r="X22" s="25"/>
      <c r="Y22" s="25"/>
    </row>
    <row r="23" spans="1:25" ht="15.9" customHeight="1">
      <c r="A23" s="113"/>
      <c r="B23" s="58" t="s">
        <v>64</v>
      </c>
      <c r="C23" s="50" t="s">
        <v>65</v>
      </c>
      <c r="D23" s="50"/>
      <c r="E23" s="62"/>
      <c r="F23" s="51">
        <v>62.329000000000001</v>
      </c>
      <c r="G23" s="95">
        <v>63</v>
      </c>
      <c r="H23" s="51">
        <v>1320</v>
      </c>
      <c r="I23" s="95">
        <v>35215</v>
      </c>
      <c r="J23" s="51">
        <v>15555</v>
      </c>
      <c r="K23" s="95">
        <v>15941</v>
      </c>
      <c r="L23" s="51"/>
      <c r="M23" s="51"/>
      <c r="N23" s="51"/>
      <c r="O23" s="51"/>
      <c r="P23" s="25"/>
      <c r="Q23" s="25"/>
      <c r="R23" s="25"/>
      <c r="S23" s="25"/>
      <c r="T23" s="25"/>
      <c r="U23" s="25"/>
      <c r="V23" s="25"/>
      <c r="W23" s="25"/>
      <c r="X23" s="25"/>
      <c r="Y23" s="25"/>
    </row>
    <row r="24" spans="1:25" ht="15.9" customHeight="1">
      <c r="A24" s="113"/>
      <c r="B24" s="50" t="s">
        <v>157</v>
      </c>
      <c r="C24" s="50"/>
      <c r="D24" s="50"/>
      <c r="E24" s="62" t="s">
        <v>158</v>
      </c>
      <c r="F24" s="51">
        <f>F21-F22</f>
        <v>-42.69</v>
      </c>
      <c r="G24" s="95">
        <f t="shared" ref="G24:O24" si="2">G21-G22</f>
        <v>-98</v>
      </c>
      <c r="H24" s="51">
        <f t="shared" si="2"/>
        <v>-66</v>
      </c>
      <c r="I24" s="95">
        <f t="shared" si="2"/>
        <v>-2425</v>
      </c>
      <c r="J24" s="51">
        <f t="shared" si="2"/>
        <v>-7918</v>
      </c>
      <c r="K24" s="95">
        <f t="shared" si="2"/>
        <v>-8060</v>
      </c>
      <c r="L24" s="51">
        <f t="shared" si="2"/>
        <v>0</v>
      </c>
      <c r="M24" s="51">
        <f t="shared" si="2"/>
        <v>0</v>
      </c>
      <c r="N24" s="51">
        <f t="shared" si="2"/>
        <v>0</v>
      </c>
      <c r="O24" s="51">
        <f t="shared" si="2"/>
        <v>0</v>
      </c>
      <c r="P24" s="25"/>
      <c r="Q24" s="25"/>
      <c r="R24" s="25"/>
      <c r="S24" s="25"/>
      <c r="T24" s="25"/>
      <c r="U24" s="25"/>
      <c r="V24" s="25"/>
      <c r="W24" s="25"/>
      <c r="X24" s="25"/>
      <c r="Y24" s="25"/>
    </row>
    <row r="25" spans="1:25" ht="15.9" customHeight="1">
      <c r="A25" s="113"/>
      <c r="B25" s="57" t="s">
        <v>66</v>
      </c>
      <c r="C25" s="57"/>
      <c r="D25" s="57"/>
      <c r="E25" s="117" t="s">
        <v>159</v>
      </c>
      <c r="F25" s="109">
        <v>42.69</v>
      </c>
      <c r="G25" s="109">
        <v>98</v>
      </c>
      <c r="H25" s="109">
        <v>66</v>
      </c>
      <c r="I25" s="109">
        <v>2425</v>
      </c>
      <c r="J25" s="109">
        <v>7918</v>
      </c>
      <c r="K25" s="109">
        <v>8060</v>
      </c>
      <c r="L25" s="109"/>
      <c r="M25" s="109"/>
      <c r="N25" s="109"/>
      <c r="O25" s="109"/>
      <c r="P25" s="25"/>
      <c r="Q25" s="25"/>
      <c r="R25" s="25"/>
      <c r="S25" s="25"/>
      <c r="T25" s="25"/>
      <c r="U25" s="25"/>
      <c r="V25" s="25"/>
      <c r="W25" s="25"/>
      <c r="X25" s="25"/>
      <c r="Y25" s="25"/>
    </row>
    <row r="26" spans="1:25" ht="15.9" customHeight="1">
      <c r="A26" s="113"/>
      <c r="B26" s="75" t="s">
        <v>67</v>
      </c>
      <c r="C26" s="75"/>
      <c r="D26" s="75"/>
      <c r="E26" s="118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25"/>
      <c r="Q26" s="25"/>
      <c r="R26" s="25"/>
      <c r="S26" s="25"/>
      <c r="T26" s="25"/>
      <c r="U26" s="25"/>
      <c r="V26" s="25"/>
      <c r="W26" s="25"/>
      <c r="X26" s="25"/>
      <c r="Y26" s="25"/>
    </row>
    <row r="27" spans="1:25" ht="15.9" customHeight="1">
      <c r="A27" s="113"/>
      <c r="B27" s="50" t="s">
        <v>160</v>
      </c>
      <c r="C27" s="50"/>
      <c r="D27" s="50"/>
      <c r="E27" s="62" t="s">
        <v>161</v>
      </c>
      <c r="F27" s="51">
        <f t="shared" ref="F27:O27" si="3">F24+F25</f>
        <v>0</v>
      </c>
      <c r="G27" s="95">
        <f t="shared" si="3"/>
        <v>0</v>
      </c>
      <c r="H27" s="51">
        <f t="shared" si="3"/>
        <v>0</v>
      </c>
      <c r="I27" s="95">
        <f t="shared" si="3"/>
        <v>0</v>
      </c>
      <c r="J27" s="51">
        <f t="shared" si="3"/>
        <v>0</v>
      </c>
      <c r="K27" s="95">
        <f t="shared" si="3"/>
        <v>0</v>
      </c>
      <c r="L27" s="51">
        <f t="shared" si="3"/>
        <v>0</v>
      </c>
      <c r="M27" s="51">
        <f t="shared" si="3"/>
        <v>0</v>
      </c>
      <c r="N27" s="51">
        <f t="shared" si="3"/>
        <v>0</v>
      </c>
      <c r="O27" s="51">
        <f t="shared" si="3"/>
        <v>0</v>
      </c>
      <c r="P27" s="25"/>
      <c r="Q27" s="25"/>
      <c r="R27" s="25"/>
      <c r="S27" s="25"/>
      <c r="T27" s="25"/>
      <c r="U27" s="25"/>
      <c r="V27" s="25"/>
      <c r="W27" s="25"/>
      <c r="X27" s="25"/>
      <c r="Y27" s="25"/>
    </row>
    <row r="28" spans="1:25" ht="15.9" customHeight="1">
      <c r="A28" s="7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</row>
    <row r="29" spans="1:25" ht="15.9" customHeight="1">
      <c r="A29" s="11"/>
      <c r="F29" s="25"/>
      <c r="G29" s="25"/>
      <c r="H29" s="25"/>
      <c r="I29" s="25"/>
      <c r="J29" s="26"/>
      <c r="K29" s="26"/>
      <c r="L29" s="25"/>
      <c r="M29" s="25"/>
      <c r="N29" s="25"/>
      <c r="O29" s="26" t="s">
        <v>162</v>
      </c>
      <c r="P29" s="25"/>
      <c r="Q29" s="25"/>
      <c r="R29" s="25"/>
      <c r="S29" s="25"/>
      <c r="T29" s="25"/>
      <c r="U29" s="25"/>
      <c r="V29" s="25"/>
      <c r="W29" s="25"/>
      <c r="X29" s="25"/>
      <c r="Y29" s="26"/>
    </row>
    <row r="30" spans="1:25" ht="15.9" customHeight="1">
      <c r="A30" s="116" t="s">
        <v>68</v>
      </c>
      <c r="B30" s="116"/>
      <c r="C30" s="116"/>
      <c r="D30" s="116"/>
      <c r="E30" s="116"/>
      <c r="F30" s="112" t="s">
        <v>262</v>
      </c>
      <c r="G30" s="112"/>
      <c r="H30" s="112" t="s">
        <v>263</v>
      </c>
      <c r="I30" s="112"/>
      <c r="J30" s="112" t="s">
        <v>264</v>
      </c>
      <c r="K30" s="112"/>
      <c r="L30" s="112"/>
      <c r="M30" s="112"/>
      <c r="N30" s="112"/>
      <c r="O30" s="112"/>
      <c r="P30" s="27"/>
      <c r="Q30" s="25"/>
      <c r="R30" s="27"/>
      <c r="S30" s="25"/>
      <c r="T30" s="27"/>
      <c r="U30" s="25"/>
      <c r="V30" s="27"/>
      <c r="W30" s="25"/>
      <c r="X30" s="27"/>
      <c r="Y30" s="25"/>
    </row>
    <row r="31" spans="1:25" ht="15.9" customHeight="1">
      <c r="A31" s="116"/>
      <c r="B31" s="116"/>
      <c r="C31" s="116"/>
      <c r="D31" s="116"/>
      <c r="E31" s="116"/>
      <c r="F31" s="48" t="s">
        <v>238</v>
      </c>
      <c r="G31" s="76" t="s">
        <v>237</v>
      </c>
      <c r="H31" s="48" t="s">
        <v>238</v>
      </c>
      <c r="I31" s="76" t="s">
        <v>237</v>
      </c>
      <c r="J31" s="48" t="s">
        <v>238</v>
      </c>
      <c r="K31" s="76" t="s">
        <v>237</v>
      </c>
      <c r="L31" s="48" t="s">
        <v>238</v>
      </c>
      <c r="M31" s="76" t="s">
        <v>237</v>
      </c>
      <c r="N31" s="48" t="s">
        <v>238</v>
      </c>
      <c r="O31" s="76" t="s">
        <v>237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5" ht="15.9" customHeight="1">
      <c r="A32" s="113" t="s">
        <v>84</v>
      </c>
      <c r="B32" s="57" t="s">
        <v>49</v>
      </c>
      <c r="C32" s="50"/>
      <c r="D32" s="50"/>
      <c r="E32" s="62" t="s">
        <v>40</v>
      </c>
      <c r="F32" s="51">
        <v>4195.299</v>
      </c>
      <c r="G32" s="95">
        <v>4032</v>
      </c>
      <c r="H32" s="51">
        <v>1632</v>
      </c>
      <c r="I32" s="95">
        <v>1750</v>
      </c>
      <c r="J32" s="51">
        <v>116</v>
      </c>
      <c r="K32" s="95">
        <v>302</v>
      </c>
      <c r="L32" s="51"/>
      <c r="M32" s="51"/>
      <c r="N32" s="51"/>
      <c r="O32" s="51"/>
      <c r="P32" s="29"/>
      <c r="Q32" s="29"/>
      <c r="R32" s="29"/>
      <c r="S32" s="29"/>
      <c r="T32" s="30"/>
      <c r="U32" s="30"/>
      <c r="V32" s="29"/>
      <c r="W32" s="29"/>
      <c r="X32" s="30"/>
      <c r="Y32" s="30"/>
    </row>
    <row r="33" spans="1:25" ht="15.9" customHeight="1">
      <c r="A33" s="119"/>
      <c r="B33" s="59"/>
      <c r="C33" s="57" t="s">
        <v>69</v>
      </c>
      <c r="D33" s="50"/>
      <c r="E33" s="62"/>
      <c r="F33" s="51">
        <v>4017.13</v>
      </c>
      <c r="G33" s="95">
        <v>3978</v>
      </c>
      <c r="H33" s="51">
        <v>1632</v>
      </c>
      <c r="I33" s="95">
        <v>1744</v>
      </c>
      <c r="J33" s="51">
        <v>111</v>
      </c>
      <c r="K33" s="95">
        <v>294</v>
      </c>
      <c r="L33" s="51"/>
      <c r="M33" s="51"/>
      <c r="N33" s="51"/>
      <c r="O33" s="51"/>
      <c r="P33" s="29"/>
      <c r="Q33" s="29"/>
      <c r="R33" s="29"/>
      <c r="S33" s="29"/>
      <c r="T33" s="30"/>
      <c r="U33" s="30"/>
      <c r="V33" s="29"/>
      <c r="W33" s="29"/>
      <c r="X33" s="30"/>
      <c r="Y33" s="30"/>
    </row>
    <row r="34" spans="1:25" ht="15.9" customHeight="1">
      <c r="A34" s="119"/>
      <c r="B34" s="59"/>
      <c r="C34" s="58"/>
      <c r="D34" s="50" t="s">
        <v>70</v>
      </c>
      <c r="E34" s="62"/>
      <c r="F34" s="51">
        <v>4017.13</v>
      </c>
      <c r="G34" s="95">
        <v>3978</v>
      </c>
      <c r="H34" s="51">
        <v>207</v>
      </c>
      <c r="I34" s="95">
        <v>360</v>
      </c>
      <c r="J34" s="51">
        <v>58</v>
      </c>
      <c r="K34" s="95">
        <v>140</v>
      </c>
      <c r="L34" s="51"/>
      <c r="M34" s="51"/>
      <c r="N34" s="51"/>
      <c r="O34" s="51"/>
      <c r="P34" s="29"/>
      <c r="Q34" s="29"/>
      <c r="R34" s="29"/>
      <c r="S34" s="29"/>
      <c r="T34" s="30"/>
      <c r="U34" s="30"/>
      <c r="V34" s="29"/>
      <c r="W34" s="29"/>
      <c r="X34" s="30"/>
      <c r="Y34" s="30"/>
    </row>
    <row r="35" spans="1:25" ht="15.9" customHeight="1">
      <c r="A35" s="119"/>
      <c r="B35" s="58"/>
      <c r="C35" s="75" t="s">
        <v>71</v>
      </c>
      <c r="D35" s="50"/>
      <c r="E35" s="62"/>
      <c r="F35" s="51">
        <v>178.16900000000001</v>
      </c>
      <c r="G35" s="95">
        <v>54</v>
      </c>
      <c r="H35" s="51">
        <v>0</v>
      </c>
      <c r="I35" s="95">
        <v>6</v>
      </c>
      <c r="J35" s="64">
        <v>5</v>
      </c>
      <c r="K35" s="64">
        <v>8</v>
      </c>
      <c r="L35" s="51"/>
      <c r="M35" s="51"/>
      <c r="N35" s="51"/>
      <c r="O35" s="51"/>
      <c r="P35" s="29"/>
      <c r="Q35" s="29"/>
      <c r="R35" s="29"/>
      <c r="S35" s="29"/>
      <c r="T35" s="30"/>
      <c r="U35" s="30"/>
      <c r="V35" s="29"/>
      <c r="W35" s="29"/>
      <c r="X35" s="30"/>
      <c r="Y35" s="30"/>
    </row>
    <row r="36" spans="1:25" ht="15.9" customHeight="1">
      <c r="A36" s="119"/>
      <c r="B36" s="57" t="s">
        <v>52</v>
      </c>
      <c r="C36" s="50"/>
      <c r="D36" s="50"/>
      <c r="E36" s="62" t="s">
        <v>41</v>
      </c>
      <c r="F36" s="51">
        <v>1408.07</v>
      </c>
      <c r="G36" s="95">
        <v>1413</v>
      </c>
      <c r="H36" s="51">
        <v>682</v>
      </c>
      <c r="I36" s="95">
        <v>414</v>
      </c>
      <c r="J36" s="51">
        <v>6</v>
      </c>
      <c r="K36" s="95">
        <v>8</v>
      </c>
      <c r="L36" s="51"/>
      <c r="M36" s="51"/>
      <c r="N36" s="51"/>
      <c r="O36" s="51"/>
      <c r="P36" s="29"/>
      <c r="Q36" s="29"/>
      <c r="R36" s="29"/>
      <c r="S36" s="29"/>
      <c r="T36" s="29"/>
      <c r="U36" s="29"/>
      <c r="V36" s="29"/>
      <c r="W36" s="29"/>
      <c r="X36" s="30"/>
      <c r="Y36" s="30"/>
    </row>
    <row r="37" spans="1:25" ht="15.9" customHeight="1">
      <c r="A37" s="119"/>
      <c r="B37" s="59"/>
      <c r="C37" s="50" t="s">
        <v>72</v>
      </c>
      <c r="D37" s="50"/>
      <c r="E37" s="62"/>
      <c r="F37" s="51">
        <v>1174.702</v>
      </c>
      <c r="G37" s="95">
        <v>1178</v>
      </c>
      <c r="H37" s="51">
        <v>660</v>
      </c>
      <c r="I37" s="95">
        <v>372</v>
      </c>
      <c r="J37" s="51">
        <v>6</v>
      </c>
      <c r="K37" s="95">
        <v>8</v>
      </c>
      <c r="L37" s="51"/>
      <c r="M37" s="51"/>
      <c r="N37" s="51"/>
      <c r="O37" s="51"/>
      <c r="P37" s="29"/>
      <c r="Q37" s="29"/>
      <c r="R37" s="29"/>
      <c r="S37" s="29"/>
      <c r="T37" s="29"/>
      <c r="U37" s="29"/>
      <c r="V37" s="29"/>
      <c r="W37" s="29"/>
      <c r="X37" s="30"/>
      <c r="Y37" s="30"/>
    </row>
    <row r="38" spans="1:25" ht="15.9" customHeight="1">
      <c r="A38" s="119"/>
      <c r="B38" s="58"/>
      <c r="C38" s="50" t="s">
        <v>73</v>
      </c>
      <c r="D38" s="50"/>
      <c r="E38" s="62"/>
      <c r="F38" s="51">
        <v>233.36799999999999</v>
      </c>
      <c r="G38" s="95">
        <v>234</v>
      </c>
      <c r="H38" s="51">
        <v>21</v>
      </c>
      <c r="I38" s="95">
        <v>42</v>
      </c>
      <c r="J38" s="51">
        <v>3.9E-2</v>
      </c>
      <c r="K38" s="95">
        <v>0.1</v>
      </c>
      <c r="L38" s="51"/>
      <c r="M38" s="51"/>
      <c r="N38" s="51"/>
      <c r="O38" s="51"/>
      <c r="P38" s="29"/>
      <c r="Q38" s="29"/>
      <c r="R38" s="30"/>
      <c r="S38" s="30"/>
      <c r="T38" s="29"/>
      <c r="U38" s="29"/>
      <c r="V38" s="29"/>
      <c r="W38" s="29"/>
      <c r="X38" s="30"/>
      <c r="Y38" s="30"/>
    </row>
    <row r="39" spans="1:25" ht="15.9" customHeight="1">
      <c r="A39" s="119"/>
      <c r="B39" s="44" t="s">
        <v>74</v>
      </c>
      <c r="C39" s="44"/>
      <c r="D39" s="44"/>
      <c r="E39" s="62" t="s">
        <v>163</v>
      </c>
      <c r="F39" s="51">
        <f t="shared" ref="F39:O39" si="4">F32-F36</f>
        <v>2787.2290000000003</v>
      </c>
      <c r="G39" s="95">
        <f t="shared" si="4"/>
        <v>2619</v>
      </c>
      <c r="H39" s="51">
        <f t="shared" si="4"/>
        <v>950</v>
      </c>
      <c r="I39" s="95">
        <f t="shared" si="4"/>
        <v>1336</v>
      </c>
      <c r="J39" s="51">
        <f t="shared" si="4"/>
        <v>110</v>
      </c>
      <c r="K39" s="95">
        <f t="shared" si="4"/>
        <v>294</v>
      </c>
      <c r="L39" s="51">
        <f t="shared" si="4"/>
        <v>0</v>
      </c>
      <c r="M39" s="51">
        <f t="shared" si="4"/>
        <v>0</v>
      </c>
      <c r="N39" s="51">
        <f t="shared" si="4"/>
        <v>0</v>
      </c>
      <c r="O39" s="51">
        <f t="shared" si="4"/>
        <v>0</v>
      </c>
      <c r="P39" s="29"/>
      <c r="Q39" s="29"/>
      <c r="R39" s="29"/>
      <c r="S39" s="29"/>
      <c r="T39" s="29"/>
      <c r="U39" s="29"/>
      <c r="V39" s="29"/>
      <c r="W39" s="29"/>
      <c r="X39" s="30"/>
      <c r="Y39" s="30"/>
    </row>
    <row r="40" spans="1:25" ht="15.9" customHeight="1">
      <c r="A40" s="113" t="s">
        <v>85</v>
      </c>
      <c r="B40" s="57" t="s">
        <v>75</v>
      </c>
      <c r="C40" s="50"/>
      <c r="D40" s="50"/>
      <c r="E40" s="62" t="s">
        <v>43</v>
      </c>
      <c r="F40" s="51">
        <v>783.21699999999998</v>
      </c>
      <c r="G40" s="95">
        <v>1405</v>
      </c>
      <c r="H40" s="51">
        <v>739</v>
      </c>
      <c r="I40" s="95">
        <v>2644</v>
      </c>
      <c r="J40" s="51">
        <v>6263</v>
      </c>
      <c r="K40" s="95">
        <v>313</v>
      </c>
      <c r="L40" s="51"/>
      <c r="M40" s="51"/>
      <c r="N40" s="51"/>
      <c r="O40" s="51"/>
      <c r="P40" s="29"/>
      <c r="Q40" s="29"/>
      <c r="R40" s="29"/>
      <c r="S40" s="29"/>
      <c r="T40" s="30"/>
      <c r="U40" s="30"/>
      <c r="V40" s="30"/>
      <c r="W40" s="30"/>
      <c r="X40" s="29"/>
      <c r="Y40" s="29"/>
    </row>
    <row r="41" spans="1:25" ht="15.9" customHeight="1">
      <c r="A41" s="114"/>
      <c r="B41" s="58"/>
      <c r="C41" s="50" t="s">
        <v>76</v>
      </c>
      <c r="D41" s="50"/>
      <c r="E41" s="62"/>
      <c r="F41" s="64">
        <v>0</v>
      </c>
      <c r="G41" s="64">
        <v>0</v>
      </c>
      <c r="H41" s="64">
        <v>0</v>
      </c>
      <c r="I41" s="64">
        <v>0</v>
      </c>
      <c r="J41" s="51">
        <v>0</v>
      </c>
      <c r="K41" s="95">
        <v>0</v>
      </c>
      <c r="L41" s="51"/>
      <c r="M41" s="51"/>
      <c r="N41" s="51"/>
      <c r="O41" s="51"/>
      <c r="P41" s="30"/>
      <c r="Q41" s="30"/>
      <c r="R41" s="30"/>
      <c r="S41" s="30"/>
      <c r="T41" s="30"/>
      <c r="U41" s="30"/>
      <c r="V41" s="30"/>
      <c r="W41" s="30"/>
      <c r="X41" s="29"/>
      <c r="Y41" s="29"/>
    </row>
    <row r="42" spans="1:25" ht="15.9" customHeight="1">
      <c r="A42" s="114"/>
      <c r="B42" s="57" t="s">
        <v>63</v>
      </c>
      <c r="C42" s="50"/>
      <c r="D42" s="50"/>
      <c r="E42" s="62" t="s">
        <v>44</v>
      </c>
      <c r="F42" s="51">
        <v>1636.8150000000001</v>
      </c>
      <c r="G42" s="95">
        <v>1861</v>
      </c>
      <c r="H42" s="51">
        <v>1232</v>
      </c>
      <c r="I42" s="95">
        <v>3366</v>
      </c>
      <c r="J42" s="51">
        <v>6031</v>
      </c>
      <c r="K42" s="95">
        <v>394</v>
      </c>
      <c r="L42" s="51"/>
      <c r="M42" s="51"/>
      <c r="N42" s="51"/>
      <c r="O42" s="51"/>
      <c r="P42" s="29"/>
      <c r="Q42" s="29"/>
      <c r="R42" s="29"/>
      <c r="S42" s="29"/>
      <c r="T42" s="30"/>
      <c r="U42" s="30"/>
      <c r="V42" s="29"/>
      <c r="W42" s="29"/>
      <c r="X42" s="29"/>
      <c r="Y42" s="29"/>
    </row>
    <row r="43" spans="1:25" ht="15.9" customHeight="1">
      <c r="A43" s="114"/>
      <c r="B43" s="58"/>
      <c r="C43" s="50" t="s">
        <v>77</v>
      </c>
      <c r="D43" s="50"/>
      <c r="E43" s="62"/>
      <c r="F43" s="51">
        <v>785.88599999999997</v>
      </c>
      <c r="G43" s="95">
        <v>1413</v>
      </c>
      <c r="H43" s="51">
        <v>736</v>
      </c>
      <c r="I43" s="95">
        <v>2641</v>
      </c>
      <c r="J43" s="64">
        <v>5852</v>
      </c>
      <c r="K43" s="64">
        <v>0</v>
      </c>
      <c r="L43" s="51"/>
      <c r="M43" s="51"/>
      <c r="N43" s="51"/>
      <c r="O43" s="51"/>
      <c r="P43" s="29"/>
      <c r="Q43" s="29"/>
      <c r="R43" s="30"/>
      <c r="S43" s="29"/>
      <c r="T43" s="30"/>
      <c r="U43" s="30"/>
      <c r="V43" s="29"/>
      <c r="W43" s="29"/>
      <c r="X43" s="30"/>
      <c r="Y43" s="30"/>
    </row>
    <row r="44" spans="1:25" ht="15.9" customHeight="1">
      <c r="A44" s="114"/>
      <c r="B44" s="50" t="s">
        <v>74</v>
      </c>
      <c r="C44" s="50"/>
      <c r="D44" s="50"/>
      <c r="E44" s="62" t="s">
        <v>164</v>
      </c>
      <c r="F44" s="64">
        <f t="shared" ref="F44:O44" si="5">F40-F42</f>
        <v>-853.59800000000007</v>
      </c>
      <c r="G44" s="64">
        <f t="shared" si="5"/>
        <v>-456</v>
      </c>
      <c r="H44" s="64">
        <f t="shared" si="5"/>
        <v>-493</v>
      </c>
      <c r="I44" s="64">
        <f t="shared" si="5"/>
        <v>-722</v>
      </c>
      <c r="J44" s="64">
        <f t="shared" si="5"/>
        <v>232</v>
      </c>
      <c r="K44" s="64">
        <f t="shared" si="5"/>
        <v>-81</v>
      </c>
      <c r="L44" s="64">
        <f t="shared" si="5"/>
        <v>0</v>
      </c>
      <c r="M44" s="64">
        <f t="shared" si="5"/>
        <v>0</v>
      </c>
      <c r="N44" s="64">
        <f t="shared" si="5"/>
        <v>0</v>
      </c>
      <c r="O44" s="64">
        <f t="shared" si="5"/>
        <v>0</v>
      </c>
      <c r="P44" s="30"/>
      <c r="Q44" s="30"/>
      <c r="R44" s="29"/>
      <c r="S44" s="29"/>
      <c r="T44" s="30"/>
      <c r="U44" s="30"/>
      <c r="V44" s="29"/>
      <c r="W44" s="29"/>
      <c r="X44" s="29"/>
      <c r="Y44" s="29"/>
    </row>
    <row r="45" spans="1:25" ht="15.9" customHeight="1">
      <c r="A45" s="113" t="s">
        <v>86</v>
      </c>
      <c r="B45" s="44" t="s">
        <v>78</v>
      </c>
      <c r="C45" s="44"/>
      <c r="D45" s="44"/>
      <c r="E45" s="62" t="s">
        <v>165</v>
      </c>
      <c r="F45" s="51">
        <f t="shared" ref="F45:O45" si="6">F39+F44</f>
        <v>1933.6310000000003</v>
      </c>
      <c r="G45" s="95">
        <f t="shared" si="6"/>
        <v>2163</v>
      </c>
      <c r="H45" s="51">
        <f t="shared" si="6"/>
        <v>457</v>
      </c>
      <c r="I45" s="95">
        <f t="shared" si="6"/>
        <v>614</v>
      </c>
      <c r="J45" s="51">
        <f t="shared" si="6"/>
        <v>342</v>
      </c>
      <c r="K45" s="95">
        <f t="shared" si="6"/>
        <v>213</v>
      </c>
      <c r="L45" s="51">
        <f t="shared" si="6"/>
        <v>0</v>
      </c>
      <c r="M45" s="51">
        <f t="shared" si="6"/>
        <v>0</v>
      </c>
      <c r="N45" s="51">
        <f t="shared" si="6"/>
        <v>0</v>
      </c>
      <c r="O45" s="51">
        <f t="shared" si="6"/>
        <v>0</v>
      </c>
      <c r="P45" s="29"/>
      <c r="Q45" s="29"/>
      <c r="R45" s="29"/>
      <c r="S45" s="29"/>
      <c r="T45" s="29"/>
      <c r="U45" s="29"/>
      <c r="V45" s="29"/>
      <c r="W45" s="29"/>
      <c r="X45" s="29"/>
      <c r="Y45" s="29"/>
    </row>
    <row r="46" spans="1:25" ht="15.9" customHeight="1">
      <c r="A46" s="114"/>
      <c r="B46" s="50" t="s">
        <v>79</v>
      </c>
      <c r="C46" s="50"/>
      <c r="D46" s="50"/>
      <c r="E46" s="50"/>
      <c r="F46" s="64">
        <v>2517.6669999999999</v>
      </c>
      <c r="G46" s="64">
        <v>1074</v>
      </c>
      <c r="H46" s="64">
        <v>874</v>
      </c>
      <c r="I46" s="64">
        <v>315</v>
      </c>
      <c r="J46" s="64">
        <v>342</v>
      </c>
      <c r="K46" s="64">
        <v>215</v>
      </c>
      <c r="L46" s="51"/>
      <c r="M46" s="51"/>
      <c r="N46" s="64"/>
      <c r="O46" s="64"/>
      <c r="P46" s="30"/>
      <c r="Q46" s="30"/>
      <c r="R46" s="30"/>
      <c r="S46" s="30"/>
      <c r="T46" s="30"/>
      <c r="U46" s="30"/>
      <c r="V46" s="30"/>
      <c r="W46" s="30"/>
      <c r="X46" s="30"/>
      <c r="Y46" s="30"/>
    </row>
    <row r="47" spans="1:25" ht="15.9" customHeight="1">
      <c r="A47" s="114"/>
      <c r="B47" s="50" t="s">
        <v>80</v>
      </c>
      <c r="C47" s="50"/>
      <c r="D47" s="50"/>
      <c r="E47" s="50"/>
      <c r="F47" s="51">
        <v>747.34299999999996</v>
      </c>
      <c r="G47" s="95">
        <v>1331</v>
      </c>
      <c r="H47" s="51">
        <v>135</v>
      </c>
      <c r="I47" s="95">
        <v>552</v>
      </c>
      <c r="J47" s="51">
        <v>0</v>
      </c>
      <c r="K47" s="95">
        <v>0.1</v>
      </c>
      <c r="L47" s="51"/>
      <c r="M47" s="51"/>
      <c r="N47" s="51"/>
      <c r="O47" s="51"/>
      <c r="P47" s="29"/>
      <c r="Q47" s="29"/>
      <c r="R47" s="29"/>
      <c r="S47" s="29"/>
      <c r="T47" s="29"/>
      <c r="U47" s="29"/>
      <c r="V47" s="29"/>
      <c r="W47" s="29"/>
      <c r="X47" s="29"/>
      <c r="Y47" s="29"/>
    </row>
    <row r="48" spans="1:25" ht="15.9" customHeight="1">
      <c r="A48" s="114"/>
      <c r="B48" s="50" t="s">
        <v>81</v>
      </c>
      <c r="C48" s="50"/>
      <c r="D48" s="50"/>
      <c r="E48" s="50"/>
      <c r="F48" s="51">
        <v>711.04399999999998</v>
      </c>
      <c r="G48" s="95">
        <v>1331</v>
      </c>
      <c r="H48" s="51">
        <v>496</v>
      </c>
      <c r="I48" s="95">
        <v>725</v>
      </c>
      <c r="J48" s="51">
        <v>0</v>
      </c>
      <c r="K48" s="95">
        <v>0.1</v>
      </c>
      <c r="L48" s="51"/>
      <c r="M48" s="51"/>
      <c r="N48" s="51"/>
      <c r="O48" s="51"/>
      <c r="P48" s="29"/>
      <c r="Q48" s="29"/>
      <c r="R48" s="29"/>
      <c r="S48" s="29"/>
      <c r="T48" s="29"/>
      <c r="U48" s="29"/>
      <c r="V48" s="29"/>
      <c r="W48" s="29"/>
      <c r="X48" s="29"/>
      <c r="Y48" s="29"/>
    </row>
    <row r="49" spans="1:15" ht="15.9" customHeight="1">
      <c r="A49" s="7" t="s">
        <v>166</v>
      </c>
      <c r="O49" s="6"/>
    </row>
    <row r="50" spans="1:15" ht="15.9" customHeight="1">
      <c r="A50" s="7"/>
    </row>
  </sheetData>
  <mergeCells count="28">
    <mergeCell ref="J6:K6"/>
    <mergeCell ref="L6:M6"/>
    <mergeCell ref="N6:O6"/>
    <mergeCell ref="A8:A18"/>
    <mergeCell ref="A19:A27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A6:E7"/>
    <mergeCell ref="F6:G6"/>
    <mergeCell ref="H6:I6"/>
    <mergeCell ref="A32:A39"/>
    <mergeCell ref="A40:A44"/>
    <mergeCell ref="A45:A48"/>
    <mergeCell ref="O25:O26"/>
    <mergeCell ref="A30:E31"/>
    <mergeCell ref="F30:G30"/>
    <mergeCell ref="H30:I30"/>
    <mergeCell ref="J30:K30"/>
    <mergeCell ref="L30:M30"/>
    <mergeCell ref="N30:O30"/>
  </mergeCells>
  <phoneticPr fontId="16"/>
  <printOptions horizontalCentered="1" gridLinesSet="0"/>
  <pageMargins left="0.78740157480314965" right="0.27559055118110237" top="0.39370078740157483" bottom="0.35433070866141736" header="0.19685039370078741" footer="0.19685039370078741"/>
  <pageSetup paperSize="9" scale="73" orientation="landscape" r:id="rId1"/>
  <headerFooter alignWithMargins="0">
    <oddHeader>&amp;R&amp;"明朝,斜体"&amp;9都道府県－4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47"/>
  <sheetViews>
    <sheetView tabSelected="1" view="pageBreakPreview" topLeftCell="A16" zoomScaleNormal="100" zoomScaleSheetLayoutView="100" workbookViewId="0">
      <selection activeCell="O44" sqref="O44"/>
    </sheetView>
  </sheetViews>
  <sheetFormatPr defaultColWidth="9" defaultRowHeight="13.2"/>
  <cols>
    <col min="1" max="2" width="3.6640625" style="2" customWidth="1"/>
    <col min="3" max="3" width="21.33203125" style="2" customWidth="1"/>
    <col min="4" max="4" width="20" style="2" customWidth="1"/>
    <col min="5" max="16" width="12.6640625" style="2" customWidth="1"/>
    <col min="17" max="16384" width="9" style="2"/>
  </cols>
  <sheetData>
    <row r="1" spans="1:16" ht="33.9" customHeight="1">
      <c r="A1" s="31" t="s">
        <v>0</v>
      </c>
      <c r="B1" s="31"/>
      <c r="C1" s="91" t="s">
        <v>252</v>
      </c>
      <c r="D1" s="39"/>
    </row>
    <row r="3" spans="1:16" ht="15" customHeight="1">
      <c r="A3" s="13" t="s">
        <v>167</v>
      </c>
      <c r="B3" s="13"/>
      <c r="C3" s="13"/>
      <c r="D3" s="13"/>
      <c r="E3" s="13"/>
      <c r="F3" s="13"/>
      <c r="I3" s="13"/>
      <c r="J3" s="13"/>
    </row>
    <row r="4" spans="1:16" ht="15" customHeight="1">
      <c r="A4" s="13"/>
      <c r="B4" s="13"/>
      <c r="C4" s="13"/>
      <c r="D4" s="13"/>
      <c r="E4" s="13"/>
      <c r="F4" s="13"/>
      <c r="I4" s="13"/>
      <c r="J4" s="13"/>
    </row>
    <row r="5" spans="1:16" ht="15" customHeight="1">
      <c r="A5" s="40"/>
      <c r="B5" s="40" t="s">
        <v>250</v>
      </c>
      <c r="C5" s="40"/>
      <c r="D5" s="40"/>
      <c r="H5" s="14"/>
      <c r="L5" s="14"/>
      <c r="P5" s="14" t="s">
        <v>168</v>
      </c>
    </row>
    <row r="6" spans="1:16" ht="15" customHeight="1">
      <c r="A6" s="41"/>
      <c r="B6" s="42"/>
      <c r="C6" s="42"/>
      <c r="D6" s="82"/>
      <c r="E6" s="120" t="s">
        <v>265</v>
      </c>
      <c r="F6" s="121"/>
      <c r="G6" s="120" t="s">
        <v>266</v>
      </c>
      <c r="H6" s="121"/>
      <c r="I6" s="120" t="s">
        <v>267</v>
      </c>
      <c r="J6" s="121"/>
      <c r="K6" s="120" t="s">
        <v>268</v>
      </c>
      <c r="L6" s="121"/>
      <c r="M6" s="120" t="s">
        <v>269</v>
      </c>
      <c r="N6" s="121"/>
      <c r="O6" s="120" t="s">
        <v>270</v>
      </c>
      <c r="P6" s="121"/>
    </row>
    <row r="7" spans="1:16" ht="15" customHeight="1">
      <c r="A7" s="17"/>
      <c r="B7" s="18"/>
      <c r="C7" s="18"/>
      <c r="D7" s="56"/>
      <c r="E7" s="34" t="s">
        <v>238</v>
      </c>
      <c r="F7" s="34" t="s">
        <v>237</v>
      </c>
      <c r="G7" s="34" t="s">
        <v>238</v>
      </c>
      <c r="H7" s="34" t="s">
        <v>237</v>
      </c>
      <c r="I7" s="34" t="s">
        <v>238</v>
      </c>
      <c r="J7" s="34" t="s">
        <v>237</v>
      </c>
      <c r="K7" s="34" t="s">
        <v>238</v>
      </c>
      <c r="L7" s="34" t="s">
        <v>237</v>
      </c>
      <c r="M7" s="34" t="s">
        <v>238</v>
      </c>
      <c r="N7" s="34" t="s">
        <v>237</v>
      </c>
      <c r="O7" s="99" t="s">
        <v>238</v>
      </c>
      <c r="P7" s="99" t="s">
        <v>237</v>
      </c>
    </row>
    <row r="8" spans="1:16" ht="18" customHeight="1">
      <c r="A8" s="105" t="s">
        <v>169</v>
      </c>
      <c r="B8" s="77" t="s">
        <v>170</v>
      </c>
      <c r="C8" s="78"/>
      <c r="D8" s="78"/>
      <c r="E8" s="79">
        <v>1</v>
      </c>
      <c r="F8" s="79">
        <v>1</v>
      </c>
      <c r="G8" s="79">
        <v>1</v>
      </c>
      <c r="H8" s="79">
        <v>1</v>
      </c>
      <c r="I8" s="79">
        <v>1</v>
      </c>
      <c r="J8" s="79">
        <v>1</v>
      </c>
      <c r="K8" s="79">
        <v>257</v>
      </c>
      <c r="L8" s="79">
        <v>258</v>
      </c>
      <c r="M8" s="79">
        <v>27</v>
      </c>
      <c r="N8" s="79">
        <v>27</v>
      </c>
      <c r="O8" s="79">
        <v>19</v>
      </c>
      <c r="P8" s="79">
        <v>19</v>
      </c>
    </row>
    <row r="9" spans="1:16" ht="18" customHeight="1">
      <c r="A9" s="105"/>
      <c r="B9" s="105" t="s">
        <v>171</v>
      </c>
      <c r="C9" s="50" t="s">
        <v>172</v>
      </c>
      <c r="D9" s="50"/>
      <c r="E9" s="79">
        <v>30</v>
      </c>
      <c r="F9" s="79">
        <v>30</v>
      </c>
      <c r="G9" s="79">
        <v>31</v>
      </c>
      <c r="H9" s="79">
        <v>31</v>
      </c>
      <c r="I9" s="79">
        <v>50017</v>
      </c>
      <c r="J9" s="79">
        <v>50017</v>
      </c>
      <c r="K9" s="79">
        <v>600</v>
      </c>
      <c r="L9" s="79">
        <v>600</v>
      </c>
      <c r="M9" s="79">
        <v>14538</v>
      </c>
      <c r="N9" s="79">
        <v>14538</v>
      </c>
      <c r="O9" s="79">
        <v>100</v>
      </c>
      <c r="P9" s="79">
        <v>100</v>
      </c>
    </row>
    <row r="10" spans="1:16" ht="18" customHeight="1">
      <c r="A10" s="105"/>
      <c r="B10" s="105"/>
      <c r="C10" s="50" t="s">
        <v>173</v>
      </c>
      <c r="D10" s="50"/>
      <c r="E10" s="79">
        <v>30</v>
      </c>
      <c r="F10" s="79">
        <v>30</v>
      </c>
      <c r="G10" s="79">
        <v>31</v>
      </c>
      <c r="H10" s="79">
        <v>31</v>
      </c>
      <c r="I10" s="79">
        <v>50017</v>
      </c>
      <c r="J10" s="79">
        <v>50017</v>
      </c>
      <c r="K10" s="79">
        <v>300</v>
      </c>
      <c r="L10" s="79">
        <v>300</v>
      </c>
      <c r="M10" s="79">
        <v>9463</v>
      </c>
      <c r="N10" s="79">
        <v>9463</v>
      </c>
      <c r="O10" s="79">
        <v>54</v>
      </c>
      <c r="P10" s="79">
        <v>54</v>
      </c>
    </row>
    <row r="11" spans="1:16" ht="18" customHeight="1">
      <c r="A11" s="105"/>
      <c r="B11" s="105"/>
      <c r="C11" s="50" t="s">
        <v>174</v>
      </c>
      <c r="D11" s="50"/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>
        <v>221</v>
      </c>
      <c r="N11" s="79">
        <v>221</v>
      </c>
      <c r="O11" s="79">
        <v>5</v>
      </c>
      <c r="P11" s="79">
        <v>5</v>
      </c>
    </row>
    <row r="12" spans="1:16" ht="18" customHeight="1">
      <c r="A12" s="105"/>
      <c r="B12" s="105"/>
      <c r="C12" s="50" t="s">
        <v>175</v>
      </c>
      <c r="D12" s="50"/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300</v>
      </c>
      <c r="L12" s="79">
        <v>300</v>
      </c>
      <c r="M12" s="79">
        <v>4854</v>
      </c>
      <c r="N12" s="79">
        <v>4854</v>
      </c>
      <c r="O12" s="79">
        <v>41</v>
      </c>
      <c r="P12" s="79">
        <v>41</v>
      </c>
    </row>
    <row r="13" spans="1:16" ht="18" customHeight="1">
      <c r="A13" s="105"/>
      <c r="B13" s="105"/>
      <c r="C13" s="50" t="s">
        <v>176</v>
      </c>
      <c r="D13" s="50"/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</row>
    <row r="14" spans="1:16" ht="18" customHeight="1">
      <c r="A14" s="105"/>
      <c r="B14" s="105"/>
      <c r="C14" s="50" t="s">
        <v>177</v>
      </c>
      <c r="D14" s="50"/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1:16" ht="18" customHeight="1">
      <c r="A15" s="105" t="s">
        <v>178</v>
      </c>
      <c r="B15" s="105" t="s">
        <v>179</v>
      </c>
      <c r="C15" s="50" t="s">
        <v>180</v>
      </c>
      <c r="D15" s="50"/>
      <c r="E15" s="51">
        <v>7008.610404</v>
      </c>
      <c r="F15" s="100">
        <v>7146</v>
      </c>
      <c r="G15" s="51">
        <v>15456.226289</v>
      </c>
      <c r="H15" s="100">
        <v>14890</v>
      </c>
      <c r="I15" s="51">
        <v>23195</v>
      </c>
      <c r="J15" s="100">
        <v>23635</v>
      </c>
      <c r="K15" s="51">
        <v>2984.5070000000001</v>
      </c>
      <c r="L15" s="100">
        <v>3713</v>
      </c>
      <c r="M15" s="51">
        <v>7888.1940000000004</v>
      </c>
      <c r="N15" s="100">
        <v>4761</v>
      </c>
      <c r="O15" s="98">
        <v>3071.7326320000002</v>
      </c>
      <c r="P15" s="100">
        <v>2937</v>
      </c>
    </row>
    <row r="16" spans="1:16" ht="18" customHeight="1">
      <c r="A16" s="105"/>
      <c r="B16" s="105"/>
      <c r="C16" s="50" t="s">
        <v>181</v>
      </c>
      <c r="D16" s="50"/>
      <c r="E16" s="51">
        <v>36.789800999999997</v>
      </c>
      <c r="F16" s="100">
        <v>54</v>
      </c>
      <c r="G16" s="51">
        <v>203784.11053800001</v>
      </c>
      <c r="H16" s="100">
        <v>205226</v>
      </c>
      <c r="I16" s="51">
        <v>64506</v>
      </c>
      <c r="J16" s="100">
        <v>64506</v>
      </c>
      <c r="K16" s="51">
        <v>2687.7260000000001</v>
      </c>
      <c r="L16" s="100">
        <v>2669</v>
      </c>
      <c r="M16" s="51">
        <v>41005.222000000002</v>
      </c>
      <c r="N16" s="100">
        <v>39736</v>
      </c>
      <c r="O16" s="98">
        <v>2393.1928240000002</v>
      </c>
      <c r="P16" s="100">
        <v>2316</v>
      </c>
    </row>
    <row r="17" spans="1:16" ht="18" customHeight="1">
      <c r="A17" s="105"/>
      <c r="B17" s="105"/>
      <c r="C17" s="50" t="s">
        <v>182</v>
      </c>
      <c r="D17" s="50"/>
      <c r="E17" s="51">
        <v>0</v>
      </c>
      <c r="F17" s="85">
        <v>0</v>
      </c>
      <c r="G17" s="51">
        <v>0</v>
      </c>
      <c r="H17" s="100">
        <v>0</v>
      </c>
      <c r="I17" s="51">
        <v>0</v>
      </c>
      <c r="J17" s="100">
        <v>0</v>
      </c>
      <c r="K17" s="51">
        <v>0</v>
      </c>
      <c r="L17" s="100">
        <v>0</v>
      </c>
      <c r="M17" s="51">
        <v>0</v>
      </c>
      <c r="N17" s="100">
        <v>0</v>
      </c>
      <c r="O17" s="98">
        <v>0</v>
      </c>
      <c r="P17" s="100">
        <v>0</v>
      </c>
    </row>
    <row r="18" spans="1:16" ht="18" customHeight="1">
      <c r="A18" s="105"/>
      <c r="B18" s="105"/>
      <c r="C18" s="50" t="s">
        <v>183</v>
      </c>
      <c r="D18" s="50"/>
      <c r="E18" s="51">
        <v>7045.4002049999999</v>
      </c>
      <c r="F18" s="100">
        <v>7200</v>
      </c>
      <c r="G18" s="51">
        <v>219240.33682699999</v>
      </c>
      <c r="H18" s="100">
        <v>220116</v>
      </c>
      <c r="I18" s="51">
        <v>87700</v>
      </c>
      <c r="J18" s="100">
        <v>88141</v>
      </c>
      <c r="K18" s="51">
        <v>5672.2340000000004</v>
      </c>
      <c r="L18" s="100">
        <v>6382</v>
      </c>
      <c r="M18" s="51">
        <v>48893.417000000001</v>
      </c>
      <c r="N18" s="100">
        <v>44497</v>
      </c>
      <c r="O18" s="98">
        <v>5464.9254499999997</v>
      </c>
      <c r="P18" s="100">
        <v>5253</v>
      </c>
    </row>
    <row r="19" spans="1:16" ht="18" customHeight="1">
      <c r="A19" s="105"/>
      <c r="B19" s="105" t="s">
        <v>184</v>
      </c>
      <c r="C19" s="50" t="s">
        <v>185</v>
      </c>
      <c r="D19" s="50"/>
      <c r="E19" s="51">
        <v>1354.1014210000001</v>
      </c>
      <c r="F19" s="100">
        <v>985</v>
      </c>
      <c r="G19" s="51">
        <v>9239.0629300000001</v>
      </c>
      <c r="H19" s="100">
        <v>12189</v>
      </c>
      <c r="I19" s="51">
        <v>124</v>
      </c>
      <c r="J19" s="100">
        <v>310</v>
      </c>
      <c r="K19" s="51">
        <v>1267.6130000000001</v>
      </c>
      <c r="L19" s="100">
        <v>1658</v>
      </c>
      <c r="M19" s="51">
        <v>7278.9189999999999</v>
      </c>
      <c r="N19" s="100">
        <v>4197</v>
      </c>
      <c r="O19" s="98">
        <v>382.56117</v>
      </c>
      <c r="P19" s="100">
        <v>396</v>
      </c>
    </row>
    <row r="20" spans="1:16" ht="18" customHeight="1">
      <c r="A20" s="105"/>
      <c r="B20" s="105"/>
      <c r="C20" s="50" t="s">
        <v>186</v>
      </c>
      <c r="D20" s="50"/>
      <c r="E20" s="51">
        <v>4788.7871429999996</v>
      </c>
      <c r="F20" s="100">
        <v>5311</v>
      </c>
      <c r="G20" s="51">
        <v>146319.395453</v>
      </c>
      <c r="H20" s="100">
        <v>146062</v>
      </c>
      <c r="I20" s="51">
        <v>2494</v>
      </c>
      <c r="J20" s="100">
        <v>3680</v>
      </c>
      <c r="K20" s="51">
        <v>67.281999999999996</v>
      </c>
      <c r="L20" s="100">
        <v>77</v>
      </c>
      <c r="M20" s="51">
        <v>16132.736999999999</v>
      </c>
      <c r="N20" s="100">
        <v>16187</v>
      </c>
      <c r="O20" s="98">
        <v>611.93357100000003</v>
      </c>
      <c r="P20" s="100">
        <v>667</v>
      </c>
    </row>
    <row r="21" spans="1:16" ht="18" customHeight="1">
      <c r="A21" s="105"/>
      <c r="B21" s="105"/>
      <c r="C21" s="50" t="s">
        <v>187</v>
      </c>
      <c r="D21" s="50"/>
      <c r="E21" s="80">
        <v>0</v>
      </c>
      <c r="F21" s="80">
        <v>0</v>
      </c>
      <c r="G21" s="80">
        <v>0</v>
      </c>
      <c r="H21" s="80">
        <v>0</v>
      </c>
      <c r="I21" s="80">
        <v>30857</v>
      </c>
      <c r="J21" s="80">
        <v>29924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</row>
    <row r="22" spans="1:16" ht="18" customHeight="1">
      <c r="A22" s="105"/>
      <c r="B22" s="105"/>
      <c r="C22" s="44" t="s">
        <v>188</v>
      </c>
      <c r="D22" s="44"/>
      <c r="E22" s="51">
        <v>6142.8885639999999</v>
      </c>
      <c r="F22" s="100">
        <v>6296</v>
      </c>
      <c r="G22" s="51">
        <v>155558.45838299999</v>
      </c>
      <c r="H22" s="100">
        <v>158250</v>
      </c>
      <c r="I22" s="51">
        <v>33474</v>
      </c>
      <c r="J22" s="100">
        <v>33915</v>
      </c>
      <c r="K22" s="51">
        <v>1334.896</v>
      </c>
      <c r="L22" s="100">
        <v>1735</v>
      </c>
      <c r="M22" s="51">
        <v>23411.655999999999</v>
      </c>
      <c r="N22" s="100">
        <v>20384</v>
      </c>
      <c r="O22" s="98">
        <v>994.49474099999998</v>
      </c>
      <c r="P22" s="100">
        <v>1063</v>
      </c>
    </row>
    <row r="23" spans="1:16" ht="18" customHeight="1">
      <c r="A23" s="105"/>
      <c r="B23" s="105" t="s">
        <v>189</v>
      </c>
      <c r="C23" s="50" t="s">
        <v>190</v>
      </c>
      <c r="D23" s="50"/>
      <c r="E23" s="51">
        <v>30</v>
      </c>
      <c r="F23" s="100">
        <v>30</v>
      </c>
      <c r="G23" s="51">
        <v>31</v>
      </c>
      <c r="H23" s="100">
        <v>31</v>
      </c>
      <c r="I23" s="51">
        <v>50017</v>
      </c>
      <c r="J23" s="100">
        <v>50017</v>
      </c>
      <c r="K23" s="51">
        <v>600</v>
      </c>
      <c r="L23" s="100">
        <v>600</v>
      </c>
      <c r="M23" s="51">
        <v>14538</v>
      </c>
      <c r="N23" s="100">
        <v>14538</v>
      </c>
      <c r="O23" s="98">
        <v>100</v>
      </c>
      <c r="P23" s="100">
        <v>100</v>
      </c>
    </row>
    <row r="24" spans="1:16" ht="18" customHeight="1">
      <c r="A24" s="105"/>
      <c r="B24" s="105"/>
      <c r="C24" s="50" t="s">
        <v>191</v>
      </c>
      <c r="D24" s="50"/>
      <c r="E24" s="51">
        <v>872.51164100000005</v>
      </c>
      <c r="F24" s="100">
        <v>874</v>
      </c>
      <c r="G24" s="51">
        <v>63650.878444000002</v>
      </c>
      <c r="H24" s="100">
        <v>61834</v>
      </c>
      <c r="I24" s="51">
        <v>4209</v>
      </c>
      <c r="J24" s="100">
        <v>4209</v>
      </c>
      <c r="K24" s="51">
        <v>3737.3380000000002</v>
      </c>
      <c r="L24" s="100">
        <v>4047</v>
      </c>
      <c r="M24" s="51">
        <v>10951.429</v>
      </c>
      <c r="N24" s="100">
        <v>9590</v>
      </c>
      <c r="O24" s="98">
        <v>4370.4307150000004</v>
      </c>
      <c r="P24" s="100">
        <v>4091</v>
      </c>
    </row>
    <row r="25" spans="1:16" ht="18" customHeight="1">
      <c r="A25" s="105"/>
      <c r="B25" s="105"/>
      <c r="C25" s="50" t="s">
        <v>192</v>
      </c>
      <c r="D25" s="50"/>
      <c r="E25" s="51">
        <v>0</v>
      </c>
      <c r="F25" s="100">
        <v>0</v>
      </c>
      <c r="G25" s="51">
        <v>0</v>
      </c>
      <c r="H25" s="100">
        <v>0</v>
      </c>
      <c r="I25" s="51">
        <v>0</v>
      </c>
      <c r="J25" s="100">
        <v>0</v>
      </c>
      <c r="K25" s="51">
        <v>0</v>
      </c>
      <c r="L25" s="100">
        <v>0</v>
      </c>
      <c r="M25" s="51">
        <v>0</v>
      </c>
      <c r="N25" s="100">
        <v>0</v>
      </c>
      <c r="O25" s="98">
        <v>25</v>
      </c>
      <c r="P25" s="100">
        <v>25</v>
      </c>
    </row>
    <row r="26" spans="1:16" ht="18" customHeight="1">
      <c r="A26" s="105"/>
      <c r="B26" s="105"/>
      <c r="C26" s="50" t="s">
        <v>193</v>
      </c>
      <c r="D26" s="50"/>
      <c r="E26" s="51">
        <v>902.51164100000005</v>
      </c>
      <c r="F26" s="100">
        <v>904</v>
      </c>
      <c r="G26" s="51">
        <v>63681.878444000002</v>
      </c>
      <c r="H26" s="100">
        <v>61865</v>
      </c>
      <c r="I26" s="51">
        <v>54226</v>
      </c>
      <c r="J26" s="100">
        <v>54226</v>
      </c>
      <c r="K26" s="51">
        <v>4337.3379999999997</v>
      </c>
      <c r="L26" s="100">
        <v>4647</v>
      </c>
      <c r="M26" s="51">
        <v>25481.759999999998</v>
      </c>
      <c r="N26" s="100">
        <v>24113</v>
      </c>
      <c r="O26" s="98">
        <v>4470.4307150000004</v>
      </c>
      <c r="P26" s="100">
        <v>4191</v>
      </c>
    </row>
    <row r="27" spans="1:16" ht="18" customHeight="1">
      <c r="A27" s="105"/>
      <c r="B27" s="50" t="s">
        <v>194</v>
      </c>
      <c r="C27" s="50"/>
      <c r="D27" s="50"/>
      <c r="E27" s="51">
        <v>7045.4002049999999</v>
      </c>
      <c r="F27" s="100">
        <v>7200</v>
      </c>
      <c r="G27" s="51">
        <v>219240.33682699999</v>
      </c>
      <c r="H27" s="100">
        <v>220116</v>
      </c>
      <c r="I27" s="51">
        <v>87700</v>
      </c>
      <c r="J27" s="100">
        <v>88141</v>
      </c>
      <c r="K27" s="51">
        <v>5672.2340000000004</v>
      </c>
      <c r="L27" s="100">
        <v>6382</v>
      </c>
      <c r="M27" s="51">
        <v>48893.417000000001</v>
      </c>
      <c r="N27" s="100">
        <v>44497</v>
      </c>
      <c r="O27" s="98">
        <v>5464.9254559999999</v>
      </c>
      <c r="P27" s="100">
        <v>5253</v>
      </c>
    </row>
    <row r="28" spans="1:16" ht="18" customHeight="1">
      <c r="A28" s="105" t="s">
        <v>195</v>
      </c>
      <c r="B28" s="105" t="s">
        <v>196</v>
      </c>
      <c r="C28" s="50" t="s">
        <v>197</v>
      </c>
      <c r="D28" s="81" t="s">
        <v>40</v>
      </c>
      <c r="E28" s="51">
        <v>4947.2497039999998</v>
      </c>
      <c r="F28" s="100">
        <v>4270</v>
      </c>
      <c r="G28" s="51">
        <v>23151.647785000001</v>
      </c>
      <c r="H28" s="100">
        <v>22750</v>
      </c>
      <c r="I28" s="51">
        <v>2214</v>
      </c>
      <c r="J28" s="100">
        <v>2320</v>
      </c>
      <c r="K28" s="101">
        <v>1928.307</v>
      </c>
      <c r="L28" s="100">
        <v>2604</v>
      </c>
      <c r="M28" s="51">
        <v>9899.3510000000006</v>
      </c>
      <c r="N28" s="100">
        <v>8472</v>
      </c>
      <c r="O28" s="98">
        <v>2688.8076729999998</v>
      </c>
      <c r="P28" s="100">
        <v>2709</v>
      </c>
    </row>
    <row r="29" spans="1:16" ht="18" customHeight="1">
      <c r="A29" s="105"/>
      <c r="B29" s="105"/>
      <c r="C29" s="50" t="s">
        <v>198</v>
      </c>
      <c r="D29" s="81" t="s">
        <v>41</v>
      </c>
      <c r="E29" s="51">
        <v>4931.7724280000002</v>
      </c>
      <c r="F29" s="100">
        <v>4266</v>
      </c>
      <c r="G29" s="51">
        <v>19758.978618000001</v>
      </c>
      <c r="H29" s="100">
        <v>20142</v>
      </c>
      <c r="I29" s="51">
        <v>2034</v>
      </c>
      <c r="J29" s="100">
        <v>2498</v>
      </c>
      <c r="K29" s="101">
        <v>1852.154</v>
      </c>
      <c r="L29" s="100">
        <v>2007</v>
      </c>
      <c r="M29" s="51">
        <v>7781.0060000000003</v>
      </c>
      <c r="N29" s="100">
        <v>7592</v>
      </c>
      <c r="O29" s="98">
        <v>2232.6715730000001</v>
      </c>
      <c r="P29" s="100">
        <v>2168</v>
      </c>
    </row>
    <row r="30" spans="1:16" ht="18" customHeight="1">
      <c r="A30" s="105"/>
      <c r="B30" s="105"/>
      <c r="C30" s="50" t="s">
        <v>199</v>
      </c>
      <c r="D30" s="81" t="s">
        <v>200</v>
      </c>
      <c r="E30" s="51">
        <v>16.5716</v>
      </c>
      <c r="F30" s="100">
        <v>17</v>
      </c>
      <c r="G30" s="51">
        <v>998.37627799999996</v>
      </c>
      <c r="H30" s="100">
        <v>1302</v>
      </c>
      <c r="I30" s="51">
        <v>188</v>
      </c>
      <c r="J30" s="100">
        <v>179</v>
      </c>
      <c r="K30" s="101">
        <v>309.428</v>
      </c>
      <c r="L30" s="100">
        <v>306</v>
      </c>
      <c r="M30" s="51">
        <v>0</v>
      </c>
      <c r="N30" s="100">
        <v>0</v>
      </c>
      <c r="O30" s="98">
        <v>0</v>
      </c>
      <c r="P30" s="100">
        <v>0</v>
      </c>
    </row>
    <row r="31" spans="1:16" ht="18" customHeight="1">
      <c r="A31" s="105"/>
      <c r="B31" s="105"/>
      <c r="C31" s="44" t="s">
        <v>201</v>
      </c>
      <c r="D31" s="81" t="s">
        <v>202</v>
      </c>
      <c r="E31" s="51">
        <f t="shared" ref="E31:K31" si="0">E28-E29-E30</f>
        <v>-1.0943240000003804</v>
      </c>
      <c r="F31" s="100">
        <f t="shared" si="0"/>
        <v>-13</v>
      </c>
      <c r="G31" s="51">
        <f t="shared" si="0"/>
        <v>2394.2928890000003</v>
      </c>
      <c r="H31" s="100">
        <f>H28-H29-H30</f>
        <v>1306</v>
      </c>
      <c r="I31" s="51">
        <f t="shared" si="0"/>
        <v>-8</v>
      </c>
      <c r="J31" s="100">
        <f t="shared" si="0"/>
        <v>-357</v>
      </c>
      <c r="K31" s="101">
        <f t="shared" si="0"/>
        <v>-233.27499999999998</v>
      </c>
      <c r="L31" s="100">
        <f>L28-L29-L30</f>
        <v>291</v>
      </c>
      <c r="M31" s="51">
        <v>2118.3449999999998</v>
      </c>
      <c r="N31" s="100">
        <f>N28-N29-N30</f>
        <v>880</v>
      </c>
      <c r="O31" s="98">
        <f t="shared" ref="O31" si="1">O28-O29-O30</f>
        <v>456.13609999999971</v>
      </c>
      <c r="P31" s="80">
        <f>P28-P29-P30</f>
        <v>541</v>
      </c>
    </row>
    <row r="32" spans="1:16" ht="18" customHeight="1">
      <c r="A32" s="105"/>
      <c r="B32" s="105"/>
      <c r="C32" s="50" t="s">
        <v>203</v>
      </c>
      <c r="D32" s="81" t="s">
        <v>204</v>
      </c>
      <c r="E32" s="51">
        <v>0</v>
      </c>
      <c r="F32" s="100">
        <v>1E-3</v>
      </c>
      <c r="G32" s="51">
        <v>39.534458000000001</v>
      </c>
      <c r="H32" s="100">
        <v>194</v>
      </c>
      <c r="I32" s="51">
        <v>8</v>
      </c>
      <c r="J32" s="100">
        <v>357</v>
      </c>
      <c r="K32" s="101">
        <v>35.746000000000002</v>
      </c>
      <c r="L32" s="100">
        <v>29</v>
      </c>
      <c r="M32" s="51">
        <v>92.153999999999996</v>
      </c>
      <c r="N32" s="100">
        <v>72</v>
      </c>
      <c r="O32" s="98">
        <v>2.325361</v>
      </c>
      <c r="P32" s="100">
        <v>2</v>
      </c>
    </row>
    <row r="33" spans="1:16" ht="18" customHeight="1">
      <c r="A33" s="105"/>
      <c r="B33" s="105"/>
      <c r="C33" s="50" t="s">
        <v>205</v>
      </c>
      <c r="D33" s="81" t="s">
        <v>206</v>
      </c>
      <c r="E33" s="51">
        <v>0</v>
      </c>
      <c r="F33" s="100">
        <v>0</v>
      </c>
      <c r="G33" s="51">
        <v>249.41914199999999</v>
      </c>
      <c r="H33" s="100">
        <v>326</v>
      </c>
      <c r="I33" s="51">
        <v>0</v>
      </c>
      <c r="J33" s="100">
        <v>0</v>
      </c>
      <c r="K33" s="101">
        <v>0.1</v>
      </c>
      <c r="L33" s="100">
        <v>3</v>
      </c>
      <c r="M33" s="51">
        <v>280.09800000000001</v>
      </c>
      <c r="N33" s="100">
        <v>249</v>
      </c>
      <c r="O33" s="98">
        <v>1.943376</v>
      </c>
      <c r="P33" s="100">
        <v>2</v>
      </c>
    </row>
    <row r="34" spans="1:16" ht="18" customHeight="1">
      <c r="A34" s="105"/>
      <c r="B34" s="105"/>
      <c r="C34" s="44" t="s">
        <v>207</v>
      </c>
      <c r="D34" s="81" t="s">
        <v>208</v>
      </c>
      <c r="E34" s="51">
        <f t="shared" ref="E34:N34" si="2">E31+E32-E33</f>
        <v>-1.0943240000003804</v>
      </c>
      <c r="F34" s="100">
        <f t="shared" si="2"/>
        <v>-12.999000000000001</v>
      </c>
      <c r="G34" s="51">
        <f t="shared" si="2"/>
        <v>2184.4082050000002</v>
      </c>
      <c r="H34" s="100">
        <f>H31+H32-H33</f>
        <v>1174</v>
      </c>
      <c r="I34" s="51">
        <f t="shared" si="2"/>
        <v>0</v>
      </c>
      <c r="J34" s="100">
        <f t="shared" si="2"/>
        <v>0</v>
      </c>
      <c r="K34" s="101">
        <f>K31+K32-K33</f>
        <v>-197.62899999999996</v>
      </c>
      <c r="L34" s="100">
        <v>317</v>
      </c>
      <c r="M34" s="51">
        <f t="shared" si="2"/>
        <v>1930.4009999999998</v>
      </c>
      <c r="N34" s="100">
        <f t="shared" si="2"/>
        <v>703</v>
      </c>
      <c r="O34" s="98">
        <f>O31+O32-O33</f>
        <v>456.5180849999997</v>
      </c>
      <c r="P34" s="100">
        <f>P31+P32-P33</f>
        <v>541</v>
      </c>
    </row>
    <row r="35" spans="1:16" ht="18" customHeight="1">
      <c r="A35" s="105"/>
      <c r="B35" s="105" t="s">
        <v>209</v>
      </c>
      <c r="C35" s="50" t="s">
        <v>210</v>
      </c>
      <c r="D35" s="81" t="s">
        <v>211</v>
      </c>
      <c r="E35" s="51">
        <v>0</v>
      </c>
      <c r="F35" s="100">
        <v>0</v>
      </c>
      <c r="G35" s="51">
        <v>1.4175789999999999</v>
      </c>
      <c r="H35" s="100">
        <v>58</v>
      </c>
      <c r="I35" s="51">
        <v>0</v>
      </c>
      <c r="J35" s="100">
        <v>0</v>
      </c>
      <c r="K35" s="101">
        <v>0</v>
      </c>
      <c r="L35" s="100">
        <v>372</v>
      </c>
      <c r="M35" s="51">
        <v>283.322</v>
      </c>
      <c r="N35" s="100">
        <v>260</v>
      </c>
      <c r="O35" s="98">
        <v>1.2166539999999999</v>
      </c>
      <c r="P35" s="100">
        <v>0</v>
      </c>
    </row>
    <row r="36" spans="1:16" ht="18" customHeight="1">
      <c r="A36" s="105"/>
      <c r="B36" s="105"/>
      <c r="C36" s="50" t="s">
        <v>212</v>
      </c>
      <c r="D36" s="81" t="s">
        <v>213</v>
      </c>
      <c r="E36" s="51">
        <v>0</v>
      </c>
      <c r="F36" s="100">
        <v>0</v>
      </c>
      <c r="G36" s="51">
        <v>369.33228400000002</v>
      </c>
      <c r="H36" s="100">
        <v>536</v>
      </c>
      <c r="I36" s="51">
        <v>0</v>
      </c>
      <c r="J36" s="100">
        <v>0</v>
      </c>
      <c r="K36" s="101">
        <v>0</v>
      </c>
      <c r="L36" s="100">
        <v>342</v>
      </c>
      <c r="M36" s="51">
        <v>241.77</v>
      </c>
      <c r="N36" s="100">
        <v>216</v>
      </c>
      <c r="O36" s="98">
        <v>0</v>
      </c>
      <c r="P36" s="100">
        <v>0</v>
      </c>
    </row>
    <row r="37" spans="1:16" ht="18" customHeight="1">
      <c r="A37" s="105"/>
      <c r="B37" s="105"/>
      <c r="C37" s="50" t="s">
        <v>214</v>
      </c>
      <c r="D37" s="81" t="s">
        <v>215</v>
      </c>
      <c r="E37" s="51">
        <f t="shared" ref="E37:N37" si="3">E34+E35-E36</f>
        <v>-1.0943240000003804</v>
      </c>
      <c r="F37" s="100">
        <f t="shared" si="3"/>
        <v>-12.999000000000001</v>
      </c>
      <c r="G37" s="51">
        <f t="shared" si="3"/>
        <v>1816.4935</v>
      </c>
      <c r="H37" s="100">
        <f>H34+H35-H36</f>
        <v>696</v>
      </c>
      <c r="I37" s="51">
        <f t="shared" si="3"/>
        <v>0</v>
      </c>
      <c r="J37" s="100">
        <f>J34+J35-J36</f>
        <v>0</v>
      </c>
      <c r="K37" s="101">
        <f t="shared" si="3"/>
        <v>-197.62899999999996</v>
      </c>
      <c r="L37" s="100">
        <f t="shared" si="3"/>
        <v>347</v>
      </c>
      <c r="M37" s="51">
        <f t="shared" si="3"/>
        <v>1971.953</v>
      </c>
      <c r="N37" s="100">
        <f t="shared" si="3"/>
        <v>747</v>
      </c>
      <c r="O37" s="98">
        <f t="shared" ref="O37:P37" si="4">O34+O35-O36</f>
        <v>457.73473899999971</v>
      </c>
      <c r="P37" s="100">
        <f t="shared" si="4"/>
        <v>541</v>
      </c>
    </row>
    <row r="38" spans="1:16" ht="18" customHeight="1">
      <c r="A38" s="105"/>
      <c r="B38" s="105"/>
      <c r="C38" s="50" t="s">
        <v>216</v>
      </c>
      <c r="D38" s="81" t="s">
        <v>217</v>
      </c>
      <c r="E38" s="51">
        <v>0</v>
      </c>
      <c r="F38" s="100">
        <v>0</v>
      </c>
      <c r="G38" s="51">
        <v>0</v>
      </c>
      <c r="H38" s="100">
        <v>0</v>
      </c>
      <c r="I38" s="51">
        <v>0</v>
      </c>
      <c r="J38" s="100">
        <v>0</v>
      </c>
      <c r="K38" s="101">
        <v>0</v>
      </c>
      <c r="L38" s="100">
        <v>0</v>
      </c>
      <c r="M38" s="51">
        <v>0</v>
      </c>
      <c r="N38" s="100">
        <v>0</v>
      </c>
      <c r="O38" s="98">
        <v>0</v>
      </c>
      <c r="P38" s="100">
        <v>0</v>
      </c>
    </row>
    <row r="39" spans="1:16" ht="18" customHeight="1">
      <c r="A39" s="105"/>
      <c r="B39" s="105"/>
      <c r="C39" s="50" t="s">
        <v>218</v>
      </c>
      <c r="D39" s="81" t="s">
        <v>219</v>
      </c>
      <c r="E39" s="51">
        <v>0</v>
      </c>
      <c r="F39" s="100">
        <v>0</v>
      </c>
      <c r="G39" s="51">
        <v>0</v>
      </c>
      <c r="H39" s="100">
        <v>0</v>
      </c>
      <c r="I39" s="51">
        <v>0</v>
      </c>
      <c r="J39" s="100">
        <v>0</v>
      </c>
      <c r="K39" s="101">
        <v>0</v>
      </c>
      <c r="L39" s="100">
        <v>0</v>
      </c>
      <c r="M39" s="51">
        <v>0</v>
      </c>
      <c r="N39" s="100">
        <v>0</v>
      </c>
      <c r="O39" s="98">
        <v>0</v>
      </c>
      <c r="P39" s="100">
        <v>0</v>
      </c>
    </row>
    <row r="40" spans="1:16" ht="18" customHeight="1">
      <c r="A40" s="105"/>
      <c r="B40" s="105"/>
      <c r="C40" s="50" t="s">
        <v>220</v>
      </c>
      <c r="D40" s="81" t="s">
        <v>221</v>
      </c>
      <c r="E40" s="51">
        <v>0</v>
      </c>
      <c r="F40" s="100">
        <v>0</v>
      </c>
      <c r="G40" s="51">
        <v>0</v>
      </c>
      <c r="H40" s="100">
        <v>0</v>
      </c>
      <c r="I40" s="51">
        <v>0</v>
      </c>
      <c r="J40" s="100">
        <v>0</v>
      </c>
      <c r="K40" s="101">
        <v>0.4</v>
      </c>
      <c r="L40" s="100">
        <v>77</v>
      </c>
      <c r="M40" s="51">
        <v>610.44100000000003</v>
      </c>
      <c r="N40" s="100">
        <v>236</v>
      </c>
      <c r="O40" s="98">
        <v>158.006551</v>
      </c>
      <c r="P40" s="100">
        <v>187</v>
      </c>
    </row>
    <row r="41" spans="1:16" ht="18" customHeight="1">
      <c r="A41" s="105"/>
      <c r="B41" s="105"/>
      <c r="C41" s="44" t="s">
        <v>222</v>
      </c>
      <c r="D41" s="81" t="s">
        <v>223</v>
      </c>
      <c r="E41" s="51">
        <f t="shared" ref="E41:M41" si="5">E34+E35-E36-E40</f>
        <v>-1.0943240000003804</v>
      </c>
      <c r="F41" s="100">
        <f t="shared" si="5"/>
        <v>-12.999000000000001</v>
      </c>
      <c r="G41" s="51">
        <f t="shared" si="5"/>
        <v>1816.4935</v>
      </c>
      <c r="H41" s="100">
        <f>H34+H35-H36-H40</f>
        <v>696</v>
      </c>
      <c r="I41" s="51">
        <f t="shared" si="5"/>
        <v>0</v>
      </c>
      <c r="J41" s="100">
        <f t="shared" si="5"/>
        <v>0</v>
      </c>
      <c r="K41" s="101">
        <f>K34+K35-K36-K40</f>
        <v>-198.02899999999997</v>
      </c>
      <c r="L41" s="100">
        <v>270</v>
      </c>
      <c r="M41" s="51">
        <f t="shared" si="5"/>
        <v>1361.5119999999999</v>
      </c>
      <c r="N41" s="100">
        <v>511</v>
      </c>
      <c r="O41" s="98">
        <f t="shared" ref="O41" si="6">O34+O35-O36-O40</f>
        <v>299.7281879999997</v>
      </c>
      <c r="P41" s="100">
        <f>P34+P35-P36-P40</f>
        <v>354</v>
      </c>
    </row>
    <row r="42" spans="1:16" ht="18" customHeight="1">
      <c r="A42" s="105"/>
      <c r="B42" s="105"/>
      <c r="C42" s="122" t="s">
        <v>224</v>
      </c>
      <c r="D42" s="122"/>
      <c r="E42" s="51">
        <f t="shared" ref="E42:J42" si="7">E37+E38-E39-E40</f>
        <v>-1.0943240000003804</v>
      </c>
      <c r="F42" s="100">
        <f t="shared" si="7"/>
        <v>-12.999000000000001</v>
      </c>
      <c r="G42" s="51">
        <f t="shared" si="7"/>
        <v>1816.4935</v>
      </c>
      <c r="H42" s="100">
        <f t="shared" si="7"/>
        <v>696</v>
      </c>
      <c r="I42" s="51">
        <f t="shared" si="7"/>
        <v>0</v>
      </c>
      <c r="J42" s="100">
        <f t="shared" si="7"/>
        <v>0</v>
      </c>
      <c r="K42" s="101">
        <f>K37+K38-K39-K40</f>
        <v>-198.02899999999997</v>
      </c>
      <c r="L42" s="100">
        <v>0</v>
      </c>
      <c r="M42" s="51">
        <f>M37+M38-M39-M40</f>
        <v>1361.5119999999999</v>
      </c>
      <c r="N42" s="100">
        <v>0</v>
      </c>
      <c r="O42" s="98">
        <f t="shared" ref="O42" si="8">O37+O38-O39-O40</f>
        <v>299.7281879999997</v>
      </c>
      <c r="P42" s="100">
        <v>0</v>
      </c>
    </row>
    <row r="43" spans="1:16" ht="18" customHeight="1">
      <c r="A43" s="105"/>
      <c r="B43" s="105"/>
      <c r="C43" s="50" t="s">
        <v>225</v>
      </c>
      <c r="D43" s="81" t="s">
        <v>226</v>
      </c>
      <c r="E43" s="51">
        <v>0</v>
      </c>
      <c r="F43" s="100">
        <v>0</v>
      </c>
      <c r="G43" s="51">
        <v>0</v>
      </c>
      <c r="H43" s="100">
        <v>0</v>
      </c>
      <c r="I43" s="51">
        <v>0</v>
      </c>
      <c r="J43" s="100">
        <v>0</v>
      </c>
      <c r="K43" s="101">
        <v>709</v>
      </c>
      <c r="L43" s="100">
        <v>466</v>
      </c>
      <c r="M43" s="51">
        <v>9589.9169999999995</v>
      </c>
      <c r="N43" s="100">
        <v>9110</v>
      </c>
      <c r="O43" s="98">
        <v>4170.7025270000004</v>
      </c>
      <c r="P43" s="100">
        <v>3836</v>
      </c>
    </row>
    <row r="44" spans="1:16" ht="18" customHeight="1">
      <c r="A44" s="105"/>
      <c r="B44" s="105"/>
      <c r="C44" s="44" t="s">
        <v>227</v>
      </c>
      <c r="D44" s="62" t="s">
        <v>228</v>
      </c>
      <c r="E44" s="51">
        <f t="shared" ref="E44:M44" si="9">E41+E43</f>
        <v>-1.0943240000003804</v>
      </c>
      <c r="F44" s="100">
        <f t="shared" si="9"/>
        <v>-12.999000000000001</v>
      </c>
      <c r="G44" s="51">
        <f t="shared" si="9"/>
        <v>1816.4935</v>
      </c>
      <c r="H44" s="100">
        <f t="shared" si="9"/>
        <v>696</v>
      </c>
      <c r="I44" s="51">
        <f t="shared" si="9"/>
        <v>0</v>
      </c>
      <c r="J44" s="100">
        <f t="shared" si="9"/>
        <v>0</v>
      </c>
      <c r="K44" s="101">
        <f>K41+K43</f>
        <v>510.971</v>
      </c>
      <c r="L44" s="100">
        <f>L41+L43</f>
        <v>736</v>
      </c>
      <c r="M44" s="51">
        <f t="shared" si="9"/>
        <v>10951.429</v>
      </c>
      <c r="N44" s="100">
        <v>9590</v>
      </c>
      <c r="O44" s="98">
        <f>O41+O43</f>
        <v>4470.4307150000004</v>
      </c>
      <c r="P44" s="100">
        <f>P41+P43</f>
        <v>4190</v>
      </c>
    </row>
    <row r="45" spans="1:16" ht="14.1" customHeight="1">
      <c r="A45" s="7" t="s">
        <v>229</v>
      </c>
    </row>
    <row r="46" spans="1:16" ht="14.1" customHeight="1">
      <c r="A46" s="7" t="s">
        <v>230</v>
      </c>
    </row>
    <row r="47" spans="1:16">
      <c r="A47" s="43"/>
    </row>
  </sheetData>
  <mergeCells count="16">
    <mergeCell ref="O6:P6"/>
    <mergeCell ref="C42:D42"/>
    <mergeCell ref="A15:A27"/>
    <mergeCell ref="B15:B18"/>
    <mergeCell ref="B19:B22"/>
    <mergeCell ref="B23:B26"/>
    <mergeCell ref="A28:A44"/>
    <mergeCell ref="B28:B34"/>
    <mergeCell ref="B35:B44"/>
    <mergeCell ref="E6:F6"/>
    <mergeCell ref="G6:H6"/>
    <mergeCell ref="K6:L6"/>
    <mergeCell ref="M6:N6"/>
    <mergeCell ref="A8:A14"/>
    <mergeCell ref="B9:B14"/>
    <mergeCell ref="I6:J6"/>
  </mergeCells>
  <phoneticPr fontId="16"/>
  <pageMargins left="0.70866141732283472" right="0.23622047244094491" top="0.19685039370078741" bottom="0.23622047244094491" header="0.19685039370078741" footer="0.19685039370078741"/>
  <pageSetup paperSize="9" scale="70" orientation="landscape" r:id="rId1"/>
  <headerFooter alignWithMargins="0">
    <oddHeader>&amp;R&amp;"ｺﾞｼｯｸ,斜体"&amp;9都道府県－5</oddHeader>
  </headerFooter>
  <rowBreaks count="1" manualBreakCount="1">
    <brk id="4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1.普通会計予算(R5-6年度)</vt:lpstr>
      <vt:lpstr>2.公営企業会計予算(R5-6年度)</vt:lpstr>
      <vt:lpstr>3.(1)普通会計決算（R3-4年度)</vt:lpstr>
      <vt:lpstr>3.(2)財政指標等（H30‐R4年度）</vt:lpstr>
      <vt:lpstr>4.公営企業会計決算（R3-4年度）</vt:lpstr>
      <vt:lpstr>5.三セク決算（R3-4年度）</vt:lpstr>
      <vt:lpstr>'1.普通会計予算(R5-6年度)'!Print_Area</vt:lpstr>
      <vt:lpstr>'2.公営企業会計予算(R5-6年度)'!Print_Area</vt:lpstr>
      <vt:lpstr>'3.(1)普通会計決算（R3-4年度)'!Print_Area</vt:lpstr>
      <vt:lpstr>'3.(2)財政指標等（H30‐R4年度）'!Print_Area</vt:lpstr>
      <vt:lpstr>'4.公営企業会計決算（R3-4年度）'!Print_Area</vt:lpstr>
      <vt:lpstr>'5.三セク決算（R3-4年度）'!Print_Area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調査統計係</dc:creator>
  <cp:lastModifiedBy>竹岡　佐和子</cp:lastModifiedBy>
  <cp:lastPrinted>2022-07-07T08:42:16Z</cp:lastPrinted>
  <dcterms:created xsi:type="dcterms:W3CDTF">1999-07-06T05:17:05Z</dcterms:created>
  <dcterms:modified xsi:type="dcterms:W3CDTF">2024-08-30T07:11:28Z</dcterms:modified>
</cp:coreProperties>
</file>