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T:\500　歳入系\90_照会・回答\R6年度\01_国・他府県等\0710_【地方債協会 回答〆：830（金）】 都道府県及び指定都市の財政状況について\04_回答\"/>
    </mc:Choice>
  </mc:AlternateContent>
  <xr:revisionPtr revIDLastSave="0" documentId="13_ncr:1_{07EA62D3-4084-4378-9F1B-D2286C174563}" xr6:coauthVersionLast="47" xr6:coauthVersionMax="47" xr10:uidLastSave="{00000000-0000-0000-0000-000000000000}"/>
  <bookViews>
    <workbookView xWindow="2940" yWindow="2940" windowWidth="21600" windowHeight="11325" tabRatio="663" xr2:uid="{00000000-000D-0000-FFFF-FFFF00000000}"/>
  </bookViews>
  <sheets>
    <sheet name="1.普通会計予算(R5-6年度)" sheetId="2" r:id="rId1"/>
    <sheet name="2.公営企業会計予算(R5-6年度)" sheetId="4" r:id="rId2"/>
    <sheet name="3.(1)普通会計決算（R3-4年度)" sheetId="5" r:id="rId3"/>
    <sheet name="3.(2)財政指標等（H30‐R4年度）" sheetId="6" r:id="rId4"/>
    <sheet name="4.公営企業会計決算（R3-4年度）" sheetId="7" r:id="rId5"/>
    <sheet name="5.三セク決算（R3-4年度）" sheetId="8" r:id="rId6"/>
  </sheets>
  <definedNames>
    <definedName name="_xlnm.Print_Area" localSheetId="0">'1.普通会計予算(R5-6年度)'!$A$1:$I$47</definedName>
    <definedName name="_xlnm.Print_Area" localSheetId="1">'2.公営企業会計予算(R5-6年度)'!$A$1:$O$49</definedName>
    <definedName name="_xlnm.Print_Area" localSheetId="2">'3.(1)普通会計決算（R3-4年度)'!$A$1:$I$47</definedName>
    <definedName name="_xlnm.Print_Area" localSheetId="3">'3.(2)財政指標等（H30‐R4年度）'!$A$1:$I$35</definedName>
    <definedName name="_xlnm.Print_Area" localSheetId="4">'4.公営企業会計決算（R3-4年度）'!$A$1:$O$49</definedName>
    <definedName name="_xlnm.Print_Area" localSheetId="5">'5.三セク決算（R3-4年度）'!$A$1:$N$46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8" l="1"/>
  <c r="E26" i="8"/>
  <c r="I10" i="6"/>
  <c r="F40" i="5"/>
  <c r="F39" i="5" s="1"/>
  <c r="H32" i="5"/>
  <c r="F32" i="5"/>
  <c r="F28" i="5"/>
  <c r="F32" i="2"/>
  <c r="F40" i="2"/>
  <c r="F39" i="2" s="1"/>
  <c r="F28" i="2"/>
  <c r="F31" i="8"/>
  <c r="F34" i="8" s="1"/>
  <c r="F26" i="8"/>
  <c r="F27" i="8" s="1"/>
  <c r="F22" i="8"/>
  <c r="F18" i="8"/>
  <c r="I44" i="7"/>
  <c r="I39" i="7"/>
  <c r="I45" i="7" s="1"/>
  <c r="G44" i="7"/>
  <c r="G39" i="7"/>
  <c r="G45" i="7" s="1"/>
  <c r="K24" i="7"/>
  <c r="K27" i="7" s="1"/>
  <c r="K16" i="7"/>
  <c r="K15" i="7"/>
  <c r="K14" i="7"/>
  <c r="G24" i="7"/>
  <c r="G27" i="7" s="1"/>
  <c r="G16" i="7"/>
  <c r="G15" i="7"/>
  <c r="G14" i="7"/>
  <c r="F24" i="6"/>
  <c r="H22" i="6"/>
  <c r="G22" i="6"/>
  <c r="F22" i="6"/>
  <c r="E22" i="6"/>
  <c r="H21" i="6"/>
  <c r="G21" i="6"/>
  <c r="F21" i="6"/>
  <c r="H20" i="6"/>
  <c r="G20" i="6"/>
  <c r="F20" i="6"/>
  <c r="E20" i="6"/>
  <c r="H19" i="6"/>
  <c r="H23" i="6" s="1"/>
  <c r="G19" i="6"/>
  <c r="G23" i="6" s="1"/>
  <c r="F19" i="6"/>
  <c r="F23" i="6" s="1"/>
  <c r="E19" i="6"/>
  <c r="E21" i="6" s="1"/>
  <c r="H40" i="5"/>
  <c r="H39" i="5"/>
  <c r="H28" i="5"/>
  <c r="H27" i="5"/>
  <c r="I44" i="4"/>
  <c r="I39" i="4"/>
  <c r="I45" i="4" s="1"/>
  <c r="G44" i="4"/>
  <c r="G39" i="4"/>
  <c r="G45" i="4" s="1"/>
  <c r="K24" i="4"/>
  <c r="K27" i="4" s="1"/>
  <c r="K16" i="4"/>
  <c r="K15" i="4"/>
  <c r="K14" i="4"/>
  <c r="G24" i="4"/>
  <c r="G27" i="4" s="1"/>
  <c r="G16" i="4"/>
  <c r="G15" i="4"/>
  <c r="G14" i="4"/>
  <c r="H40" i="2"/>
  <c r="H39" i="2"/>
  <c r="H32" i="2"/>
  <c r="H28" i="2"/>
  <c r="H27" i="2"/>
  <c r="H45" i="5" l="1"/>
  <c r="F41" i="8"/>
  <c r="F44" i="8" s="1"/>
  <c r="F37" i="8"/>
  <c r="F42" i="8" s="1"/>
  <c r="E23" i="6"/>
  <c r="I9" i="2" l="1"/>
  <c r="F45" i="2"/>
  <c r="G45" i="2" s="1"/>
  <c r="F27" i="2"/>
  <c r="G27" i="2" s="1"/>
  <c r="F45" i="5"/>
  <c r="G44" i="5" s="1"/>
  <c r="F27" i="5"/>
  <c r="G19" i="5" s="1"/>
  <c r="F44" i="4"/>
  <c r="F39" i="4"/>
  <c r="H45" i="2"/>
  <c r="N31" i="8"/>
  <c r="N34" i="8" s="1"/>
  <c r="M31" i="8"/>
  <c r="M34" i="8" s="1"/>
  <c r="L31" i="8"/>
  <c r="L34" i="8"/>
  <c r="L37" i="8" s="1"/>
  <c r="L42" i="8" s="1"/>
  <c r="K31" i="8"/>
  <c r="K34" i="8" s="1"/>
  <c r="J31" i="8"/>
  <c r="J34" i="8"/>
  <c r="J41" i="8" s="1"/>
  <c r="J44" i="8" s="1"/>
  <c r="I31" i="8"/>
  <c r="I34" i="8" s="1"/>
  <c r="I37" i="8" s="1"/>
  <c r="I42" i="8" s="1"/>
  <c r="H31" i="8"/>
  <c r="H34" i="8" s="1"/>
  <c r="G31" i="8"/>
  <c r="G34" i="8"/>
  <c r="G41" i="8" s="1"/>
  <c r="G44" i="8" s="1"/>
  <c r="E31" i="8"/>
  <c r="E34" i="8" s="1"/>
  <c r="O44" i="7"/>
  <c r="N44" i="7"/>
  <c r="M44" i="7"/>
  <c r="M45" i="7" s="1"/>
  <c r="L44" i="7"/>
  <c r="K44" i="7"/>
  <c r="J44" i="7"/>
  <c r="H44" i="7"/>
  <c r="F44" i="7"/>
  <c r="O39" i="7"/>
  <c r="N39" i="7"/>
  <c r="M39" i="7"/>
  <c r="L39" i="7"/>
  <c r="K39" i="7"/>
  <c r="J39" i="7"/>
  <c r="H39" i="7"/>
  <c r="F39" i="7"/>
  <c r="O24" i="7"/>
  <c r="O27" i="7" s="1"/>
  <c r="N24" i="7"/>
  <c r="N27" i="7" s="1"/>
  <c r="M24" i="7"/>
  <c r="M27" i="7" s="1"/>
  <c r="L24" i="7"/>
  <c r="L27" i="7" s="1"/>
  <c r="J27" i="7"/>
  <c r="I24" i="7"/>
  <c r="I27" i="7" s="1"/>
  <c r="H24" i="7"/>
  <c r="H27" i="7" s="1"/>
  <c r="F24" i="7"/>
  <c r="F27" i="7" s="1"/>
  <c r="O16" i="7"/>
  <c r="N16" i="7"/>
  <c r="M16" i="7"/>
  <c r="L16" i="7"/>
  <c r="J16" i="7"/>
  <c r="I16" i="7"/>
  <c r="H16" i="7"/>
  <c r="F16" i="7"/>
  <c r="O15" i="7"/>
  <c r="N15" i="7"/>
  <c r="M15" i="7"/>
  <c r="L15" i="7"/>
  <c r="J15" i="7"/>
  <c r="I15" i="7"/>
  <c r="H15" i="7"/>
  <c r="F15" i="7"/>
  <c r="O14" i="7"/>
  <c r="N14" i="7"/>
  <c r="M14" i="7"/>
  <c r="L14" i="7"/>
  <c r="J14" i="7"/>
  <c r="I14" i="7"/>
  <c r="H14" i="7"/>
  <c r="F14" i="7"/>
  <c r="I20" i="6"/>
  <c r="I19" i="6"/>
  <c r="I21" i="6" s="1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I19" i="2"/>
  <c r="O39" i="4"/>
  <c r="O44" i="4"/>
  <c r="N39" i="4"/>
  <c r="N44" i="4"/>
  <c r="M39" i="4"/>
  <c r="M44" i="4"/>
  <c r="M45" i="4" s="1"/>
  <c r="L39" i="4"/>
  <c r="L44" i="4"/>
  <c r="L45" i="4"/>
  <c r="K39" i="4"/>
  <c r="K44" i="4"/>
  <c r="K45" i="4"/>
  <c r="J39" i="4"/>
  <c r="J44" i="4"/>
  <c r="H39" i="4"/>
  <c r="H44" i="4"/>
  <c r="O24" i="4"/>
  <c r="O27" i="4" s="1"/>
  <c r="N24" i="4"/>
  <c r="N27" i="4"/>
  <c r="M24" i="4"/>
  <c r="M27" i="4" s="1"/>
  <c r="L24" i="4"/>
  <c r="L27" i="4" s="1"/>
  <c r="J24" i="4"/>
  <c r="J27" i="4" s="1"/>
  <c r="I24" i="4"/>
  <c r="I27" i="4" s="1"/>
  <c r="H24" i="4"/>
  <c r="H27" i="4" s="1"/>
  <c r="M16" i="4"/>
  <c r="L16" i="4"/>
  <c r="M15" i="4"/>
  <c r="L15" i="4"/>
  <c r="M14" i="4"/>
  <c r="L14" i="4"/>
  <c r="O16" i="4"/>
  <c r="N16" i="4"/>
  <c r="O15" i="4"/>
  <c r="N15" i="4"/>
  <c r="O14" i="4"/>
  <c r="N14" i="4"/>
  <c r="J16" i="4"/>
  <c r="J15" i="4"/>
  <c r="J14" i="4"/>
  <c r="I16" i="4"/>
  <c r="H16" i="4"/>
  <c r="I15" i="4"/>
  <c r="H15" i="4"/>
  <c r="I14" i="4"/>
  <c r="H14" i="4"/>
  <c r="F24" i="4"/>
  <c r="F27" i="4" s="1"/>
  <c r="F16" i="4"/>
  <c r="F15" i="4"/>
  <c r="F14" i="4"/>
  <c r="G33" i="5" l="1"/>
  <c r="G41" i="5"/>
  <c r="G35" i="5"/>
  <c r="G42" i="5"/>
  <c r="F45" i="4"/>
  <c r="G29" i="2"/>
  <c r="G41" i="2"/>
  <c r="G14" i="2"/>
  <c r="G40" i="5"/>
  <c r="G38" i="5"/>
  <c r="G34" i="5"/>
  <c r="N45" i="4"/>
  <c r="G30" i="5"/>
  <c r="G28" i="5"/>
  <c r="O45" i="7"/>
  <c r="G39" i="5"/>
  <c r="G37" i="5"/>
  <c r="I45" i="5"/>
  <c r="G45" i="5"/>
  <c r="G29" i="5"/>
  <c r="G28" i="2"/>
  <c r="J37" i="8"/>
  <c r="J42" i="8" s="1"/>
  <c r="H45" i="4"/>
  <c r="G21" i="2"/>
  <c r="G43" i="5"/>
  <c r="G16" i="2"/>
  <c r="G18" i="2"/>
  <c r="J45" i="7"/>
  <c r="G36" i="5"/>
  <c r="G31" i="5"/>
  <c r="K45" i="7"/>
  <c r="G32" i="5"/>
  <c r="G9" i="2"/>
  <c r="J45" i="4"/>
  <c r="O45" i="4"/>
  <c r="G37" i="8"/>
  <c r="G42" i="8" s="1"/>
  <c r="G19" i="2"/>
  <c r="G25" i="2"/>
  <c r="G24" i="2"/>
  <c r="G36" i="2"/>
  <c r="L45" i="7"/>
  <c r="G12" i="2"/>
  <c r="G39" i="2"/>
  <c r="G11" i="2"/>
  <c r="G38" i="2"/>
  <c r="I27" i="2"/>
  <c r="G22" i="2"/>
  <c r="G15" i="2"/>
  <c r="G43" i="2"/>
  <c r="F45" i="7"/>
  <c r="G23" i="2"/>
  <c r="G30" i="2"/>
  <c r="H45" i="7"/>
  <c r="G26" i="2"/>
  <c r="G32" i="2"/>
  <c r="G13" i="2"/>
  <c r="G40" i="2"/>
  <c r="G20" i="2"/>
  <c r="G17" i="2"/>
  <c r="G10" i="2"/>
  <c r="G31" i="2"/>
  <c r="N45" i="7"/>
  <c r="I23" i="6"/>
  <c r="E41" i="8"/>
  <c r="E44" i="8" s="1"/>
  <c r="E37" i="8"/>
  <c r="E42" i="8" s="1"/>
  <c r="K37" i="8"/>
  <c r="K42" i="8" s="1"/>
  <c r="K41" i="8"/>
  <c r="K44" i="8" s="1"/>
  <c r="H37" i="8"/>
  <c r="H42" i="8" s="1"/>
  <c r="H41" i="8"/>
  <c r="H44" i="8" s="1"/>
  <c r="M41" i="8"/>
  <c r="M44" i="8" s="1"/>
  <c r="M37" i="8"/>
  <c r="M42" i="8" s="1"/>
  <c r="N37" i="8"/>
  <c r="N42" i="8" s="1"/>
  <c r="N41" i="8"/>
  <c r="N44" i="8" s="1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L41" i="8"/>
  <c r="L44" i="8" s="1"/>
  <c r="G37" i="2"/>
  <c r="G20" i="5"/>
  <c r="G44" i="2"/>
  <c r="G17" i="5"/>
  <c r="I41" i="8"/>
  <c r="I44" i="8" s="1"/>
  <c r="G42" i="2"/>
  <c r="I45" i="2"/>
  <c r="G18" i="5"/>
  <c r="G35" i="2"/>
  <c r="G25" i="5"/>
  <c r="G16" i="5"/>
  <c r="G13" i="5"/>
  <c r="G14" i="5"/>
  <c r="I22" i="6" l="1"/>
</calcChain>
</file>

<file path=xl/sharedStrings.xml><?xml version="1.0" encoding="utf-8"?>
<sst xmlns="http://schemas.openxmlformats.org/spreadsheetml/2006/main" count="438" uniqueCount="264">
  <si>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</si>
  <si>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</si>
  <si>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</si>
  <si>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</si>
  <si>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</si>
  <si>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</si>
  <si>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</si>
  <si>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</si>
  <si>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</si>
  <si>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</si>
  <si>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</si>
  <si>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</si>
  <si>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</si>
  <si>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</si>
  <si>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</si>
  <si>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</si>
  <si>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</si>
  <si>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</si>
  <si>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</si>
  <si>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</si>
  <si>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</si>
  <si>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</si>
  <si>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</si>
  <si>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</si>
  <si>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</si>
  <si>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</si>
  <si>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</si>
  <si>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</si>
  <si>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</si>
  <si>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</si>
  <si>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</si>
  <si>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</si>
  <si>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</si>
  <si>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</si>
  <si>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</si>
  <si>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</si>
  <si>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</si>
  <si>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</si>
  <si>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</si>
  <si>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</si>
  <si>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</si>
  <si>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</si>
  <si>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</si>
  <si>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</si>
  <si>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</si>
  <si>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</si>
  <si>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</si>
  <si>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</si>
  <si>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</si>
  <si>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</si>
  <si>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</si>
  <si>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</si>
  <si>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</si>
  <si>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</si>
  <si>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</si>
  <si>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</si>
  <si>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</si>
  <si>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</si>
  <si>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</si>
  <si>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</si>
  <si>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</si>
  <si>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</si>
  <si>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</si>
  <si>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</si>
  <si>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</si>
  <si>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</si>
  <si>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</si>
  <si>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</si>
  <si>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</si>
  <si>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</si>
  <si>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</si>
  <si>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</si>
  <si>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</si>
  <si>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</si>
  <si>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</si>
  <si>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</si>
  <si>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</si>
  <si>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</si>
  <si>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</si>
  <si>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</si>
  <si>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</si>
  <si>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</si>
  <si>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</si>
  <si>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</si>
  <si>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</si>
  <si>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</si>
  <si>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</si>
  <si>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</si>
  <si>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</si>
  <si>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</si>
  <si>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</si>
  <si>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</si>
  <si>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</si>
  <si>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</si>
  <si>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</si>
  <si>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</si>
  <si>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</si>
  <si>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</si>
  <si>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</si>
  <si>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</si>
  <si>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</si>
  <si>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</si>
  <si>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</si>
  <si>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</si>
  <si>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</si>
  <si>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</si>
  <si>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</si>
  <si>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</si>
  <si>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</si>
  <si>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</si>
  <si>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</si>
  <si>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</si>
  <si>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</si>
  <si>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</si>
  <si>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</si>
  <si>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</si>
  <si>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</si>
  <si>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</si>
  <si>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</si>
  <si>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</si>
  <si>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</si>
  <si>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</si>
  <si>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</si>
  <si>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</si>
  <si>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</si>
  <si>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</si>
  <si>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</si>
  <si>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</si>
  <si>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</si>
  <si>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</si>
  <si>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</si>
  <si>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</si>
  <si>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</si>
  <si>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</si>
  <si>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</si>
  <si>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</si>
  <si>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</si>
  <si>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</si>
  <si>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</si>
  <si>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</si>
  <si>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</si>
  <si>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</si>
  <si>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</si>
  <si>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</si>
  <si>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</si>
  <si>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</si>
  <si>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</si>
  <si>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</si>
  <si>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</si>
  <si>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</si>
  <si>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</si>
  <si>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</si>
  <si>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</si>
  <si>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</si>
  <si>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</si>
  <si>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</si>
  <si>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</si>
  <si>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</si>
  <si>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</si>
  <si>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</si>
  <si>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</si>
  <si>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</si>
  <si>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</si>
  <si>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</si>
  <si>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</si>
  <si>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</si>
  <si>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</si>
  <si>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</si>
  <si>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</si>
  <si>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</si>
  <si>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</si>
  <si>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</si>
  <si>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</si>
  <si>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</si>
  <si>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</si>
  <si>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</si>
  <si>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</si>
  <si>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</si>
  <si>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</si>
  <si>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</si>
  <si>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</si>
  <si>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</si>
  <si>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</si>
  <si>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</si>
  <si>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</si>
  <si>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</si>
  <si>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</si>
  <si>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</si>
  <si>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</si>
  <si>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</si>
  <si>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</si>
  <si>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</si>
  <si>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</si>
  <si>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</si>
  <si>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</si>
  <si>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</si>
  <si>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</si>
  <si>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</si>
  <si>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</si>
  <si>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</si>
  <si>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</si>
  <si>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</si>
  <si>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</si>
  <si>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</si>
  <si>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</si>
  <si>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</si>
  <si>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</si>
  <si>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</si>
  <si>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</si>
  <si>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</si>
  <si>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</si>
  <si>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</si>
  <si>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</si>
  <si>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</si>
  <si>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</si>
  <si>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</si>
  <si>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</si>
  <si>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</si>
  <si>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</si>
  <si>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</si>
  <si>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</si>
  <si>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</si>
  <si>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</si>
  <si>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</si>
  <si>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</si>
  <si>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</si>
  <si>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</si>
  <si>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</si>
  <si>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</si>
  <si>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</si>
  <si>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</si>
  <si>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18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</si>
  <si>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</si>
  <si>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</si>
  <si>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</si>
  <si>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</si>
  <si>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</si>
  <si>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令和３年度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</si>
  <si>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</si>
  <si>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</si>
  <si>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9"/>
  </si>
  <si>
    <t>令和６年度</t>
  </si>
  <si>
    <t>令和６年度</t>
    <rPh sb="3" eb="5">
      <t>ネンド</t>
    </rPh>
    <phoneticPr fontId="18"/>
  </si>
  <si>
    <t>(令和６年度予算ﾍﾞｰｽ）</t>
    <rPh sb="6" eb="8">
      <t>ヨサン</t>
    </rPh>
    <phoneticPr fontId="14"/>
  </si>
  <si>
    <t>令和６年度</t>
    <phoneticPr fontId="18"/>
  </si>
  <si>
    <t>（1）令和４年度普通会計決算の状況</t>
    <phoneticPr fontId="16"/>
  </si>
  <si>
    <t>令和３年度</t>
    <phoneticPr fontId="18"/>
  </si>
  <si>
    <t>４年度</t>
    <rPh sb="1" eb="3">
      <t>ネンド</t>
    </rPh>
    <phoneticPr fontId="18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</si>
  <si>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</si>
  <si>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phoneticPr fontId="16"/>
  </si>
  <si>
    <t>(令和４年度決算額）</t>
    <phoneticPr fontId="16"/>
  </si>
  <si>
    <t>-</t>
    <phoneticPr fontId="9"/>
  </si>
  <si>
    <t>水道事業</t>
    <rPh sb="0" eb="2">
      <t>スイドウ</t>
    </rPh>
    <rPh sb="2" eb="4">
      <t>ジギョウ</t>
    </rPh>
    <phoneticPr fontId="9"/>
  </si>
  <si>
    <t>病院事業</t>
    <rPh sb="0" eb="2">
      <t>ビョウイン</t>
    </rPh>
    <rPh sb="2" eb="4">
      <t>ジギョウ</t>
    </rPh>
    <phoneticPr fontId="14"/>
  </si>
  <si>
    <t>下水道事業</t>
    <rPh sb="0" eb="3">
      <t>ゲスイドウ</t>
    </rPh>
    <rPh sb="3" eb="5">
      <t>ジギョウ</t>
    </rPh>
    <phoneticPr fontId="14"/>
  </si>
  <si>
    <t>市場事業</t>
    <rPh sb="0" eb="2">
      <t>イチバ</t>
    </rPh>
    <rPh sb="2" eb="4">
      <t>ジギョウ</t>
    </rPh>
    <phoneticPr fontId="14"/>
  </si>
  <si>
    <t>駐車場整備事業</t>
    <phoneticPr fontId="9"/>
  </si>
  <si>
    <t>水道事業</t>
    <rPh sb="0" eb="2">
      <t>スイドウ</t>
    </rPh>
    <rPh sb="2" eb="4">
      <t>ジギョウ</t>
    </rPh>
    <phoneticPr fontId="14"/>
  </si>
  <si>
    <t>駐車場整備事業</t>
    <rPh sb="0" eb="3">
      <t>チュウシャバ</t>
    </rPh>
    <rPh sb="3" eb="5">
      <t>セイビ</t>
    </rPh>
    <rPh sb="5" eb="7">
      <t>ジギョウ</t>
    </rPh>
    <phoneticPr fontId="14"/>
  </si>
  <si>
    <t>土地開発公社</t>
    <rPh sb="0" eb="2">
      <t>トチ</t>
    </rPh>
    <rPh sb="2" eb="4">
      <t>カイハツ</t>
    </rPh>
    <rPh sb="4" eb="6">
      <t>コウシャ</t>
    </rPh>
    <phoneticPr fontId="14"/>
  </si>
  <si>
    <t>道路公社</t>
    <rPh sb="0" eb="2">
      <t>ドウロ</t>
    </rPh>
    <rPh sb="2" eb="4">
      <t>コウシャ</t>
    </rPh>
    <phoneticPr fontId="14"/>
  </si>
  <si>
    <t>住宅供給公社</t>
    <rPh sb="0" eb="2">
      <t>ジュウタク</t>
    </rPh>
    <rPh sb="2" eb="4">
      <t>キョウキュウ</t>
    </rPh>
    <rPh sb="4" eb="6">
      <t>コウシャ</t>
    </rPh>
    <phoneticPr fontId="14"/>
  </si>
  <si>
    <t>奈良県</t>
    <rPh sb="0" eb="3">
      <t>ナラケン</t>
    </rPh>
    <phoneticPr fontId="9"/>
  </si>
  <si>
    <t>奈良県</t>
    <rPh sb="0" eb="3">
      <t>ナラケン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</si>
</sst>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  <numFmt numFmtId="183" formatCode="#,##0.0;[Red]\-#,##0.0"/>
  </numFmts>
  <fonts count="24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sz val="11"/>
      <name val="ＭＳ Ｐゴシック"/>
      <family val="1"/>
      <charset val="128"/>
    </font>
    <font>
      <b/>
      <sz val="11"/>
      <name val="ＭＳ Ｐゴシック"/>
      <family val="1"/>
      <charset val="128"/>
    </font>
    <font>
      <b/>
      <sz val="12"/>
      <name val="ＭＳ Ｐ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33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8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5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8" xfId="0" applyNumberForma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 wrapText="1"/>
    </xf>
    <xf numFmtId="41" fontId="0" fillId="0" borderId="8" xfId="0" applyNumberFormat="1" applyBorder="1" applyAlignment="1">
      <alignment horizontal="centerContinuous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41" fontId="0" fillId="0" borderId="8" xfId="0" applyNumberFormat="1" applyBorder="1" applyAlignment="1">
      <alignment horizontal="left" vertical="center"/>
    </xf>
    <xf numFmtId="177" fontId="2" fillId="0" borderId="8" xfId="1" applyNumberFormat="1" applyBorder="1" applyAlignment="1">
      <alignment vertical="center"/>
    </xf>
    <xf numFmtId="178" fontId="2" fillId="0" borderId="8" xfId="1" applyNumberFormat="1" applyBorder="1" applyAlignment="1">
      <alignment vertical="center"/>
    </xf>
    <xf numFmtId="41" fontId="10" fillId="0" borderId="8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9" xfId="0" applyNumberFormat="1" applyBorder="1" applyAlignment="1">
      <alignment horizontal="left" vertical="center"/>
    </xf>
    <xf numFmtId="41" fontId="0" fillId="0" borderId="11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8" xfId="0" applyNumberFormat="1" applyBorder="1" applyAlignment="1">
      <alignment horizontal="right" vertical="center"/>
    </xf>
    <xf numFmtId="177" fontId="0" fillId="0" borderId="8" xfId="0" quotePrefix="1" applyNumberFormat="1" applyBorder="1" applyAlignment="1">
      <alignment horizontal="right" vertical="center"/>
    </xf>
    <xf numFmtId="177" fontId="2" fillId="0" borderId="8" xfId="1" quotePrefix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177" fontId="0" fillId="0" borderId="8" xfId="0" applyNumberFormat="1" applyBorder="1" applyAlignment="1">
      <alignment vertical="center"/>
    </xf>
    <xf numFmtId="177" fontId="2" fillId="0" borderId="8" xfId="1" applyNumberFormat="1" applyFill="1" applyBorder="1" applyAlignment="1">
      <alignment horizontal="right" vertical="center"/>
    </xf>
    <xf numFmtId="177" fontId="2" fillId="0" borderId="8" xfId="1" applyNumberFormat="1" applyBorder="1" applyAlignment="1">
      <alignment horizontal="right" vertical="center"/>
    </xf>
    <xf numFmtId="181" fontId="0" fillId="0" borderId="8" xfId="0" applyNumberFormat="1" applyBorder="1" applyAlignment="1">
      <alignment vertical="center"/>
    </xf>
    <xf numFmtId="41" fontId="2" fillId="0" borderId="8" xfId="0" applyNumberFormat="1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182" fontId="0" fillId="0" borderId="8" xfId="0" applyNumberFormat="1" applyBorder="1" applyAlignment="1">
      <alignment vertical="center"/>
    </xf>
    <xf numFmtId="182" fontId="2" fillId="0" borderId="8" xfId="1" applyNumberFormat="1" applyBorder="1" applyAlignment="1">
      <alignment vertical="center"/>
    </xf>
    <xf numFmtId="178" fontId="2" fillId="0" borderId="8" xfId="1" applyNumberFormat="1" applyFill="1" applyBorder="1" applyAlignment="1">
      <alignment vertical="center"/>
    </xf>
    <xf numFmtId="41" fontId="0" fillId="0" borderId="11" xfId="0" applyNumberForma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1" fontId="2" fillId="0" borderId="8" xfId="0" applyNumberFormat="1" applyFont="1" applyBorder="1" applyAlignment="1">
      <alignment vertical="center"/>
    </xf>
    <xf numFmtId="0" fontId="0" fillId="0" borderId="8" xfId="0" applyBorder="1" applyAlignment="1">
      <alignment horizontal="distributed" vertical="center"/>
    </xf>
    <xf numFmtId="177" fontId="2" fillId="0" borderId="8" xfId="1" applyNumberFormat="1" applyBorder="1" applyAlignment="1">
      <alignment horizontal="center" vertical="center"/>
    </xf>
    <xf numFmtId="177" fontId="2" fillId="0" borderId="8" xfId="1" applyNumberFormat="1" applyFill="1" applyBorder="1" applyAlignment="1">
      <alignment vertical="center"/>
    </xf>
    <xf numFmtId="41" fontId="0" fillId="0" borderId="8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177" fontId="2" fillId="0" borderId="8" xfId="1" applyNumberFormat="1" applyFont="1" applyFill="1" applyBorder="1" applyAlignment="1">
      <alignment vertical="center"/>
    </xf>
    <xf numFmtId="177" fontId="21" fillId="0" borderId="8" xfId="1" applyNumberFormat="1" applyFont="1" applyBorder="1" applyAlignment="1">
      <alignment horizontal="right" vertical="center"/>
    </xf>
    <xf numFmtId="41" fontId="0" fillId="0" borderId="9" xfId="0" applyNumberFormat="1" applyBorder="1" applyAlignment="1">
      <alignment horizontal="center" vertical="center"/>
    </xf>
    <xf numFmtId="177" fontId="0" fillId="0" borderId="11" xfId="0" applyNumberFormat="1" applyBorder="1" applyAlignment="1">
      <alignment vertical="center"/>
    </xf>
    <xf numFmtId="177" fontId="2" fillId="0" borderId="11" xfId="1" applyNumberFormat="1" applyFont="1" applyBorder="1" applyAlignment="1">
      <alignment horizontal="right" vertical="center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Border="1" applyAlignment="1">
      <alignment horizontal="right" vertical="center"/>
    </xf>
    <xf numFmtId="177" fontId="2" fillId="0" borderId="11" xfId="1" applyNumberFormat="1" applyBorder="1" applyAlignment="1">
      <alignment horizontal="right" vertical="center"/>
    </xf>
    <xf numFmtId="177" fontId="0" fillId="0" borderId="9" xfId="0" applyNumberFormat="1" applyBorder="1" applyAlignment="1">
      <alignment vertical="center"/>
    </xf>
    <xf numFmtId="177" fontId="2" fillId="0" borderId="9" xfId="1" applyNumberFormat="1" applyBorder="1" applyAlignment="1">
      <alignment horizontal="right" vertical="center"/>
    </xf>
    <xf numFmtId="181" fontId="0" fillId="0" borderId="11" xfId="0" applyNumberFormat="1" applyBorder="1" applyAlignment="1">
      <alignment vertical="center"/>
    </xf>
    <xf numFmtId="177" fontId="2" fillId="0" borderId="10" xfId="1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8" fontId="2" fillId="0" borderId="11" xfId="1" applyNumberFormat="1" applyBorder="1" applyAlignment="1">
      <alignment vertical="center"/>
    </xf>
    <xf numFmtId="183" fontId="2" fillId="0" borderId="8" xfId="1" applyNumberFormat="1" applyBorder="1" applyAlignment="1">
      <alignment vertical="center"/>
    </xf>
    <xf numFmtId="178" fontId="2" fillId="0" borderId="11" xfId="1" applyNumberFormat="1" applyFill="1" applyBorder="1" applyAlignment="1">
      <alignment vertical="center"/>
    </xf>
    <xf numFmtId="177" fontId="21" fillId="0" borderId="8" xfId="1" applyNumberFormat="1" applyFont="1" applyBorder="1" applyAlignment="1">
      <alignment vertical="center"/>
    </xf>
    <xf numFmtId="177" fontId="19" fillId="0" borderId="8" xfId="1" applyNumberFormat="1" applyFont="1" applyBorder="1" applyAlignment="1">
      <alignment vertical="center"/>
    </xf>
    <xf numFmtId="0" fontId="22" fillId="0" borderId="5" xfId="0" applyFont="1" applyBorder="1" applyAlignment="1">
      <alignment horizontal="distributed" vertical="center" justifyLastLine="1"/>
    </xf>
    <xf numFmtId="0" fontId="23" fillId="0" borderId="5" xfId="0" applyFont="1" applyBorder="1" applyAlignment="1">
      <alignment horizontal="distributed" vertical="center" justifyLastLine="1"/>
    </xf>
    <xf numFmtId="177" fontId="2" fillId="0" borderId="8" xfId="1" applyNumberFormat="1" applyBorder="1" applyAlignment="1">
      <alignment vertical="center"/>
    </xf>
    <xf numFmtId="0" fontId="0" fillId="0" borderId="8" xfId="0" applyBorder="1" applyAlignment="1">
      <alignment horizontal="center" vertical="center" textRotation="255"/>
    </xf>
    <xf numFmtId="41" fontId="0" fillId="0" borderId="8" xfId="0" applyNumberForma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vertical="center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176" fontId="0" fillId="2" borderId="13" xfId="0" applyNumberFormat="1" applyFill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80" fontId="15" fillId="0" borderId="8" xfId="1" applyNumberFormat="1" applyFont="1" applyBorder="1" applyAlignment="1">
      <alignment vertical="center" textRotation="255"/>
    </xf>
    <xf numFmtId="0" fontId="13" fillId="0" borderId="8" xfId="3" applyBorder="1" applyAlignment="1">
      <alignment vertical="center"/>
    </xf>
    <xf numFmtId="0" fontId="12" fillId="0" borderId="8" xfId="2" applyFont="1" applyBorder="1" applyAlignment="1">
      <alignment horizontal="distributed" vertical="center" justifyLastLine="1"/>
    </xf>
    <xf numFmtId="0" fontId="12" fillId="0" borderId="8" xfId="0" applyFont="1" applyBorder="1" applyAlignment="1">
      <alignment horizontal="distributed" vertical="center" justifyLastLine="1"/>
    </xf>
    <xf numFmtId="41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3" fillId="0" borderId="8" xfId="3" applyBorder="1" applyAlignment="1">
      <alignment vertical="center" textRotation="255"/>
    </xf>
    <xf numFmtId="177" fontId="2" fillId="0" borderId="9" xfId="1" applyNumberFormat="1" applyBorder="1" applyAlignment="1">
      <alignment vertical="center"/>
    </xf>
    <xf numFmtId="177" fontId="2" fillId="0" borderId="11" xfId="1" applyNumberFormat="1" applyBorder="1" applyAlignment="1">
      <alignment vertical="center"/>
    </xf>
    <xf numFmtId="41" fontId="17" fillId="0" borderId="8" xfId="0" applyNumberFormat="1" applyFont="1" applyBorder="1" applyAlignment="1">
      <alignment horizontal="right" vertical="center"/>
    </xf>
    <xf numFmtId="41" fontId="0" fillId="0" borderId="8" xfId="0" applyNumberForma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8</xdr:row>
      <xdr:rowOff>203050</xdr:rowOff>
    </xdr:from>
    <xdr:to>
      <xdr:col>7</xdr:col>
      <xdr:colOff>663725</xdr:colOff>
      <xdr:row>17</xdr:row>
      <xdr:rowOff>86846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74B1608-6A10-43A8-83C7-43A22B4982C9}"/>
            </a:ext>
          </a:extLst>
        </xdr:cNvPr>
        <xdr:cNvSpPr/>
      </xdr:nvSpPr>
      <xdr:spPr bwMode="auto">
        <a:xfrm>
          <a:off x="5257800" y="1978510"/>
          <a:ext cx="1349525" cy="1941196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400"/>
            <a:t>H31.3.31</a:t>
          </a:r>
        </a:p>
        <a:p>
          <a:pPr algn="ctr"/>
          <a:r>
            <a:rPr kumimoji="1" lang="ja-JP" altLang="en-US" sz="1400"/>
            <a:t>解散</a:t>
          </a:r>
        </a:p>
      </xdr:txBody>
    </xdr:sp>
    <xdr:clientData/>
  </xdr:twoCellAnchor>
  <xdr:twoCellAnchor>
    <xdr:from>
      <xdr:col>8</xdr:col>
      <xdr:colOff>221876</xdr:colOff>
      <xdr:row>8</xdr:row>
      <xdr:rowOff>205740</xdr:rowOff>
    </xdr:from>
    <xdr:to>
      <xdr:col>9</xdr:col>
      <xdr:colOff>659131</xdr:colOff>
      <xdr:row>17</xdr:row>
      <xdr:rowOff>125394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6721A17-8824-4EF3-AFD3-279E15795BBA}"/>
            </a:ext>
          </a:extLst>
        </xdr:cNvPr>
        <xdr:cNvSpPr/>
      </xdr:nvSpPr>
      <xdr:spPr bwMode="auto">
        <a:xfrm>
          <a:off x="7034156" y="1981200"/>
          <a:ext cx="1305935" cy="1977054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400"/>
            <a:t>H26.3.31</a:t>
          </a:r>
        </a:p>
        <a:p>
          <a:pPr algn="ctr"/>
          <a:r>
            <a:rPr kumimoji="1" lang="ja-JP" altLang="en-US" sz="1400"/>
            <a:t>解散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Z48"/>
  <sheetViews>
    <sheetView tabSelected="1" view="pageBreakPreview" zoomScaleNormal="100" zoomScaleSheetLayoutView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E2" sqref="E2"/>
    </sheetView>
  </sheetViews>
  <sheetFormatPr defaultColWidth="9"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11" ht="33.950000000000003" customHeight="1">
      <c r="A1" s="16" t="s">
        <v>0</v>
      </c>
      <c r="B1" s="16"/>
      <c r="C1" s="16"/>
      <c r="D1" s="16"/>
      <c r="E1" s="21" t="s">
        <v>262</v>
      </c>
      <c r="F1" s="1"/>
    </row>
    <row r="3" spans="1:11" ht="14.25">
      <c r="A3" s="10" t="s">
        <v>92</v>
      </c>
    </row>
    <row r="5" spans="1:11">
      <c r="A5" s="17" t="s">
        <v>240</v>
      </c>
      <c r="B5" s="17"/>
      <c r="C5" s="17"/>
      <c r="D5" s="17"/>
      <c r="E5" s="17"/>
    </row>
    <row r="6" spans="1:11" ht="14.25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7"/>
      <c r="F7" s="47" t="s">
        <v>242</v>
      </c>
      <c r="G7" s="47"/>
      <c r="H7" s="47" t="s">
        <v>236</v>
      </c>
      <c r="I7" s="48" t="s">
        <v>21</v>
      </c>
    </row>
    <row r="8" spans="1:11" ht="17.100000000000001" customHeight="1">
      <c r="A8" s="18"/>
      <c r="B8" s="19"/>
      <c r="C8" s="19"/>
      <c r="D8" s="19"/>
      <c r="E8" s="58"/>
      <c r="F8" s="50" t="s">
        <v>90</v>
      </c>
      <c r="G8" s="50" t="s">
        <v>2</v>
      </c>
      <c r="H8" s="50" t="s">
        <v>234</v>
      </c>
      <c r="I8" s="51"/>
    </row>
    <row r="9" spans="1:11" ht="18" customHeight="1">
      <c r="A9" s="108" t="s">
        <v>87</v>
      </c>
      <c r="B9" s="108" t="s">
        <v>89</v>
      </c>
      <c r="C9" s="59" t="s">
        <v>3</v>
      </c>
      <c r="D9" s="52"/>
      <c r="E9" s="52"/>
      <c r="F9" s="53">
        <v>160474</v>
      </c>
      <c r="G9" s="54">
        <f>F9/$F$27*100</f>
        <v>29.934822917560506</v>
      </c>
      <c r="H9" s="82">
        <v>167131</v>
      </c>
      <c r="I9" s="54">
        <f>(F9/H9-1)*100</f>
        <v>-3.9831030748335161</v>
      </c>
      <c r="K9" s="24"/>
    </row>
    <row r="10" spans="1:11" ht="18" customHeight="1">
      <c r="A10" s="108"/>
      <c r="B10" s="108"/>
      <c r="C10" s="61"/>
      <c r="D10" s="63" t="s">
        <v>22</v>
      </c>
      <c r="E10" s="52"/>
      <c r="F10" s="53">
        <v>56029</v>
      </c>
      <c r="G10" s="54">
        <f t="shared" ref="G10:G26" si="0">F10/$F$27*100</f>
        <v>10.451650692623089</v>
      </c>
      <c r="H10" s="82">
        <v>57864</v>
      </c>
      <c r="I10" s="54">
        <f t="shared" ref="I10:I27" si="1">(F10/H10-1)*100</f>
        <v>-3.1712290888981087</v>
      </c>
    </row>
    <row r="11" spans="1:11" ht="18" customHeight="1">
      <c r="A11" s="108"/>
      <c r="B11" s="108"/>
      <c r="C11" s="61"/>
      <c r="D11" s="61"/>
      <c r="E11" s="46" t="s">
        <v>23</v>
      </c>
      <c r="F11" s="53">
        <v>44447</v>
      </c>
      <c r="G11" s="54">
        <f t="shared" si="0"/>
        <v>8.2911441991650481</v>
      </c>
      <c r="H11" s="82">
        <v>46435</v>
      </c>
      <c r="I11" s="54">
        <f t="shared" si="1"/>
        <v>-4.2812533649187028</v>
      </c>
    </row>
    <row r="12" spans="1:11" ht="18" customHeight="1">
      <c r="A12" s="108"/>
      <c r="B12" s="108"/>
      <c r="C12" s="61"/>
      <c r="D12" s="61"/>
      <c r="E12" s="46" t="s">
        <v>24</v>
      </c>
      <c r="F12" s="53">
        <v>1105</v>
      </c>
      <c r="G12" s="54">
        <f t="shared" si="0"/>
        <v>0.20612672036531995</v>
      </c>
      <c r="H12" s="82">
        <v>1189</v>
      </c>
      <c r="I12" s="54">
        <f t="shared" si="1"/>
        <v>-7.0647603027754418</v>
      </c>
    </row>
    <row r="13" spans="1:11" ht="18" customHeight="1">
      <c r="A13" s="108"/>
      <c r="B13" s="108"/>
      <c r="C13" s="61"/>
      <c r="D13" s="62"/>
      <c r="E13" s="46" t="s">
        <v>25</v>
      </c>
      <c r="F13" s="53">
        <v>145</v>
      </c>
      <c r="G13" s="54">
        <f t="shared" si="0"/>
        <v>2.7048302672372303E-2</v>
      </c>
      <c r="H13" s="82">
        <v>158</v>
      </c>
      <c r="I13" s="54">
        <f t="shared" si="1"/>
        <v>-8.2278481012658222</v>
      </c>
    </row>
    <row r="14" spans="1:11" ht="18" customHeight="1">
      <c r="A14" s="108"/>
      <c r="B14" s="108"/>
      <c r="C14" s="61"/>
      <c r="D14" s="59" t="s">
        <v>26</v>
      </c>
      <c r="E14" s="52"/>
      <c r="F14" s="53">
        <v>22858</v>
      </c>
      <c r="G14" s="54">
        <f t="shared" si="0"/>
        <v>4.2639317412764566</v>
      </c>
      <c r="H14" s="82">
        <v>22660</v>
      </c>
      <c r="I14" s="54">
        <f t="shared" si="1"/>
        <v>0.87378640776698546</v>
      </c>
    </row>
    <row r="15" spans="1:11" ht="18" customHeight="1">
      <c r="A15" s="108"/>
      <c r="B15" s="108"/>
      <c r="C15" s="61"/>
      <c r="D15" s="61"/>
      <c r="E15" s="46" t="s">
        <v>27</v>
      </c>
      <c r="F15" s="53">
        <v>1554</v>
      </c>
      <c r="G15" s="54">
        <f t="shared" si="0"/>
        <v>0.28988318864045903</v>
      </c>
      <c r="H15" s="82">
        <v>1542</v>
      </c>
      <c r="I15" s="54">
        <f t="shared" si="1"/>
        <v>0.77821011673151474</v>
      </c>
    </row>
    <row r="16" spans="1:11" ht="18" customHeight="1">
      <c r="A16" s="108"/>
      <c r="B16" s="108"/>
      <c r="C16" s="61"/>
      <c r="D16" s="62"/>
      <c r="E16" s="46" t="s">
        <v>28</v>
      </c>
      <c r="F16" s="53">
        <v>21304</v>
      </c>
      <c r="G16" s="54">
        <f t="shared" si="0"/>
        <v>3.9740485526359968</v>
      </c>
      <c r="H16" s="82">
        <v>21118</v>
      </c>
      <c r="I16" s="54">
        <f t="shared" si="1"/>
        <v>0.88076522397955159</v>
      </c>
      <c r="K16" s="25"/>
    </row>
    <row r="17" spans="1:26" ht="18" customHeight="1">
      <c r="A17" s="108"/>
      <c r="B17" s="108"/>
      <c r="C17" s="61"/>
      <c r="D17" s="109" t="s">
        <v>29</v>
      </c>
      <c r="E17" s="110"/>
      <c r="F17" s="53">
        <v>17699</v>
      </c>
      <c r="G17" s="54">
        <f t="shared" si="0"/>
        <v>3.3015717861952925</v>
      </c>
      <c r="H17" s="82">
        <v>17708</v>
      </c>
      <c r="I17" s="54">
        <f t="shared" si="1"/>
        <v>-5.0824486107969857E-2</v>
      </c>
    </row>
    <row r="18" spans="1:26" ht="18" customHeight="1">
      <c r="A18" s="108"/>
      <c r="B18" s="108"/>
      <c r="C18" s="61"/>
      <c r="D18" s="109" t="s">
        <v>93</v>
      </c>
      <c r="E18" s="111"/>
      <c r="F18" s="53">
        <v>2256</v>
      </c>
      <c r="G18" s="54">
        <f t="shared" si="0"/>
        <v>0.42083428157842706</v>
      </c>
      <c r="H18" s="82">
        <v>2109</v>
      </c>
      <c r="I18" s="54">
        <f t="shared" si="1"/>
        <v>6.970128022759603</v>
      </c>
    </row>
    <row r="19" spans="1:26" ht="18" customHeight="1">
      <c r="A19" s="108"/>
      <c r="B19" s="108"/>
      <c r="C19" s="60"/>
      <c r="D19" s="109" t="s">
        <v>94</v>
      </c>
      <c r="E19" s="111"/>
      <c r="F19" s="104">
        <v>0</v>
      </c>
      <c r="G19" s="54">
        <f t="shared" si="0"/>
        <v>0</v>
      </c>
      <c r="H19" s="85">
        <v>0</v>
      </c>
      <c r="I19" s="54" t="e">
        <f t="shared" si="1"/>
        <v>#DIV/0!</v>
      </c>
      <c r="Z19" s="2" t="s">
        <v>95</v>
      </c>
    </row>
    <row r="20" spans="1:26" ht="18" customHeight="1">
      <c r="A20" s="108"/>
      <c r="B20" s="108"/>
      <c r="C20" s="52" t="s">
        <v>4</v>
      </c>
      <c r="D20" s="52"/>
      <c r="E20" s="52"/>
      <c r="F20" s="53">
        <v>26038</v>
      </c>
      <c r="G20" s="54">
        <f t="shared" si="0"/>
        <v>4.8571289998843445</v>
      </c>
      <c r="H20" s="82">
        <v>24830</v>
      </c>
      <c r="I20" s="54">
        <f t="shared" si="1"/>
        <v>4.8650825614176441</v>
      </c>
    </row>
    <row r="21" spans="1:26" ht="18" customHeight="1">
      <c r="A21" s="108"/>
      <c r="B21" s="108"/>
      <c r="C21" s="52" t="s">
        <v>5</v>
      </c>
      <c r="D21" s="52"/>
      <c r="E21" s="52"/>
      <c r="F21" s="53">
        <v>176400</v>
      </c>
      <c r="G21" s="54">
        <f t="shared" si="0"/>
        <v>32.905659251079136</v>
      </c>
      <c r="H21" s="53">
        <v>167900</v>
      </c>
      <c r="I21" s="54">
        <f t="shared" si="1"/>
        <v>5.0625372245384215</v>
      </c>
    </row>
    <row r="22" spans="1:26" ht="18" customHeight="1">
      <c r="A22" s="108"/>
      <c r="B22" s="108"/>
      <c r="C22" s="52" t="s">
        <v>30</v>
      </c>
      <c r="D22" s="52"/>
      <c r="E22" s="52"/>
      <c r="F22" s="53">
        <v>7149</v>
      </c>
      <c r="G22" s="54">
        <f t="shared" si="0"/>
        <v>1.3335745917571697</v>
      </c>
      <c r="H22" s="53">
        <v>7295</v>
      </c>
      <c r="I22" s="54">
        <f t="shared" si="1"/>
        <v>-2.0013708019191223</v>
      </c>
    </row>
    <row r="23" spans="1:26" ht="18" customHeight="1">
      <c r="A23" s="108"/>
      <c r="B23" s="108"/>
      <c r="C23" s="52" t="s">
        <v>6</v>
      </c>
      <c r="D23" s="52"/>
      <c r="E23" s="52"/>
      <c r="F23" s="53">
        <v>61279</v>
      </c>
      <c r="G23" s="54">
        <f t="shared" si="0"/>
        <v>11.430985789381396</v>
      </c>
      <c r="H23" s="53">
        <v>56988</v>
      </c>
      <c r="I23" s="54">
        <f t="shared" si="1"/>
        <v>7.5296553660419763</v>
      </c>
    </row>
    <row r="24" spans="1:26" ht="18" customHeight="1">
      <c r="A24" s="108"/>
      <c r="B24" s="108"/>
      <c r="C24" s="52" t="s">
        <v>31</v>
      </c>
      <c r="D24" s="52"/>
      <c r="E24" s="52"/>
      <c r="F24" s="53">
        <v>2696</v>
      </c>
      <c r="G24" s="54">
        <f t="shared" si="0"/>
        <v>0.50291188968769474</v>
      </c>
      <c r="H24" s="53">
        <v>1446</v>
      </c>
      <c r="I24" s="54">
        <f t="shared" si="1"/>
        <v>86.445366528354086</v>
      </c>
    </row>
    <row r="25" spans="1:26" ht="18" customHeight="1">
      <c r="A25" s="108"/>
      <c r="B25" s="108"/>
      <c r="C25" s="52" t="s">
        <v>7</v>
      </c>
      <c r="D25" s="52"/>
      <c r="E25" s="52"/>
      <c r="F25" s="53">
        <v>45038</v>
      </c>
      <c r="G25" s="54">
        <f t="shared" si="0"/>
        <v>8.4013893500572667</v>
      </c>
      <c r="H25" s="53">
        <v>47744</v>
      </c>
      <c r="I25" s="54">
        <f t="shared" si="1"/>
        <v>-5.6677278820375321</v>
      </c>
    </row>
    <row r="26" spans="1:26" ht="18" customHeight="1">
      <c r="A26" s="108"/>
      <c r="B26" s="108"/>
      <c r="C26" s="52" t="s">
        <v>8</v>
      </c>
      <c r="D26" s="52"/>
      <c r="E26" s="52"/>
      <c r="F26" s="53">
        <v>57004</v>
      </c>
      <c r="G26" s="54">
        <f t="shared" si="0"/>
        <v>10.633527210592488</v>
      </c>
      <c r="H26" s="53">
        <v>51837</v>
      </c>
      <c r="I26" s="54">
        <f t="shared" si="1"/>
        <v>9.9677836294538746</v>
      </c>
    </row>
    <row r="27" spans="1:26" ht="18" customHeight="1">
      <c r="A27" s="108"/>
      <c r="B27" s="108"/>
      <c r="C27" s="52" t="s">
        <v>9</v>
      </c>
      <c r="D27" s="52"/>
      <c r="E27" s="52"/>
      <c r="F27" s="53">
        <f>SUM(F9,F20:F26)</f>
        <v>536078</v>
      </c>
      <c r="G27" s="54">
        <f>F27/$F$27*100</f>
        <v>100</v>
      </c>
      <c r="H27" s="53">
        <f>SUM(H9,H20:H26)</f>
        <v>525171</v>
      </c>
      <c r="I27" s="54">
        <f t="shared" si="1"/>
        <v>2.0768473506724394</v>
      </c>
    </row>
    <row r="28" spans="1:26" ht="18" customHeight="1">
      <c r="A28" s="108"/>
      <c r="B28" s="108" t="s">
        <v>88</v>
      </c>
      <c r="C28" s="59" t="s">
        <v>10</v>
      </c>
      <c r="D28" s="52"/>
      <c r="E28" s="52"/>
      <c r="F28" s="53">
        <f>SUM(F29:F31)</f>
        <v>238559</v>
      </c>
      <c r="G28" s="54">
        <f>F28/$F$45*100</f>
        <v>44.500800256679064</v>
      </c>
      <c r="H28" s="53">
        <f>SUM(H29:H31)</f>
        <v>237846</v>
      </c>
      <c r="I28" s="54">
        <f>(F28/H28-1)*100</f>
        <v>0.29977380321721814</v>
      </c>
    </row>
    <row r="29" spans="1:26" ht="18" customHeight="1">
      <c r="A29" s="108"/>
      <c r="B29" s="108"/>
      <c r="C29" s="61"/>
      <c r="D29" s="52" t="s">
        <v>11</v>
      </c>
      <c r="E29" s="52"/>
      <c r="F29" s="53">
        <v>143514</v>
      </c>
      <c r="G29" s="54">
        <f t="shared" ref="G29:G44" si="2">F29/$F$45*100</f>
        <v>26.771104204985097</v>
      </c>
      <c r="H29" s="53">
        <v>137122</v>
      </c>
      <c r="I29" s="54">
        <f t="shared" ref="I29:I45" si="3">(F29/H29-1)*100</f>
        <v>4.6615422762211756</v>
      </c>
    </row>
    <row r="30" spans="1:26" ht="18" customHeight="1">
      <c r="A30" s="108"/>
      <c r="B30" s="108"/>
      <c r="C30" s="61"/>
      <c r="D30" s="52" t="s">
        <v>32</v>
      </c>
      <c r="E30" s="52"/>
      <c r="F30" s="53">
        <v>17281</v>
      </c>
      <c r="G30" s="54">
        <f t="shared" si="2"/>
        <v>3.2235980584914885</v>
      </c>
      <c r="H30" s="53">
        <v>16263</v>
      </c>
      <c r="I30" s="54">
        <f t="shared" si="3"/>
        <v>6.2596076984566151</v>
      </c>
    </row>
    <row r="31" spans="1:26" ht="18" customHeight="1">
      <c r="A31" s="108"/>
      <c r="B31" s="108"/>
      <c r="C31" s="60"/>
      <c r="D31" s="52" t="s">
        <v>12</v>
      </c>
      <c r="E31" s="52"/>
      <c r="F31" s="53">
        <v>77764</v>
      </c>
      <c r="G31" s="54">
        <f t="shared" si="2"/>
        <v>14.506097993202482</v>
      </c>
      <c r="H31" s="53">
        <v>84461</v>
      </c>
      <c r="I31" s="54">
        <f t="shared" si="3"/>
        <v>-7.9291033731544776</v>
      </c>
    </row>
    <row r="32" spans="1:26" ht="18" customHeight="1">
      <c r="A32" s="108"/>
      <c r="B32" s="108"/>
      <c r="C32" s="59" t="s">
        <v>13</v>
      </c>
      <c r="D32" s="52"/>
      <c r="E32" s="52"/>
      <c r="F32" s="53">
        <f>SUM(F33:F38)+122</f>
        <v>207933</v>
      </c>
      <c r="G32" s="54">
        <f t="shared" si="2"/>
        <v>38.787825652237174</v>
      </c>
      <c r="H32" s="53">
        <f>SUM(H33:H38)+200</f>
        <v>199859</v>
      </c>
      <c r="I32" s="54">
        <f t="shared" si="3"/>
        <v>4.0398480929054958</v>
      </c>
    </row>
    <row r="33" spans="1:9" ht="18" customHeight="1">
      <c r="A33" s="108"/>
      <c r="B33" s="108"/>
      <c r="C33" s="61"/>
      <c r="D33" s="52" t="s">
        <v>14</v>
      </c>
      <c r="E33" s="52"/>
      <c r="F33" s="53">
        <v>20823</v>
      </c>
      <c r="G33" s="54">
        <f t="shared" si="2"/>
        <v>3.8843228037710933</v>
      </c>
      <c r="H33" s="53">
        <v>19554</v>
      </c>
      <c r="I33" s="54">
        <f t="shared" si="3"/>
        <v>6.4897207732433237</v>
      </c>
    </row>
    <row r="34" spans="1:9" ht="18" customHeight="1">
      <c r="A34" s="108"/>
      <c r="B34" s="108"/>
      <c r="C34" s="61"/>
      <c r="D34" s="52" t="s">
        <v>33</v>
      </c>
      <c r="E34" s="52"/>
      <c r="F34" s="53">
        <v>5286</v>
      </c>
      <c r="G34" s="54">
        <f t="shared" si="2"/>
        <v>0.98605053742179316</v>
      </c>
      <c r="H34" s="53">
        <v>4744</v>
      </c>
      <c r="I34" s="54">
        <f t="shared" si="3"/>
        <v>11.424957841483984</v>
      </c>
    </row>
    <row r="35" spans="1:9" ht="18" customHeight="1">
      <c r="A35" s="108"/>
      <c r="B35" s="108"/>
      <c r="C35" s="61"/>
      <c r="D35" s="52" t="s">
        <v>34</v>
      </c>
      <c r="E35" s="52"/>
      <c r="F35" s="53">
        <v>159389</v>
      </c>
      <c r="G35" s="54">
        <f t="shared" si="2"/>
        <v>29.732426997563788</v>
      </c>
      <c r="H35" s="53">
        <v>154841</v>
      </c>
      <c r="I35" s="54">
        <f t="shared" si="3"/>
        <v>2.9372065538197267</v>
      </c>
    </row>
    <row r="36" spans="1:9" ht="18" customHeight="1">
      <c r="A36" s="108"/>
      <c r="B36" s="108"/>
      <c r="C36" s="61"/>
      <c r="D36" s="52" t="s">
        <v>35</v>
      </c>
      <c r="E36" s="52"/>
      <c r="F36" s="53">
        <v>8711</v>
      </c>
      <c r="G36" s="54">
        <f t="shared" si="2"/>
        <v>1.6249501005450699</v>
      </c>
      <c r="H36" s="53">
        <v>8594</v>
      </c>
      <c r="I36" s="54">
        <f t="shared" si="3"/>
        <v>1.3614149406562692</v>
      </c>
    </row>
    <row r="37" spans="1:9" ht="18" customHeight="1">
      <c r="A37" s="108"/>
      <c r="B37" s="108"/>
      <c r="C37" s="61"/>
      <c r="D37" s="52" t="s">
        <v>15</v>
      </c>
      <c r="E37" s="52"/>
      <c r="F37" s="53">
        <v>6272</v>
      </c>
      <c r="G37" s="54">
        <f t="shared" si="2"/>
        <v>1.1699789955939248</v>
      </c>
      <c r="H37" s="53">
        <v>5377</v>
      </c>
      <c r="I37" s="54">
        <f t="shared" si="3"/>
        <v>16.644969313743729</v>
      </c>
    </row>
    <row r="38" spans="1:9" ht="18" customHeight="1">
      <c r="A38" s="108"/>
      <c r="B38" s="108"/>
      <c r="C38" s="60"/>
      <c r="D38" s="52" t="s">
        <v>36</v>
      </c>
      <c r="E38" s="52"/>
      <c r="F38" s="53">
        <v>7330</v>
      </c>
      <c r="G38" s="54">
        <f t="shared" si="2"/>
        <v>1.3673383350930275</v>
      </c>
      <c r="H38" s="53">
        <v>6549</v>
      </c>
      <c r="I38" s="54">
        <f t="shared" si="3"/>
        <v>11.925484806840746</v>
      </c>
    </row>
    <row r="39" spans="1:9" ht="18" customHeight="1">
      <c r="A39" s="108"/>
      <c r="B39" s="108"/>
      <c r="C39" s="59" t="s">
        <v>16</v>
      </c>
      <c r="D39" s="52"/>
      <c r="E39" s="52"/>
      <c r="F39" s="53">
        <f>F40+F43</f>
        <v>89586</v>
      </c>
      <c r="G39" s="54">
        <f t="shared" si="2"/>
        <v>16.711374091083762</v>
      </c>
      <c r="H39" s="53">
        <f>H40+H43</f>
        <v>87466</v>
      </c>
      <c r="I39" s="54">
        <f t="shared" si="3"/>
        <v>2.4237989618823397</v>
      </c>
    </row>
    <row r="40" spans="1:9" ht="18" customHeight="1">
      <c r="A40" s="108"/>
      <c r="B40" s="108"/>
      <c r="C40" s="61"/>
      <c r="D40" s="59" t="s">
        <v>17</v>
      </c>
      <c r="E40" s="52"/>
      <c r="F40" s="53">
        <f>SUM(F41:F42)</f>
        <v>85886</v>
      </c>
      <c r="G40" s="54">
        <f t="shared" si="2"/>
        <v>16.021176022892192</v>
      </c>
      <c r="H40" s="53">
        <f>SUM(H41:H42)</f>
        <v>85729</v>
      </c>
      <c r="I40" s="54">
        <f t="shared" si="3"/>
        <v>0.18313522845245789</v>
      </c>
    </row>
    <row r="41" spans="1:9" ht="18" customHeight="1">
      <c r="A41" s="108"/>
      <c r="B41" s="108"/>
      <c r="C41" s="61"/>
      <c r="D41" s="61"/>
      <c r="E41" s="55" t="s">
        <v>91</v>
      </c>
      <c r="F41" s="53">
        <v>47460</v>
      </c>
      <c r="G41" s="54">
        <f t="shared" si="2"/>
        <v>8.8531892746951009</v>
      </c>
      <c r="H41" s="53">
        <v>42537</v>
      </c>
      <c r="I41" s="56">
        <f t="shared" si="3"/>
        <v>11.573453699132518</v>
      </c>
    </row>
    <row r="42" spans="1:9" ht="18" customHeight="1">
      <c r="A42" s="108"/>
      <c r="B42" s="108"/>
      <c r="C42" s="61"/>
      <c r="D42" s="60"/>
      <c r="E42" s="46" t="s">
        <v>37</v>
      </c>
      <c r="F42" s="53">
        <v>38426</v>
      </c>
      <c r="G42" s="54">
        <f t="shared" si="2"/>
        <v>7.16798674819709</v>
      </c>
      <c r="H42" s="53">
        <v>43192</v>
      </c>
      <c r="I42" s="56">
        <f t="shared" si="3"/>
        <v>-11.034450824226704</v>
      </c>
    </row>
    <row r="43" spans="1:9" ht="18" customHeight="1">
      <c r="A43" s="108"/>
      <c r="B43" s="108"/>
      <c r="C43" s="61"/>
      <c r="D43" s="52" t="s">
        <v>38</v>
      </c>
      <c r="E43" s="52"/>
      <c r="F43" s="53">
        <v>3700</v>
      </c>
      <c r="G43" s="54">
        <f t="shared" si="2"/>
        <v>0.69019806819156915</v>
      </c>
      <c r="H43" s="53">
        <v>1737</v>
      </c>
      <c r="I43" s="56">
        <f t="shared" si="3"/>
        <v>113.01093839953941</v>
      </c>
    </row>
    <row r="44" spans="1:9" ht="18" customHeight="1">
      <c r="A44" s="108"/>
      <c r="B44" s="108"/>
      <c r="C44" s="60"/>
      <c r="D44" s="52" t="s">
        <v>39</v>
      </c>
      <c r="E44" s="52"/>
      <c r="F44" s="53">
        <v>0</v>
      </c>
      <c r="G44" s="54">
        <f t="shared" si="2"/>
        <v>0</v>
      </c>
      <c r="H44" s="86" t="s">
        <v>251</v>
      </c>
      <c r="I44" s="54" t="e">
        <f t="shared" si="3"/>
        <v>#VALUE!</v>
      </c>
    </row>
    <row r="45" spans="1:9" ht="18" customHeight="1">
      <c r="A45" s="108"/>
      <c r="B45" s="108"/>
      <c r="C45" s="46" t="s">
        <v>18</v>
      </c>
      <c r="D45" s="46"/>
      <c r="E45" s="46"/>
      <c r="F45" s="53">
        <f>SUM(F28,F32,F39)</f>
        <v>536078</v>
      </c>
      <c r="G45" s="54">
        <f>F45/$F$45*100</f>
        <v>100</v>
      </c>
      <c r="H45" s="53">
        <f>SUM(H28,H32,H39)</f>
        <v>525171</v>
      </c>
      <c r="I45" s="54">
        <f t="shared" si="3"/>
        <v>2.0768473506724394</v>
      </c>
    </row>
    <row r="46" spans="1:9">
      <c r="A46" s="22" t="s">
        <v>19</v>
      </c>
    </row>
    <row r="47" spans="1:9">
      <c r="A47" s="23" t="s">
        <v>20</v>
      </c>
    </row>
    <row r="48" spans="1:9">
      <c r="A48" s="23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Y50"/>
  <sheetViews>
    <sheetView view="pageBreakPreview" zoomScaleNormal="100" zoomScaleSheetLayoutView="100" workbookViewId="0">
      <pane xSplit="5" ySplit="7" topLeftCell="F29" activePane="bottomRight" state="frozen"/>
      <selection activeCell="E36" sqref="E36"/>
      <selection pane="topRight" activeCell="E36" sqref="E36"/>
      <selection pane="bottomLeft" activeCell="E36" sqref="E36"/>
      <selection pane="bottomRight" activeCell="H34" sqref="H34"/>
    </sheetView>
  </sheetViews>
  <sheetFormatPr defaultColWidth="9"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105" t="s">
        <v>262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243</v>
      </c>
      <c r="B5" s="12"/>
      <c r="C5" s="12"/>
      <c r="D5" s="12"/>
      <c r="K5" s="15"/>
      <c r="O5" s="15" t="s">
        <v>47</v>
      </c>
    </row>
    <row r="6" spans="1:25" ht="15.95" customHeight="1">
      <c r="A6" s="124" t="s">
        <v>48</v>
      </c>
      <c r="B6" s="125"/>
      <c r="C6" s="125"/>
      <c r="D6" s="125"/>
      <c r="E6" s="125"/>
      <c r="F6" s="114" t="s">
        <v>252</v>
      </c>
      <c r="G6" s="114"/>
      <c r="H6" s="115" t="s">
        <v>253</v>
      </c>
      <c r="I6" s="116"/>
      <c r="J6" s="115" t="s">
        <v>254</v>
      </c>
      <c r="K6" s="116"/>
      <c r="L6" s="114"/>
      <c r="M6" s="114"/>
      <c r="N6" s="114"/>
      <c r="O6" s="114"/>
    </row>
    <row r="7" spans="1:25" ht="15.95" customHeight="1">
      <c r="A7" s="125"/>
      <c r="B7" s="125"/>
      <c r="C7" s="125"/>
      <c r="D7" s="125"/>
      <c r="E7" s="125"/>
      <c r="F7" s="50" t="s">
        <v>244</v>
      </c>
      <c r="G7" s="50" t="s">
        <v>236</v>
      </c>
      <c r="H7" s="50" t="s">
        <v>241</v>
      </c>
      <c r="I7" s="50" t="s">
        <v>236</v>
      </c>
      <c r="J7" s="50" t="s">
        <v>241</v>
      </c>
      <c r="K7" s="50" t="s">
        <v>236</v>
      </c>
      <c r="L7" s="50" t="s">
        <v>241</v>
      </c>
      <c r="M7" s="50" t="s">
        <v>236</v>
      </c>
      <c r="N7" s="50" t="s">
        <v>241</v>
      </c>
      <c r="O7" s="50" t="s">
        <v>236</v>
      </c>
    </row>
    <row r="8" spans="1:25" ht="15.95" customHeight="1">
      <c r="A8" s="122" t="s">
        <v>82</v>
      </c>
      <c r="B8" s="59" t="s">
        <v>49</v>
      </c>
      <c r="C8" s="52"/>
      <c r="D8" s="52"/>
      <c r="E8" s="64" t="s">
        <v>40</v>
      </c>
      <c r="F8" s="53">
        <v>11761</v>
      </c>
      <c r="G8" s="53">
        <v>11830</v>
      </c>
      <c r="H8" s="53"/>
      <c r="I8" s="53"/>
      <c r="J8" s="53">
        <v>13097</v>
      </c>
      <c r="K8" s="53">
        <v>13229</v>
      </c>
      <c r="L8" s="53"/>
      <c r="M8" s="53"/>
      <c r="N8" s="53"/>
      <c r="O8" s="53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15.95" customHeight="1">
      <c r="A9" s="122"/>
      <c r="B9" s="61"/>
      <c r="C9" s="52" t="s">
        <v>50</v>
      </c>
      <c r="D9" s="52"/>
      <c r="E9" s="64" t="s">
        <v>41</v>
      </c>
      <c r="F9" s="53">
        <v>11761</v>
      </c>
      <c r="G9" s="53">
        <v>11830</v>
      </c>
      <c r="H9" s="53"/>
      <c r="I9" s="53"/>
      <c r="J9" s="53">
        <v>13097</v>
      </c>
      <c r="K9" s="53">
        <v>13229</v>
      </c>
      <c r="L9" s="53"/>
      <c r="M9" s="53"/>
      <c r="N9" s="53"/>
      <c r="O9" s="53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15.95" customHeight="1">
      <c r="A10" s="122"/>
      <c r="B10" s="60"/>
      <c r="C10" s="52" t="s">
        <v>51</v>
      </c>
      <c r="D10" s="52"/>
      <c r="E10" s="64" t="s">
        <v>42</v>
      </c>
      <c r="F10" s="53">
        <v>0</v>
      </c>
      <c r="G10" s="53">
        <v>0</v>
      </c>
      <c r="H10" s="53"/>
      <c r="I10" s="53"/>
      <c r="J10" s="65">
        <v>0</v>
      </c>
      <c r="K10" s="65">
        <v>0</v>
      </c>
      <c r="L10" s="53"/>
      <c r="M10" s="53"/>
      <c r="N10" s="53"/>
      <c r="O10" s="53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15.95" customHeight="1">
      <c r="A11" s="122"/>
      <c r="B11" s="59" t="s">
        <v>52</v>
      </c>
      <c r="C11" s="52"/>
      <c r="D11" s="52"/>
      <c r="E11" s="64" t="s">
        <v>43</v>
      </c>
      <c r="F11" s="53">
        <v>11028</v>
      </c>
      <c r="G11" s="53">
        <v>10856</v>
      </c>
      <c r="H11" s="53"/>
      <c r="I11" s="53"/>
      <c r="J11" s="53">
        <v>13696</v>
      </c>
      <c r="K11" s="53">
        <v>14123</v>
      </c>
      <c r="L11" s="53"/>
      <c r="M11" s="53"/>
      <c r="N11" s="53"/>
      <c r="O11" s="53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15.95" customHeight="1">
      <c r="A12" s="122"/>
      <c r="B12" s="61"/>
      <c r="C12" s="52" t="s">
        <v>53</v>
      </c>
      <c r="D12" s="52"/>
      <c r="E12" s="64" t="s">
        <v>44</v>
      </c>
      <c r="F12" s="53">
        <v>11028</v>
      </c>
      <c r="G12" s="53">
        <v>10856</v>
      </c>
      <c r="H12" s="53"/>
      <c r="I12" s="53"/>
      <c r="J12" s="53">
        <v>13696</v>
      </c>
      <c r="K12" s="53">
        <v>14123</v>
      </c>
      <c r="L12" s="53"/>
      <c r="M12" s="53"/>
      <c r="N12" s="53"/>
      <c r="O12" s="53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15.95" customHeight="1">
      <c r="A13" s="122"/>
      <c r="B13" s="60"/>
      <c r="C13" s="52" t="s">
        <v>54</v>
      </c>
      <c r="D13" s="52"/>
      <c r="E13" s="64" t="s">
        <v>45</v>
      </c>
      <c r="F13" s="53">
        <v>0</v>
      </c>
      <c r="G13" s="53">
        <v>0</v>
      </c>
      <c r="H13" s="65"/>
      <c r="I13" s="65"/>
      <c r="J13" s="65">
        <v>0</v>
      </c>
      <c r="K13" s="65">
        <v>0</v>
      </c>
      <c r="L13" s="53"/>
      <c r="M13" s="53"/>
      <c r="N13" s="53"/>
      <c r="O13" s="53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15.95" customHeight="1">
      <c r="A14" s="122"/>
      <c r="B14" s="52" t="s">
        <v>55</v>
      </c>
      <c r="C14" s="52"/>
      <c r="D14" s="52"/>
      <c r="E14" s="64" t="s">
        <v>96</v>
      </c>
      <c r="F14" s="53">
        <f t="shared" ref="F14:O15" si="0">F9-F12</f>
        <v>733</v>
      </c>
      <c r="G14" s="53">
        <f t="shared" si="0"/>
        <v>974</v>
      </c>
      <c r="H14" s="53">
        <f t="shared" si="0"/>
        <v>0</v>
      </c>
      <c r="I14" s="53">
        <f t="shared" si="0"/>
        <v>0</v>
      </c>
      <c r="J14" s="53">
        <f t="shared" si="0"/>
        <v>-599</v>
      </c>
      <c r="K14" s="53">
        <f t="shared" si="0"/>
        <v>-894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3">
        <f t="shared" si="0"/>
        <v>0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ht="15.95" customHeight="1">
      <c r="A15" s="122"/>
      <c r="B15" s="52" t="s">
        <v>56</v>
      </c>
      <c r="C15" s="52"/>
      <c r="D15" s="52"/>
      <c r="E15" s="64" t="s">
        <v>97</v>
      </c>
      <c r="F15" s="53">
        <f t="shared" ref="F15:O15" si="1">F10-F13</f>
        <v>0</v>
      </c>
      <c r="G15" s="53">
        <f t="shared" si="0"/>
        <v>0</v>
      </c>
      <c r="H15" s="53">
        <f t="shared" si="1"/>
        <v>0</v>
      </c>
      <c r="I15" s="53">
        <f t="shared" si="1"/>
        <v>0</v>
      </c>
      <c r="J15" s="53">
        <f t="shared" si="1"/>
        <v>0</v>
      </c>
      <c r="K15" s="53">
        <f t="shared" si="0"/>
        <v>0</v>
      </c>
      <c r="L15" s="53">
        <f t="shared" si="1"/>
        <v>0</v>
      </c>
      <c r="M15" s="53">
        <f t="shared" si="1"/>
        <v>0</v>
      </c>
      <c r="N15" s="53">
        <f t="shared" si="1"/>
        <v>0</v>
      </c>
      <c r="O15" s="53">
        <f t="shared" si="1"/>
        <v>0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15.95" customHeight="1">
      <c r="A16" s="122"/>
      <c r="B16" s="52" t="s">
        <v>57</v>
      </c>
      <c r="C16" s="52"/>
      <c r="D16" s="52"/>
      <c r="E16" s="64" t="s">
        <v>98</v>
      </c>
      <c r="F16" s="53">
        <f t="shared" ref="F16:O16" si="2">F8-F11</f>
        <v>733</v>
      </c>
      <c r="G16" s="53">
        <f t="shared" si="2"/>
        <v>974</v>
      </c>
      <c r="H16" s="53">
        <f t="shared" si="2"/>
        <v>0</v>
      </c>
      <c r="I16" s="53">
        <f t="shared" si="2"/>
        <v>0</v>
      </c>
      <c r="J16" s="53">
        <f t="shared" si="2"/>
        <v>-599</v>
      </c>
      <c r="K16" s="53">
        <f t="shared" si="2"/>
        <v>-894</v>
      </c>
      <c r="L16" s="53">
        <f t="shared" si="2"/>
        <v>0</v>
      </c>
      <c r="M16" s="53">
        <f t="shared" si="2"/>
        <v>0</v>
      </c>
      <c r="N16" s="53">
        <f t="shared" si="2"/>
        <v>0</v>
      </c>
      <c r="O16" s="53">
        <f t="shared" si="2"/>
        <v>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15.95" customHeight="1">
      <c r="A17" s="122"/>
      <c r="B17" s="52" t="s">
        <v>58</v>
      </c>
      <c r="C17" s="52"/>
      <c r="D17" s="52"/>
      <c r="E17" s="50"/>
      <c r="F17" s="53">
        <v>0</v>
      </c>
      <c r="G17" s="53">
        <v>0</v>
      </c>
      <c r="H17" s="65"/>
      <c r="I17" s="65"/>
      <c r="J17" s="53">
        <v>0</v>
      </c>
      <c r="K17" s="53">
        <v>0</v>
      </c>
      <c r="L17" s="53"/>
      <c r="M17" s="53"/>
      <c r="N17" s="65"/>
      <c r="O17" s="6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15.95" customHeight="1">
      <c r="A18" s="122"/>
      <c r="B18" s="52" t="s">
        <v>59</v>
      </c>
      <c r="C18" s="52"/>
      <c r="D18" s="52"/>
      <c r="E18" s="50"/>
      <c r="F18" s="66">
        <v>0</v>
      </c>
      <c r="G18" s="66">
        <v>0</v>
      </c>
      <c r="H18" s="66"/>
      <c r="I18" s="66"/>
      <c r="J18" s="66">
        <v>0</v>
      </c>
      <c r="K18" s="66">
        <v>0</v>
      </c>
      <c r="L18" s="66"/>
      <c r="M18" s="66"/>
      <c r="N18" s="66"/>
      <c r="O18" s="6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15.95" customHeight="1">
      <c r="A19" s="122" t="s">
        <v>83</v>
      </c>
      <c r="B19" s="59" t="s">
        <v>60</v>
      </c>
      <c r="C19" s="52"/>
      <c r="D19" s="52"/>
      <c r="E19" s="64"/>
      <c r="F19" s="53">
        <v>497</v>
      </c>
      <c r="G19" s="53">
        <v>269</v>
      </c>
      <c r="H19" s="53"/>
      <c r="I19" s="53"/>
      <c r="J19" s="53">
        <v>4372</v>
      </c>
      <c r="K19" s="53">
        <v>4406</v>
      </c>
      <c r="L19" s="53"/>
      <c r="M19" s="53"/>
      <c r="N19" s="53"/>
      <c r="O19" s="53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15.95" customHeight="1">
      <c r="A20" s="122"/>
      <c r="B20" s="60"/>
      <c r="C20" s="52" t="s">
        <v>61</v>
      </c>
      <c r="D20" s="52"/>
      <c r="E20" s="64"/>
      <c r="F20" s="53">
        <v>0</v>
      </c>
      <c r="G20" s="53">
        <v>0</v>
      </c>
      <c r="H20" s="53"/>
      <c r="I20" s="53"/>
      <c r="J20" s="53">
        <v>1027</v>
      </c>
      <c r="K20" s="53">
        <v>1071</v>
      </c>
      <c r="L20" s="53"/>
      <c r="M20" s="53"/>
      <c r="N20" s="53"/>
      <c r="O20" s="53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15.95" customHeight="1">
      <c r="A21" s="122"/>
      <c r="B21" s="52" t="s">
        <v>62</v>
      </c>
      <c r="C21" s="52"/>
      <c r="D21" s="52"/>
      <c r="E21" s="64" t="s">
        <v>99</v>
      </c>
      <c r="F21" s="53">
        <v>497</v>
      </c>
      <c r="G21" s="53">
        <v>269</v>
      </c>
      <c r="H21" s="53"/>
      <c r="I21" s="53"/>
      <c r="J21" s="53">
        <v>4372</v>
      </c>
      <c r="K21" s="53">
        <v>4406</v>
      </c>
      <c r="L21" s="53"/>
      <c r="M21" s="53"/>
      <c r="N21" s="53"/>
      <c r="O21" s="53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15.95" customHeight="1">
      <c r="A22" s="122"/>
      <c r="B22" s="59" t="s">
        <v>63</v>
      </c>
      <c r="C22" s="52"/>
      <c r="D22" s="52"/>
      <c r="E22" s="64" t="s">
        <v>100</v>
      </c>
      <c r="F22" s="53">
        <v>7697</v>
      </c>
      <c r="G22" s="53">
        <v>6381</v>
      </c>
      <c r="H22" s="53"/>
      <c r="I22" s="53"/>
      <c r="J22" s="53">
        <v>5890</v>
      </c>
      <c r="K22" s="53">
        <v>5893</v>
      </c>
      <c r="L22" s="53"/>
      <c r="M22" s="53"/>
      <c r="N22" s="53"/>
      <c r="O22" s="53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15.95" customHeight="1">
      <c r="A23" s="122"/>
      <c r="B23" s="60" t="s">
        <v>64</v>
      </c>
      <c r="C23" s="52" t="s">
        <v>65</v>
      </c>
      <c r="D23" s="52"/>
      <c r="E23" s="64"/>
      <c r="F23" s="53">
        <v>1874</v>
      </c>
      <c r="G23" s="53">
        <v>2146</v>
      </c>
      <c r="H23" s="53"/>
      <c r="I23" s="53"/>
      <c r="J23" s="53">
        <v>1478</v>
      </c>
      <c r="K23" s="53">
        <v>1437</v>
      </c>
      <c r="L23" s="53"/>
      <c r="M23" s="53"/>
      <c r="N23" s="53"/>
      <c r="O23" s="53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15.95" customHeight="1">
      <c r="A24" s="122"/>
      <c r="B24" s="52" t="s">
        <v>101</v>
      </c>
      <c r="C24" s="52"/>
      <c r="D24" s="52"/>
      <c r="E24" s="64" t="s">
        <v>102</v>
      </c>
      <c r="F24" s="53">
        <f t="shared" ref="F24:O24" si="3">F21-F22</f>
        <v>-7200</v>
      </c>
      <c r="G24" s="53">
        <f t="shared" si="3"/>
        <v>-6112</v>
      </c>
      <c r="H24" s="53">
        <f t="shared" si="3"/>
        <v>0</v>
      </c>
      <c r="I24" s="53">
        <f t="shared" si="3"/>
        <v>0</v>
      </c>
      <c r="J24" s="53">
        <f t="shared" si="3"/>
        <v>-1518</v>
      </c>
      <c r="K24" s="53">
        <f t="shared" si="3"/>
        <v>-1487</v>
      </c>
      <c r="L24" s="53">
        <f t="shared" si="3"/>
        <v>0</v>
      </c>
      <c r="M24" s="53">
        <f t="shared" si="3"/>
        <v>0</v>
      </c>
      <c r="N24" s="53">
        <f t="shared" si="3"/>
        <v>0</v>
      </c>
      <c r="O24" s="53">
        <f t="shared" si="3"/>
        <v>0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15.95" customHeight="1">
      <c r="A25" s="122"/>
      <c r="B25" s="59" t="s">
        <v>66</v>
      </c>
      <c r="C25" s="59"/>
      <c r="D25" s="59"/>
      <c r="E25" s="126" t="s">
        <v>103</v>
      </c>
      <c r="F25" s="112">
        <v>7200</v>
      </c>
      <c r="G25" s="112">
        <v>6112</v>
      </c>
      <c r="H25" s="112"/>
      <c r="I25" s="112"/>
      <c r="J25" s="112">
        <v>1518</v>
      </c>
      <c r="K25" s="112">
        <v>1487</v>
      </c>
      <c r="L25" s="112"/>
      <c r="M25" s="112"/>
      <c r="N25" s="112"/>
      <c r="O25" s="112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15.95" customHeight="1">
      <c r="A26" s="122"/>
      <c r="B26" s="77" t="s">
        <v>67</v>
      </c>
      <c r="C26" s="77"/>
      <c r="D26" s="77"/>
      <c r="E26" s="127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15.95" customHeight="1">
      <c r="A27" s="122"/>
      <c r="B27" s="52" t="s">
        <v>104</v>
      </c>
      <c r="C27" s="52"/>
      <c r="D27" s="52"/>
      <c r="E27" s="64" t="s">
        <v>105</v>
      </c>
      <c r="F27" s="53">
        <f>F24+F25</f>
        <v>0</v>
      </c>
      <c r="G27" s="53">
        <f>G24+G25</f>
        <v>0</v>
      </c>
      <c r="H27" s="53">
        <f t="shared" ref="H27:O27" si="4">H24+H25</f>
        <v>0</v>
      </c>
      <c r="I27" s="53">
        <f t="shared" si="4"/>
        <v>0</v>
      </c>
      <c r="J27" s="53">
        <f t="shared" si="4"/>
        <v>0</v>
      </c>
      <c r="K27" s="53">
        <f t="shared" si="4"/>
        <v>0</v>
      </c>
      <c r="L27" s="53">
        <f t="shared" si="4"/>
        <v>0</v>
      </c>
      <c r="M27" s="53">
        <f t="shared" si="4"/>
        <v>0</v>
      </c>
      <c r="N27" s="53">
        <f t="shared" si="4"/>
        <v>0</v>
      </c>
      <c r="O27" s="53">
        <f t="shared" si="4"/>
        <v>0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15.95" customHeight="1">
      <c r="A28" s="8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ht="15.95" customHeight="1">
      <c r="A29" s="12"/>
      <c r="F29" s="26"/>
      <c r="G29" s="26"/>
      <c r="H29" s="26"/>
      <c r="I29" s="26"/>
      <c r="J29" s="27"/>
      <c r="K29" s="27"/>
      <c r="L29" s="26"/>
      <c r="M29" s="26"/>
      <c r="N29" s="26"/>
      <c r="O29" s="27" t="s">
        <v>106</v>
      </c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ht="15.95" customHeight="1">
      <c r="A30" s="125" t="s">
        <v>68</v>
      </c>
      <c r="B30" s="125"/>
      <c r="C30" s="125"/>
      <c r="D30" s="125"/>
      <c r="E30" s="125"/>
      <c r="F30" s="118" t="s">
        <v>255</v>
      </c>
      <c r="G30" s="119"/>
      <c r="H30" s="120" t="s">
        <v>256</v>
      </c>
      <c r="I30" s="121"/>
      <c r="J30" s="117"/>
      <c r="K30" s="117"/>
      <c r="L30" s="117"/>
      <c r="M30" s="117"/>
      <c r="N30" s="117"/>
      <c r="O30" s="117"/>
      <c r="P30" s="28"/>
      <c r="Q30" s="26"/>
      <c r="R30" s="28"/>
      <c r="S30" s="26"/>
      <c r="T30" s="28"/>
      <c r="U30" s="26"/>
      <c r="V30" s="28"/>
      <c r="W30" s="26"/>
      <c r="X30" s="28"/>
      <c r="Y30" s="26"/>
    </row>
    <row r="31" spans="1:25" ht="15.95" customHeight="1">
      <c r="A31" s="125"/>
      <c r="B31" s="125"/>
      <c r="C31" s="125"/>
      <c r="D31" s="125"/>
      <c r="E31" s="125"/>
      <c r="F31" s="50" t="s">
        <v>241</v>
      </c>
      <c r="G31" s="50" t="s">
        <v>236</v>
      </c>
      <c r="H31" s="50" t="s">
        <v>241</v>
      </c>
      <c r="I31" s="50" t="s">
        <v>236</v>
      </c>
      <c r="J31" s="50" t="s">
        <v>241</v>
      </c>
      <c r="K31" s="50" t="s">
        <v>236</v>
      </c>
      <c r="L31" s="50" t="s">
        <v>241</v>
      </c>
      <c r="M31" s="50" t="s">
        <v>236</v>
      </c>
      <c r="N31" s="50" t="s">
        <v>241</v>
      </c>
      <c r="O31" s="50" t="s">
        <v>236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ht="15.95" customHeight="1">
      <c r="A32" s="122" t="s">
        <v>84</v>
      </c>
      <c r="B32" s="59" t="s">
        <v>49</v>
      </c>
      <c r="C32" s="52"/>
      <c r="D32" s="52"/>
      <c r="E32" s="64" t="s">
        <v>40</v>
      </c>
      <c r="F32" s="53">
        <v>833</v>
      </c>
      <c r="G32" s="53">
        <v>911</v>
      </c>
      <c r="H32" s="53">
        <v>78</v>
      </c>
      <c r="I32" s="53">
        <v>52</v>
      </c>
      <c r="J32" s="53"/>
      <c r="K32" s="53"/>
      <c r="L32" s="53"/>
      <c r="M32" s="53"/>
      <c r="N32" s="53"/>
      <c r="O32" s="53"/>
      <c r="P32" s="30"/>
      <c r="Q32" s="30"/>
      <c r="R32" s="30"/>
      <c r="S32" s="30"/>
      <c r="T32" s="31"/>
      <c r="U32" s="31"/>
      <c r="V32" s="30"/>
      <c r="W32" s="30"/>
      <c r="X32" s="31"/>
      <c r="Y32" s="31"/>
    </row>
    <row r="33" spans="1:25" ht="15.95" customHeight="1">
      <c r="A33" s="128"/>
      <c r="B33" s="61"/>
      <c r="C33" s="59" t="s">
        <v>69</v>
      </c>
      <c r="D33" s="52"/>
      <c r="E33" s="64"/>
      <c r="F33" s="53">
        <v>551</v>
      </c>
      <c r="G33" s="53">
        <v>626</v>
      </c>
      <c r="H33" s="107">
        <v>78</v>
      </c>
      <c r="I33" s="53">
        <v>52</v>
      </c>
      <c r="J33" s="53"/>
      <c r="K33" s="53"/>
      <c r="L33" s="53"/>
      <c r="M33" s="53"/>
      <c r="N33" s="53"/>
      <c r="O33" s="53"/>
      <c r="P33" s="30"/>
      <c r="Q33" s="30"/>
      <c r="R33" s="30"/>
      <c r="S33" s="30"/>
      <c r="T33" s="31"/>
      <c r="U33" s="31"/>
      <c r="V33" s="30"/>
      <c r="W33" s="30"/>
      <c r="X33" s="31"/>
      <c r="Y33" s="31"/>
    </row>
    <row r="34" spans="1:25" ht="15.95" customHeight="1">
      <c r="A34" s="128"/>
      <c r="B34" s="61"/>
      <c r="C34" s="60"/>
      <c r="D34" s="52" t="s">
        <v>70</v>
      </c>
      <c r="E34" s="64"/>
      <c r="F34" s="53">
        <v>387</v>
      </c>
      <c r="G34" s="53">
        <v>400</v>
      </c>
      <c r="H34" s="53">
        <v>78</v>
      </c>
      <c r="I34" s="53">
        <v>52</v>
      </c>
      <c r="J34" s="53"/>
      <c r="K34" s="53"/>
      <c r="L34" s="53"/>
      <c r="M34" s="53"/>
      <c r="N34" s="53"/>
      <c r="O34" s="53"/>
      <c r="P34" s="30"/>
      <c r="Q34" s="30"/>
      <c r="R34" s="30"/>
      <c r="S34" s="30"/>
      <c r="T34" s="31"/>
      <c r="U34" s="31"/>
      <c r="V34" s="30"/>
      <c r="W34" s="30"/>
      <c r="X34" s="31"/>
      <c r="Y34" s="31"/>
    </row>
    <row r="35" spans="1:25" ht="15.95" customHeight="1">
      <c r="A35" s="128"/>
      <c r="B35" s="60"/>
      <c r="C35" s="52" t="s">
        <v>71</v>
      </c>
      <c r="D35" s="52"/>
      <c r="E35" s="64"/>
      <c r="F35" s="53">
        <v>280</v>
      </c>
      <c r="G35" s="53">
        <v>284</v>
      </c>
      <c r="H35" s="53">
        <v>0</v>
      </c>
      <c r="I35" s="53">
        <v>0</v>
      </c>
      <c r="J35" s="66"/>
      <c r="K35" s="66"/>
      <c r="L35" s="53"/>
      <c r="M35" s="53"/>
      <c r="N35" s="53"/>
      <c r="O35" s="53"/>
      <c r="P35" s="30"/>
      <c r="Q35" s="30"/>
      <c r="R35" s="30"/>
      <c r="S35" s="30"/>
      <c r="T35" s="31"/>
      <c r="U35" s="31"/>
      <c r="V35" s="30"/>
      <c r="W35" s="30"/>
      <c r="X35" s="31"/>
      <c r="Y35" s="31"/>
    </row>
    <row r="36" spans="1:25" ht="15.95" customHeight="1">
      <c r="A36" s="128"/>
      <c r="B36" s="59" t="s">
        <v>52</v>
      </c>
      <c r="C36" s="52"/>
      <c r="D36" s="52"/>
      <c r="E36" s="64" t="s">
        <v>41</v>
      </c>
      <c r="F36" s="53">
        <v>640</v>
      </c>
      <c r="G36" s="53">
        <v>723</v>
      </c>
      <c r="H36" s="53">
        <v>78</v>
      </c>
      <c r="I36" s="53">
        <v>52</v>
      </c>
      <c r="J36" s="53"/>
      <c r="K36" s="53"/>
      <c r="L36" s="53"/>
      <c r="M36" s="53"/>
      <c r="N36" s="53"/>
      <c r="O36" s="53"/>
      <c r="P36" s="30"/>
      <c r="Q36" s="30"/>
      <c r="R36" s="30"/>
      <c r="S36" s="30"/>
      <c r="T36" s="30"/>
      <c r="U36" s="30"/>
      <c r="V36" s="30"/>
      <c r="W36" s="30"/>
      <c r="X36" s="31"/>
      <c r="Y36" s="31"/>
    </row>
    <row r="37" spans="1:25" ht="15.95" customHeight="1">
      <c r="A37" s="128"/>
      <c r="B37" s="61"/>
      <c r="C37" s="52" t="s">
        <v>72</v>
      </c>
      <c r="D37" s="52"/>
      <c r="E37" s="64"/>
      <c r="F37" s="53">
        <v>616</v>
      </c>
      <c r="G37" s="53">
        <v>699</v>
      </c>
      <c r="H37" s="53">
        <v>72</v>
      </c>
      <c r="I37" s="53">
        <v>49</v>
      </c>
      <c r="J37" s="53"/>
      <c r="K37" s="53"/>
      <c r="L37" s="53"/>
      <c r="M37" s="53"/>
      <c r="N37" s="53"/>
      <c r="O37" s="53"/>
      <c r="P37" s="30"/>
      <c r="Q37" s="30"/>
      <c r="R37" s="30"/>
      <c r="S37" s="30"/>
      <c r="T37" s="30"/>
      <c r="U37" s="30"/>
      <c r="V37" s="30"/>
      <c r="W37" s="30"/>
      <c r="X37" s="31"/>
      <c r="Y37" s="31"/>
    </row>
    <row r="38" spans="1:25" ht="15.95" customHeight="1">
      <c r="A38" s="128"/>
      <c r="B38" s="60"/>
      <c r="C38" s="52" t="s">
        <v>73</v>
      </c>
      <c r="D38" s="52"/>
      <c r="E38" s="64"/>
      <c r="F38" s="53">
        <v>24</v>
      </c>
      <c r="G38" s="53">
        <v>24</v>
      </c>
      <c r="H38" s="53">
        <v>6</v>
      </c>
      <c r="I38" s="53">
        <v>3</v>
      </c>
      <c r="J38" s="53"/>
      <c r="K38" s="66"/>
      <c r="L38" s="53"/>
      <c r="M38" s="53"/>
      <c r="N38" s="53"/>
      <c r="O38" s="53"/>
      <c r="P38" s="30"/>
      <c r="Q38" s="30"/>
      <c r="R38" s="31"/>
      <c r="S38" s="31"/>
      <c r="T38" s="30"/>
      <c r="U38" s="30"/>
      <c r="V38" s="30"/>
      <c r="W38" s="30"/>
      <c r="X38" s="31"/>
      <c r="Y38" s="31"/>
    </row>
    <row r="39" spans="1:25" ht="15.95" customHeight="1">
      <c r="A39" s="128"/>
      <c r="B39" s="46" t="s">
        <v>74</v>
      </c>
      <c r="C39" s="46"/>
      <c r="D39" s="46"/>
      <c r="E39" s="64" t="s">
        <v>107</v>
      </c>
      <c r="F39" s="53">
        <f>F32-F36</f>
        <v>193</v>
      </c>
      <c r="G39" s="53">
        <f>G32-G36</f>
        <v>188</v>
      </c>
      <c r="H39" s="53">
        <f t="shared" ref="H39:O39" si="5">H32-H36</f>
        <v>0</v>
      </c>
      <c r="I39" s="53">
        <f>I32-I36</f>
        <v>0</v>
      </c>
      <c r="J39" s="53">
        <f t="shared" si="5"/>
        <v>0</v>
      </c>
      <c r="K39" s="53">
        <f t="shared" si="5"/>
        <v>0</v>
      </c>
      <c r="L39" s="53">
        <f t="shared" si="5"/>
        <v>0</v>
      </c>
      <c r="M39" s="53">
        <f t="shared" si="5"/>
        <v>0</v>
      </c>
      <c r="N39" s="53">
        <f t="shared" si="5"/>
        <v>0</v>
      </c>
      <c r="O39" s="53">
        <f t="shared" si="5"/>
        <v>0</v>
      </c>
      <c r="P39" s="30"/>
      <c r="Q39" s="30"/>
      <c r="R39" s="30"/>
      <c r="S39" s="30"/>
      <c r="T39" s="30"/>
      <c r="U39" s="30"/>
      <c r="V39" s="30"/>
      <c r="W39" s="30"/>
      <c r="X39" s="31"/>
      <c r="Y39" s="31"/>
    </row>
    <row r="40" spans="1:25" ht="15.95" customHeight="1">
      <c r="A40" s="122" t="s">
        <v>85</v>
      </c>
      <c r="B40" s="59" t="s">
        <v>75</v>
      </c>
      <c r="C40" s="52"/>
      <c r="D40" s="52"/>
      <c r="E40" s="64" t="s">
        <v>43</v>
      </c>
      <c r="F40" s="53">
        <v>480</v>
      </c>
      <c r="G40" s="53">
        <v>555</v>
      </c>
      <c r="H40" s="53">
        <v>0</v>
      </c>
      <c r="I40" s="53">
        <v>0</v>
      </c>
      <c r="J40" s="53"/>
      <c r="K40" s="53"/>
      <c r="L40" s="53"/>
      <c r="M40" s="53"/>
      <c r="N40" s="53"/>
      <c r="O40" s="53"/>
      <c r="P40" s="30"/>
      <c r="Q40" s="30"/>
      <c r="R40" s="30"/>
      <c r="S40" s="30"/>
      <c r="T40" s="31"/>
      <c r="U40" s="31"/>
      <c r="V40" s="31"/>
      <c r="W40" s="31"/>
      <c r="X40" s="30"/>
      <c r="Y40" s="30"/>
    </row>
    <row r="41" spans="1:25" ht="15.95" customHeight="1">
      <c r="A41" s="123"/>
      <c r="B41" s="60"/>
      <c r="C41" s="52" t="s">
        <v>76</v>
      </c>
      <c r="D41" s="52"/>
      <c r="E41" s="64"/>
      <c r="F41" s="66">
        <v>480</v>
      </c>
      <c r="G41" s="66">
        <v>555</v>
      </c>
      <c r="H41" s="66">
        <v>0</v>
      </c>
      <c r="I41" s="66">
        <v>0</v>
      </c>
      <c r="J41" s="53"/>
      <c r="K41" s="53"/>
      <c r="L41" s="53"/>
      <c r="M41" s="53"/>
      <c r="N41" s="53"/>
      <c r="O41" s="53"/>
      <c r="P41" s="31"/>
      <c r="Q41" s="31"/>
      <c r="R41" s="31"/>
      <c r="S41" s="31"/>
      <c r="T41" s="31"/>
      <c r="U41" s="31"/>
      <c r="V41" s="31"/>
      <c r="W41" s="31"/>
      <c r="X41" s="30"/>
      <c r="Y41" s="30"/>
    </row>
    <row r="42" spans="1:25" ht="15.95" customHeight="1">
      <c r="A42" s="123"/>
      <c r="B42" s="59" t="s">
        <v>63</v>
      </c>
      <c r="C42" s="52"/>
      <c r="D42" s="52"/>
      <c r="E42" s="64" t="s">
        <v>44</v>
      </c>
      <c r="F42" s="53">
        <v>673</v>
      </c>
      <c r="G42" s="53">
        <v>743</v>
      </c>
      <c r="H42" s="53">
        <v>35</v>
      </c>
      <c r="I42" s="53">
        <v>0</v>
      </c>
      <c r="J42" s="53"/>
      <c r="K42" s="53"/>
      <c r="L42" s="53"/>
      <c r="M42" s="53"/>
      <c r="N42" s="53"/>
      <c r="O42" s="53"/>
      <c r="P42" s="30"/>
      <c r="Q42" s="30"/>
      <c r="R42" s="30"/>
      <c r="S42" s="30"/>
      <c r="T42" s="31"/>
      <c r="U42" s="31"/>
      <c r="V42" s="30"/>
      <c r="W42" s="30"/>
      <c r="X42" s="30"/>
      <c r="Y42" s="30"/>
    </row>
    <row r="43" spans="1:25" ht="15.95" customHeight="1">
      <c r="A43" s="123"/>
      <c r="B43" s="60"/>
      <c r="C43" s="52" t="s">
        <v>77</v>
      </c>
      <c r="D43" s="52"/>
      <c r="E43" s="64"/>
      <c r="F43" s="53">
        <v>24</v>
      </c>
      <c r="G43" s="53">
        <v>15</v>
      </c>
      <c r="H43" s="53">
        <v>0</v>
      </c>
      <c r="I43" s="53">
        <v>0</v>
      </c>
      <c r="J43" s="66"/>
      <c r="K43" s="66"/>
      <c r="L43" s="53"/>
      <c r="M43" s="53"/>
      <c r="N43" s="53"/>
      <c r="O43" s="53"/>
      <c r="P43" s="30"/>
      <c r="Q43" s="30"/>
      <c r="R43" s="31"/>
      <c r="S43" s="30"/>
      <c r="T43" s="31"/>
      <c r="U43" s="31"/>
      <c r="V43" s="30"/>
      <c r="W43" s="30"/>
      <c r="X43" s="31"/>
      <c r="Y43" s="31"/>
    </row>
    <row r="44" spans="1:25" ht="15.95" customHeight="1">
      <c r="A44" s="123"/>
      <c r="B44" s="52" t="s">
        <v>74</v>
      </c>
      <c r="C44" s="52"/>
      <c r="D44" s="52"/>
      <c r="E44" s="64" t="s">
        <v>108</v>
      </c>
      <c r="F44" s="66">
        <f>F40-F42</f>
        <v>-193</v>
      </c>
      <c r="G44" s="66">
        <f>G40-G42</f>
        <v>-188</v>
      </c>
      <c r="H44" s="66">
        <f t="shared" ref="H44:O44" si="6">H40-H42</f>
        <v>-35</v>
      </c>
      <c r="I44" s="66">
        <f t="shared" si="6"/>
        <v>0</v>
      </c>
      <c r="J44" s="66">
        <f t="shared" si="6"/>
        <v>0</v>
      </c>
      <c r="K44" s="66">
        <f t="shared" si="6"/>
        <v>0</v>
      </c>
      <c r="L44" s="66">
        <f t="shared" si="6"/>
        <v>0</v>
      </c>
      <c r="M44" s="66">
        <f t="shared" si="6"/>
        <v>0</v>
      </c>
      <c r="N44" s="66">
        <f t="shared" si="6"/>
        <v>0</v>
      </c>
      <c r="O44" s="66">
        <f t="shared" si="6"/>
        <v>0</v>
      </c>
      <c r="P44" s="31"/>
      <c r="Q44" s="31"/>
      <c r="R44" s="30"/>
      <c r="S44" s="30"/>
      <c r="T44" s="31"/>
      <c r="U44" s="31"/>
      <c r="V44" s="30"/>
      <c r="W44" s="30"/>
      <c r="X44" s="30"/>
      <c r="Y44" s="30"/>
    </row>
    <row r="45" spans="1:25" ht="15.95" customHeight="1">
      <c r="A45" s="122" t="s">
        <v>86</v>
      </c>
      <c r="B45" s="46" t="s">
        <v>78</v>
      </c>
      <c r="C45" s="46"/>
      <c r="D45" s="46"/>
      <c r="E45" s="64" t="s">
        <v>109</v>
      </c>
      <c r="F45" s="53">
        <f>F39+F44</f>
        <v>0</v>
      </c>
      <c r="G45" s="53">
        <f>G39+G44</f>
        <v>0</v>
      </c>
      <c r="H45" s="53">
        <f t="shared" ref="H45:O45" si="7">H39+H44</f>
        <v>-35</v>
      </c>
      <c r="I45" s="53">
        <f t="shared" si="7"/>
        <v>0</v>
      </c>
      <c r="J45" s="53">
        <f t="shared" si="7"/>
        <v>0</v>
      </c>
      <c r="K45" s="53">
        <f t="shared" si="7"/>
        <v>0</v>
      </c>
      <c r="L45" s="53">
        <f t="shared" si="7"/>
        <v>0</v>
      </c>
      <c r="M45" s="53">
        <f t="shared" si="7"/>
        <v>0</v>
      </c>
      <c r="N45" s="53">
        <f t="shared" si="7"/>
        <v>0</v>
      </c>
      <c r="O45" s="53">
        <f t="shared" si="7"/>
        <v>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ht="15.95" customHeight="1">
      <c r="A46" s="123"/>
      <c r="B46" s="52" t="s">
        <v>79</v>
      </c>
      <c r="C46" s="52"/>
      <c r="D46" s="52"/>
      <c r="E46" s="52"/>
      <c r="F46" s="66">
        <v>0</v>
      </c>
      <c r="G46" s="66">
        <v>0</v>
      </c>
      <c r="H46" s="66">
        <v>0</v>
      </c>
      <c r="I46" s="66">
        <v>0</v>
      </c>
      <c r="J46" s="66"/>
      <c r="K46" s="66"/>
      <c r="L46" s="53"/>
      <c r="M46" s="53"/>
      <c r="N46" s="66"/>
      <c r="O46" s="66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5.95" customHeight="1">
      <c r="A47" s="123"/>
      <c r="B47" s="52" t="s">
        <v>80</v>
      </c>
      <c r="C47" s="52"/>
      <c r="D47" s="52"/>
      <c r="E47" s="52"/>
      <c r="F47" s="53">
        <v>0</v>
      </c>
      <c r="G47" s="53">
        <v>0</v>
      </c>
      <c r="H47" s="53">
        <v>0</v>
      </c>
      <c r="I47" s="53">
        <v>0</v>
      </c>
      <c r="J47" s="53"/>
      <c r="K47" s="53"/>
      <c r="L47" s="53"/>
      <c r="M47" s="53"/>
      <c r="N47" s="53"/>
      <c r="O47" s="53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5.95" customHeight="1">
      <c r="A48" s="123"/>
      <c r="B48" s="52" t="s">
        <v>81</v>
      </c>
      <c r="C48" s="52"/>
      <c r="D48" s="52"/>
      <c r="E48" s="52"/>
      <c r="F48" s="53">
        <v>0</v>
      </c>
      <c r="G48" s="53">
        <v>0</v>
      </c>
      <c r="H48" s="53">
        <v>0</v>
      </c>
      <c r="I48" s="53">
        <v>0</v>
      </c>
      <c r="J48" s="53"/>
      <c r="K48" s="53"/>
      <c r="L48" s="53"/>
      <c r="M48" s="53"/>
      <c r="N48" s="53"/>
      <c r="O48" s="53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1" ht="15.95" customHeight="1">
      <c r="A49" s="8" t="s">
        <v>110</v>
      </c>
    </row>
    <row r="50" spans="1:1" ht="15.95" customHeight="1">
      <c r="A50" s="8"/>
    </row>
  </sheetData>
  <mergeCells count="28">
    <mergeCell ref="A45:A48"/>
    <mergeCell ref="A6:E7"/>
    <mergeCell ref="A30:E31"/>
    <mergeCell ref="A8:A18"/>
    <mergeCell ref="A19:A27"/>
    <mergeCell ref="E25:E26"/>
    <mergeCell ref="A32:A39"/>
    <mergeCell ref="A40:A44"/>
    <mergeCell ref="F6:G6"/>
    <mergeCell ref="H6:I6"/>
    <mergeCell ref="J25:J26"/>
    <mergeCell ref="K25:K26"/>
    <mergeCell ref="F25:F26"/>
    <mergeCell ref="G25:G26"/>
    <mergeCell ref="H25:H26"/>
    <mergeCell ref="I25:I26"/>
    <mergeCell ref="N30:O30"/>
    <mergeCell ref="F30:G30"/>
    <mergeCell ref="H30:I30"/>
    <mergeCell ref="J30:K30"/>
    <mergeCell ref="L30:M30"/>
    <mergeCell ref="N25:N26"/>
    <mergeCell ref="O25:O26"/>
    <mergeCell ref="N6:O6"/>
    <mergeCell ref="L6:M6"/>
    <mergeCell ref="J6:K6"/>
    <mergeCell ref="L25:L26"/>
    <mergeCell ref="M25:M26"/>
  </mergeCells>
  <phoneticPr fontId="9"/>
  <printOptions horizontalCentered="1" gridLinesSet="0"/>
  <pageMargins left="0.78740157480314965" right="0.27" top="0.38" bottom="0.34" header="0.19685039370078741" footer="0.19685039370078741"/>
  <pageSetup paperSize="9" scale="73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I47"/>
  <sheetViews>
    <sheetView view="pageBreakPreview" zoomScaleNormal="100" zoomScaleSheetLayoutView="100" workbookViewId="0">
      <pane xSplit="5" ySplit="8" topLeftCell="F36" activePane="bottomRight" state="frozen"/>
      <selection activeCell="E36" sqref="E36"/>
      <selection pane="topRight" activeCell="E36" sqref="E36"/>
      <selection pane="bottomLeft" activeCell="E36" sqref="E36"/>
      <selection pane="bottomRight" activeCell="E36" sqref="E36"/>
    </sheetView>
  </sheetViews>
  <sheetFormatPr defaultColWidth="9"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9" ht="33.950000000000003" customHeight="1">
      <c r="A1" s="16" t="s">
        <v>0</v>
      </c>
      <c r="B1" s="16"/>
      <c r="C1" s="16"/>
      <c r="D1" s="16"/>
      <c r="E1" s="21" t="s">
        <v>263</v>
      </c>
      <c r="F1" s="1"/>
    </row>
    <row r="3" spans="1:9" ht="14.25">
      <c r="A3" s="10" t="s">
        <v>111</v>
      </c>
    </row>
    <row r="5" spans="1:9">
      <c r="A5" s="17" t="s">
        <v>245</v>
      </c>
      <c r="B5" s="17"/>
      <c r="C5" s="17"/>
      <c r="D5" s="17"/>
      <c r="E5" s="17"/>
    </row>
    <row r="6" spans="1:9" ht="14.25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7"/>
      <c r="F7" s="47" t="s">
        <v>238</v>
      </c>
      <c r="G7" s="47"/>
      <c r="H7" s="47" t="s">
        <v>246</v>
      </c>
      <c r="I7" s="67" t="s">
        <v>21</v>
      </c>
    </row>
    <row r="8" spans="1:9" ht="17.100000000000001" customHeight="1">
      <c r="A8" s="18"/>
      <c r="B8" s="19"/>
      <c r="C8" s="19"/>
      <c r="D8" s="19"/>
      <c r="E8" s="58"/>
      <c r="F8" s="50" t="s">
        <v>235</v>
      </c>
      <c r="G8" s="50" t="s">
        <v>2</v>
      </c>
      <c r="H8" s="50" t="s">
        <v>235</v>
      </c>
      <c r="I8" s="51"/>
    </row>
    <row r="9" spans="1:9" ht="18" customHeight="1">
      <c r="A9" s="108" t="s">
        <v>87</v>
      </c>
      <c r="B9" s="108" t="s">
        <v>89</v>
      </c>
      <c r="C9" s="59" t="s">
        <v>3</v>
      </c>
      <c r="D9" s="52"/>
      <c r="E9" s="52"/>
      <c r="F9" s="53">
        <v>166179</v>
      </c>
      <c r="G9" s="54">
        <f>F9/$F$27*100</f>
        <v>27.5326805507232</v>
      </c>
      <c r="H9" s="82">
        <v>164968</v>
      </c>
      <c r="I9" s="54">
        <f t="shared" ref="I9:I45" si="0">(F9/H9-1)*100</f>
        <v>0.73408176131128933</v>
      </c>
    </row>
    <row r="10" spans="1:9" ht="18" customHeight="1">
      <c r="A10" s="108"/>
      <c r="B10" s="108"/>
      <c r="C10" s="61"/>
      <c r="D10" s="59" t="s">
        <v>22</v>
      </c>
      <c r="E10" s="52"/>
      <c r="F10" s="53">
        <v>56344</v>
      </c>
      <c r="G10" s="54">
        <f t="shared" ref="G10:G27" si="1">F10/$F$27*100</f>
        <v>9.3351226866809149</v>
      </c>
      <c r="H10" s="82">
        <v>58565</v>
      </c>
      <c r="I10" s="54">
        <f t="shared" si="0"/>
        <v>-3.7923674549645736</v>
      </c>
    </row>
    <row r="11" spans="1:9" ht="18" customHeight="1">
      <c r="A11" s="108"/>
      <c r="B11" s="108"/>
      <c r="C11" s="61"/>
      <c r="D11" s="61"/>
      <c r="E11" s="46" t="s">
        <v>23</v>
      </c>
      <c r="F11" s="53">
        <v>46576</v>
      </c>
      <c r="G11" s="54">
        <f t="shared" si="1"/>
        <v>7.7167519923124077</v>
      </c>
      <c r="H11" s="82">
        <v>46603</v>
      </c>
      <c r="I11" s="54">
        <f t="shared" si="0"/>
        <v>-5.793618436581438E-2</v>
      </c>
    </row>
    <row r="12" spans="1:9" ht="18" customHeight="1">
      <c r="A12" s="108"/>
      <c r="B12" s="108"/>
      <c r="C12" s="61"/>
      <c r="D12" s="61"/>
      <c r="E12" s="46" t="s">
        <v>24</v>
      </c>
      <c r="F12" s="53">
        <v>1321</v>
      </c>
      <c r="G12" s="54">
        <f t="shared" si="1"/>
        <v>0.21886442334774756</v>
      </c>
      <c r="H12" s="82">
        <v>1273</v>
      </c>
      <c r="I12" s="54">
        <f t="shared" si="0"/>
        <v>3.7706205813039961</v>
      </c>
    </row>
    <row r="13" spans="1:9" ht="18" customHeight="1">
      <c r="A13" s="108"/>
      <c r="B13" s="108"/>
      <c r="C13" s="61"/>
      <c r="D13" s="60"/>
      <c r="E13" s="46" t="s">
        <v>25</v>
      </c>
      <c r="F13" s="53">
        <v>154</v>
      </c>
      <c r="G13" s="54">
        <f t="shared" si="1"/>
        <v>2.5514853289593582E-2</v>
      </c>
      <c r="H13" s="82">
        <v>268</v>
      </c>
      <c r="I13" s="54">
        <f t="shared" si="0"/>
        <v>-42.537313432835823</v>
      </c>
    </row>
    <row r="14" spans="1:9" ht="18" customHeight="1">
      <c r="A14" s="108"/>
      <c r="B14" s="108"/>
      <c r="C14" s="61"/>
      <c r="D14" s="59" t="s">
        <v>26</v>
      </c>
      <c r="E14" s="52"/>
      <c r="F14" s="53">
        <v>24326</v>
      </c>
      <c r="G14" s="54">
        <f t="shared" si="1"/>
        <v>4.0303527345626851</v>
      </c>
      <c r="H14" s="82">
        <v>22839</v>
      </c>
      <c r="I14" s="54">
        <f t="shared" si="0"/>
        <v>6.5107929418976251</v>
      </c>
    </row>
    <row r="15" spans="1:9" ht="18" customHeight="1">
      <c r="A15" s="108"/>
      <c r="B15" s="108"/>
      <c r="C15" s="61"/>
      <c r="D15" s="61"/>
      <c r="E15" s="46" t="s">
        <v>27</v>
      </c>
      <c r="F15" s="53">
        <v>1485</v>
      </c>
      <c r="G15" s="54">
        <f t="shared" si="1"/>
        <v>0.24603608529250956</v>
      </c>
      <c r="H15" s="82">
        <v>1479</v>
      </c>
      <c r="I15" s="54">
        <f t="shared" si="0"/>
        <v>0.40567951318457585</v>
      </c>
    </row>
    <row r="16" spans="1:9" ht="18" customHeight="1">
      <c r="A16" s="108"/>
      <c r="B16" s="108"/>
      <c r="C16" s="61"/>
      <c r="D16" s="60"/>
      <c r="E16" s="46" t="s">
        <v>28</v>
      </c>
      <c r="F16" s="53">
        <v>22840</v>
      </c>
      <c r="G16" s="54">
        <f t="shared" si="1"/>
        <v>3.784150968404659</v>
      </c>
      <c r="H16" s="82">
        <v>21360</v>
      </c>
      <c r="I16" s="54">
        <f t="shared" si="0"/>
        <v>6.9288389513108672</v>
      </c>
    </row>
    <row r="17" spans="1:9" ht="18" customHeight="1">
      <c r="A17" s="108"/>
      <c r="B17" s="108"/>
      <c r="C17" s="61"/>
      <c r="D17" s="109" t="s">
        <v>29</v>
      </c>
      <c r="E17" s="110"/>
      <c r="F17" s="53">
        <v>17848</v>
      </c>
      <c r="G17" s="54">
        <f t="shared" si="1"/>
        <v>2.9570720877445864</v>
      </c>
      <c r="H17" s="82">
        <v>19079</v>
      </c>
      <c r="I17" s="54">
        <f t="shared" si="0"/>
        <v>-6.4521201320823955</v>
      </c>
    </row>
    <row r="18" spans="1:9" ht="18" customHeight="1">
      <c r="A18" s="108"/>
      <c r="B18" s="108"/>
      <c r="C18" s="61"/>
      <c r="D18" s="109" t="s">
        <v>93</v>
      </c>
      <c r="E18" s="111"/>
      <c r="F18" s="53">
        <v>2228</v>
      </c>
      <c r="G18" s="54">
        <f t="shared" si="1"/>
        <v>0.36913696837152277</v>
      </c>
      <c r="H18" s="82">
        <v>2145</v>
      </c>
      <c r="I18" s="54">
        <f t="shared" si="0"/>
        <v>3.8694638694638739</v>
      </c>
    </row>
    <row r="19" spans="1:9" ht="18" customHeight="1">
      <c r="A19" s="108"/>
      <c r="B19" s="108"/>
      <c r="C19" s="60"/>
      <c r="D19" s="109" t="s">
        <v>94</v>
      </c>
      <c r="E19" s="111"/>
      <c r="F19" s="53">
        <v>0</v>
      </c>
      <c r="G19" s="54">
        <f t="shared" si="1"/>
        <v>0</v>
      </c>
      <c r="H19" s="82">
        <v>0</v>
      </c>
      <c r="I19" s="54" t="e">
        <f t="shared" si="0"/>
        <v>#DIV/0!</v>
      </c>
    </row>
    <row r="20" spans="1:9" ht="18" customHeight="1">
      <c r="A20" s="108"/>
      <c r="B20" s="108"/>
      <c r="C20" s="52" t="s">
        <v>4</v>
      </c>
      <c r="D20" s="52"/>
      <c r="E20" s="52"/>
      <c r="F20" s="53">
        <v>26599</v>
      </c>
      <c r="G20" s="54">
        <f t="shared" si="1"/>
        <v>4.4069453418824658</v>
      </c>
      <c r="H20" s="82">
        <v>23265</v>
      </c>
      <c r="I20" s="54">
        <f t="shared" si="0"/>
        <v>14.330539436922418</v>
      </c>
    </row>
    <row r="21" spans="1:9" ht="18" customHeight="1">
      <c r="A21" s="108"/>
      <c r="B21" s="108"/>
      <c r="C21" s="52" t="s">
        <v>5</v>
      </c>
      <c r="D21" s="52"/>
      <c r="E21" s="52"/>
      <c r="F21" s="53">
        <v>180067</v>
      </c>
      <c r="G21" s="54">
        <f t="shared" si="1"/>
        <v>29.833656411021092</v>
      </c>
      <c r="H21" s="53">
        <v>182458</v>
      </c>
      <c r="I21" s="54">
        <f t="shared" si="0"/>
        <v>-1.3104385666838358</v>
      </c>
    </row>
    <row r="22" spans="1:9" ht="18" customHeight="1">
      <c r="A22" s="108"/>
      <c r="B22" s="108"/>
      <c r="C22" s="52" t="s">
        <v>30</v>
      </c>
      <c r="D22" s="52"/>
      <c r="E22" s="52"/>
      <c r="F22" s="53">
        <v>7063</v>
      </c>
      <c r="G22" s="54">
        <f t="shared" si="1"/>
        <v>1.1702039531454511</v>
      </c>
      <c r="H22" s="53">
        <v>7122</v>
      </c>
      <c r="I22" s="54">
        <f t="shared" si="0"/>
        <v>-0.82841898343162246</v>
      </c>
    </row>
    <row r="23" spans="1:9" ht="18" customHeight="1">
      <c r="A23" s="108"/>
      <c r="B23" s="108"/>
      <c r="C23" s="52" t="s">
        <v>6</v>
      </c>
      <c r="D23" s="52"/>
      <c r="E23" s="52"/>
      <c r="F23" s="53">
        <v>143265</v>
      </c>
      <c r="G23" s="54">
        <f t="shared" si="1"/>
        <v>23.736269198270289</v>
      </c>
      <c r="H23" s="53">
        <v>145608</v>
      </c>
      <c r="I23" s="54">
        <f t="shared" si="0"/>
        <v>-1.609114883797591</v>
      </c>
    </row>
    <row r="24" spans="1:9" ht="18" customHeight="1">
      <c r="A24" s="108"/>
      <c r="B24" s="108"/>
      <c r="C24" s="52" t="s">
        <v>31</v>
      </c>
      <c r="D24" s="52"/>
      <c r="E24" s="52"/>
      <c r="F24" s="53">
        <v>955</v>
      </c>
      <c r="G24" s="54">
        <f t="shared" si="1"/>
        <v>0.15822522656858359</v>
      </c>
      <c r="H24" s="53">
        <v>597</v>
      </c>
      <c r="I24" s="54">
        <f t="shared" si="0"/>
        <v>59.966499162479067</v>
      </c>
    </row>
    <row r="25" spans="1:9" ht="18" customHeight="1">
      <c r="A25" s="108"/>
      <c r="B25" s="108"/>
      <c r="C25" s="52" t="s">
        <v>7</v>
      </c>
      <c r="D25" s="52"/>
      <c r="E25" s="52"/>
      <c r="F25" s="53">
        <v>45079</v>
      </c>
      <c r="G25" s="54">
        <f t="shared" si="1"/>
        <v>7.4687277366336957</v>
      </c>
      <c r="H25" s="53">
        <v>65354</v>
      </c>
      <c r="I25" s="54">
        <f t="shared" si="0"/>
        <v>-31.023349756709617</v>
      </c>
    </row>
    <row r="26" spans="1:9" ht="18" customHeight="1">
      <c r="A26" s="108"/>
      <c r="B26" s="108"/>
      <c r="C26" s="52" t="s">
        <v>8</v>
      </c>
      <c r="D26" s="52"/>
      <c r="E26" s="52"/>
      <c r="F26" s="53">
        <v>34363</v>
      </c>
      <c r="G26" s="54">
        <f t="shared" si="1"/>
        <v>5.693291581755223</v>
      </c>
      <c r="H26" s="53">
        <v>38757</v>
      </c>
      <c r="I26" s="54">
        <f t="shared" si="0"/>
        <v>-11.337306809092551</v>
      </c>
    </row>
    <row r="27" spans="1:9" ht="18" customHeight="1">
      <c r="A27" s="108"/>
      <c r="B27" s="108"/>
      <c r="C27" s="52" t="s">
        <v>9</v>
      </c>
      <c r="D27" s="52"/>
      <c r="E27" s="52"/>
      <c r="F27" s="53">
        <f>SUM(F9,F20:F26)</f>
        <v>603570</v>
      </c>
      <c r="G27" s="54">
        <f t="shared" si="1"/>
        <v>100</v>
      </c>
      <c r="H27" s="53">
        <f>SUM(H9,H20:H26)</f>
        <v>628129</v>
      </c>
      <c r="I27" s="54">
        <f t="shared" si="0"/>
        <v>-3.9098656486167616</v>
      </c>
    </row>
    <row r="28" spans="1:9" ht="18" customHeight="1">
      <c r="A28" s="108"/>
      <c r="B28" s="108" t="s">
        <v>88</v>
      </c>
      <c r="C28" s="59" t="s">
        <v>10</v>
      </c>
      <c r="D28" s="52"/>
      <c r="E28" s="52"/>
      <c r="F28" s="53">
        <f>SUM(F29:F31)</f>
        <v>246041</v>
      </c>
      <c r="G28" s="54">
        <f t="shared" ref="G28:G45" si="2">F28/$F$45*100</f>
        <v>41.376115161146565</v>
      </c>
      <c r="H28" s="53">
        <f>SUM(H29:H31)</f>
        <v>246592</v>
      </c>
      <c r="I28" s="54">
        <f t="shared" si="0"/>
        <v>-0.22344601609135539</v>
      </c>
    </row>
    <row r="29" spans="1:9" ht="18" customHeight="1">
      <c r="A29" s="108"/>
      <c r="B29" s="108"/>
      <c r="C29" s="61"/>
      <c r="D29" s="52" t="s">
        <v>11</v>
      </c>
      <c r="E29" s="52"/>
      <c r="F29" s="53">
        <v>139806</v>
      </c>
      <c r="G29" s="54">
        <f t="shared" si="2"/>
        <v>23.510834195192089</v>
      </c>
      <c r="H29" s="53">
        <v>139760</v>
      </c>
      <c r="I29" s="54">
        <f t="shared" si="0"/>
        <v>3.2913566113346171E-2</v>
      </c>
    </row>
    <row r="30" spans="1:9" ht="18" customHeight="1">
      <c r="A30" s="108"/>
      <c r="B30" s="108"/>
      <c r="C30" s="61"/>
      <c r="D30" s="52" t="s">
        <v>32</v>
      </c>
      <c r="E30" s="52"/>
      <c r="F30" s="53">
        <v>19283</v>
      </c>
      <c r="G30" s="54">
        <f t="shared" si="2"/>
        <v>3.2427751011107468</v>
      </c>
      <c r="H30" s="53">
        <v>17802</v>
      </c>
      <c r="I30" s="54">
        <f t="shared" si="0"/>
        <v>8.3192899674193974</v>
      </c>
    </row>
    <row r="31" spans="1:9" ht="18" customHeight="1">
      <c r="A31" s="108"/>
      <c r="B31" s="108"/>
      <c r="C31" s="60"/>
      <c r="D31" s="52" t="s">
        <v>12</v>
      </c>
      <c r="E31" s="52"/>
      <c r="F31" s="53">
        <v>86952</v>
      </c>
      <c r="G31" s="54">
        <f t="shared" si="2"/>
        <v>14.622505864843729</v>
      </c>
      <c r="H31" s="53">
        <v>89030</v>
      </c>
      <c r="I31" s="54">
        <f t="shared" si="0"/>
        <v>-2.3340447040323453</v>
      </c>
    </row>
    <row r="32" spans="1:9" ht="18" customHeight="1">
      <c r="A32" s="108"/>
      <c r="B32" s="108"/>
      <c r="C32" s="59" t="s">
        <v>13</v>
      </c>
      <c r="D32" s="52"/>
      <c r="E32" s="52"/>
      <c r="F32" s="53">
        <f>SUM(F33:F38)</f>
        <v>265505</v>
      </c>
      <c r="G32" s="54">
        <f t="shared" si="2"/>
        <v>44.649328591008079</v>
      </c>
      <c r="H32" s="53">
        <f>SUM(H33:H38)</f>
        <v>281153</v>
      </c>
      <c r="I32" s="54">
        <f t="shared" si="0"/>
        <v>-5.5656528651659372</v>
      </c>
    </row>
    <row r="33" spans="1:9" ht="18" customHeight="1">
      <c r="A33" s="108"/>
      <c r="B33" s="108"/>
      <c r="C33" s="61"/>
      <c r="D33" s="52" t="s">
        <v>14</v>
      </c>
      <c r="E33" s="52"/>
      <c r="F33" s="53">
        <v>37618</v>
      </c>
      <c r="G33" s="54">
        <f t="shared" si="2"/>
        <v>6.3261273532948232</v>
      </c>
      <c r="H33" s="53">
        <v>28568</v>
      </c>
      <c r="I33" s="54">
        <f t="shared" si="0"/>
        <v>31.678801456174742</v>
      </c>
    </row>
    <row r="34" spans="1:9" ht="18" customHeight="1">
      <c r="A34" s="108"/>
      <c r="B34" s="108"/>
      <c r="C34" s="61"/>
      <c r="D34" s="52" t="s">
        <v>33</v>
      </c>
      <c r="E34" s="52"/>
      <c r="F34" s="53">
        <v>4948</v>
      </c>
      <c r="G34" s="54">
        <f t="shared" si="2"/>
        <v>0.83209309756241112</v>
      </c>
      <c r="H34" s="53">
        <v>4594</v>
      </c>
      <c r="I34" s="54">
        <f t="shared" si="0"/>
        <v>7.7057030909882362</v>
      </c>
    </row>
    <row r="35" spans="1:9" ht="18" customHeight="1">
      <c r="A35" s="108"/>
      <c r="B35" s="108"/>
      <c r="C35" s="61"/>
      <c r="D35" s="52" t="s">
        <v>34</v>
      </c>
      <c r="E35" s="52"/>
      <c r="F35" s="53">
        <v>194372</v>
      </c>
      <c r="G35" s="54">
        <f t="shared" si="2"/>
        <v>32.687065391956544</v>
      </c>
      <c r="H35" s="53">
        <v>201347</v>
      </c>
      <c r="I35" s="54">
        <f t="shared" si="0"/>
        <v>-3.4641688229772427</v>
      </c>
    </row>
    <row r="36" spans="1:9" ht="18" customHeight="1">
      <c r="A36" s="108"/>
      <c r="B36" s="108"/>
      <c r="C36" s="61"/>
      <c r="D36" s="52" t="s">
        <v>35</v>
      </c>
      <c r="E36" s="52"/>
      <c r="F36" s="53">
        <v>8206</v>
      </c>
      <c r="G36" s="54">
        <f t="shared" si="2"/>
        <v>1.379983015076222</v>
      </c>
      <c r="H36" s="53">
        <v>8166</v>
      </c>
      <c r="I36" s="54">
        <f t="shared" si="0"/>
        <v>0.48983590497182483</v>
      </c>
    </row>
    <row r="37" spans="1:9" ht="18" customHeight="1">
      <c r="A37" s="108"/>
      <c r="B37" s="108"/>
      <c r="C37" s="61"/>
      <c r="D37" s="52" t="s">
        <v>15</v>
      </c>
      <c r="E37" s="52"/>
      <c r="F37" s="53">
        <v>16308</v>
      </c>
      <c r="G37" s="54">
        <f t="shared" si="2"/>
        <v>2.7424766036879147</v>
      </c>
      <c r="H37" s="53">
        <v>33203</v>
      </c>
      <c r="I37" s="54">
        <f t="shared" si="0"/>
        <v>-50.883956269011833</v>
      </c>
    </row>
    <row r="38" spans="1:9" ht="18" customHeight="1">
      <c r="A38" s="108"/>
      <c r="B38" s="108"/>
      <c r="C38" s="60"/>
      <c r="D38" s="52" t="s">
        <v>36</v>
      </c>
      <c r="E38" s="52"/>
      <c r="F38" s="53">
        <v>4053</v>
      </c>
      <c r="G38" s="54">
        <f t="shared" si="2"/>
        <v>0.6815831294301643</v>
      </c>
      <c r="H38" s="53">
        <v>5275</v>
      </c>
      <c r="I38" s="54">
        <f t="shared" si="0"/>
        <v>-23.165876777251182</v>
      </c>
    </row>
    <row r="39" spans="1:9" ht="18" customHeight="1">
      <c r="A39" s="108"/>
      <c r="B39" s="108"/>
      <c r="C39" s="59" t="s">
        <v>16</v>
      </c>
      <c r="D39" s="52"/>
      <c r="E39" s="52"/>
      <c r="F39" s="53">
        <f>F40+F43</f>
        <v>83099</v>
      </c>
      <c r="G39" s="54">
        <f t="shared" si="2"/>
        <v>13.974556247845355</v>
      </c>
      <c r="H39" s="53">
        <f>H40+H43</f>
        <v>94181</v>
      </c>
      <c r="I39" s="54">
        <f t="shared" si="0"/>
        <v>-11.766704537008522</v>
      </c>
    </row>
    <row r="40" spans="1:9" ht="18" customHeight="1">
      <c r="A40" s="108"/>
      <c r="B40" s="108"/>
      <c r="C40" s="61"/>
      <c r="D40" s="59" t="s">
        <v>17</v>
      </c>
      <c r="E40" s="52"/>
      <c r="F40" s="53">
        <f>SUM(F41:F42)</f>
        <v>78107</v>
      </c>
      <c r="G40" s="54">
        <f t="shared" si="2"/>
        <v>13.135063777547948</v>
      </c>
      <c r="H40" s="53">
        <f>SUM(H41:H42)</f>
        <v>90865</v>
      </c>
      <c r="I40" s="54">
        <f t="shared" si="0"/>
        <v>-14.040609695702411</v>
      </c>
    </row>
    <row r="41" spans="1:9" ht="18" customHeight="1">
      <c r="A41" s="108"/>
      <c r="B41" s="108"/>
      <c r="C41" s="61"/>
      <c r="D41" s="61"/>
      <c r="E41" s="55" t="s">
        <v>91</v>
      </c>
      <c r="F41" s="53">
        <v>54896</v>
      </c>
      <c r="G41" s="54">
        <f t="shared" si="2"/>
        <v>9.2317264922769056</v>
      </c>
      <c r="H41" s="53">
        <v>64099</v>
      </c>
      <c r="I41" s="56">
        <f t="shared" si="0"/>
        <v>-14.357478275792134</v>
      </c>
    </row>
    <row r="42" spans="1:9" ht="18" customHeight="1">
      <c r="A42" s="108"/>
      <c r="B42" s="108"/>
      <c r="C42" s="61"/>
      <c r="D42" s="60"/>
      <c r="E42" s="46" t="s">
        <v>37</v>
      </c>
      <c r="F42" s="53">
        <v>23211</v>
      </c>
      <c r="G42" s="54">
        <f t="shared" si="2"/>
        <v>3.9033372852710442</v>
      </c>
      <c r="H42" s="53">
        <v>26766</v>
      </c>
      <c r="I42" s="56">
        <f t="shared" si="0"/>
        <v>-13.281775386684602</v>
      </c>
    </row>
    <row r="43" spans="1:9" ht="18" customHeight="1">
      <c r="A43" s="108"/>
      <c r="B43" s="108"/>
      <c r="C43" s="61"/>
      <c r="D43" s="52" t="s">
        <v>38</v>
      </c>
      <c r="E43" s="52"/>
      <c r="F43" s="53">
        <v>4992</v>
      </c>
      <c r="G43" s="54">
        <f t="shared" si="2"/>
        <v>0.83949247029740437</v>
      </c>
      <c r="H43" s="53">
        <v>3316</v>
      </c>
      <c r="I43" s="56">
        <f t="shared" si="0"/>
        <v>50.542822677925201</v>
      </c>
    </row>
    <row r="44" spans="1:9" ht="18" customHeight="1">
      <c r="A44" s="108"/>
      <c r="B44" s="108"/>
      <c r="C44" s="60"/>
      <c r="D44" s="52" t="s">
        <v>39</v>
      </c>
      <c r="E44" s="52"/>
      <c r="F44" s="53">
        <v>0</v>
      </c>
      <c r="G44" s="54">
        <f t="shared" si="2"/>
        <v>0</v>
      </c>
      <c r="H44" s="53">
        <v>0</v>
      </c>
      <c r="I44" s="54" t="e">
        <f t="shared" si="0"/>
        <v>#DIV/0!</v>
      </c>
    </row>
    <row r="45" spans="1:9" ht="18" customHeight="1">
      <c r="A45" s="108"/>
      <c r="B45" s="108"/>
      <c r="C45" s="46" t="s">
        <v>18</v>
      </c>
      <c r="D45" s="46"/>
      <c r="E45" s="46"/>
      <c r="F45" s="53">
        <f>SUM(F28,F32,F39)</f>
        <v>594645</v>
      </c>
      <c r="G45" s="54">
        <f t="shared" si="2"/>
        <v>100</v>
      </c>
      <c r="H45" s="53">
        <f>SUM(H28,H32,H39)</f>
        <v>621926</v>
      </c>
      <c r="I45" s="54">
        <f t="shared" si="0"/>
        <v>-4.3865347324279718</v>
      </c>
    </row>
    <row r="46" spans="1:9">
      <c r="A46" s="22" t="s">
        <v>19</v>
      </c>
    </row>
    <row r="47" spans="1:9">
      <c r="A47" s="23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I36"/>
  <sheetViews>
    <sheetView view="pageBreakPreview" zoomScale="85" zoomScaleNormal="100" zoomScaleSheetLayoutView="85" workbookViewId="0">
      <pane xSplit="4" ySplit="6" topLeftCell="E26" activePane="bottomRight" state="frozen"/>
      <selection activeCell="E36" sqref="E36"/>
      <selection pane="topRight" activeCell="E36" sqref="E36"/>
      <selection pane="bottomLeft" activeCell="E36" sqref="E36"/>
      <selection pane="bottomRight" activeCell="E36" sqref="E36"/>
    </sheetView>
  </sheetViews>
  <sheetFormatPr defaultColWidth="9" defaultRowHeight="13.5"/>
  <cols>
    <col min="1" max="1" width="5.375" style="2" customWidth="1"/>
    <col min="2" max="2" width="3.125" style="2" customWidth="1"/>
    <col min="3" max="3" width="34.75" style="2" customWidth="1"/>
    <col min="4" max="9" width="11.875" style="2" customWidth="1"/>
    <col min="10" max="16384" width="9" style="2"/>
  </cols>
  <sheetData>
    <row r="1" spans="1:9" ht="33.950000000000003" customHeight="1">
      <c r="A1" s="32" t="s">
        <v>0</v>
      </c>
      <c r="B1" s="32"/>
      <c r="C1" s="106" t="s">
        <v>263</v>
      </c>
      <c r="D1" s="33"/>
      <c r="E1" s="33"/>
    </row>
    <row r="4" spans="1:9">
      <c r="A4" s="34" t="s">
        <v>112</v>
      </c>
    </row>
    <row r="5" spans="1:9">
      <c r="I5" s="9" t="s">
        <v>113</v>
      </c>
    </row>
    <row r="6" spans="1:9" s="36" customFormat="1" ht="29.25" customHeight="1">
      <c r="A6" s="49" t="s">
        <v>114</v>
      </c>
      <c r="B6" s="47"/>
      <c r="C6" s="47"/>
      <c r="D6" s="47"/>
      <c r="E6" s="35" t="s">
        <v>231</v>
      </c>
      <c r="F6" s="35" t="s">
        <v>232</v>
      </c>
      <c r="G6" s="35" t="s">
        <v>233</v>
      </c>
      <c r="H6" s="35" t="s">
        <v>239</v>
      </c>
      <c r="I6" s="35" t="s">
        <v>247</v>
      </c>
    </row>
    <row r="7" spans="1:9" ht="27" customHeight="1">
      <c r="A7" s="108" t="s">
        <v>115</v>
      </c>
      <c r="B7" s="59" t="s">
        <v>116</v>
      </c>
      <c r="C7" s="52"/>
      <c r="D7" s="64" t="s">
        <v>117</v>
      </c>
      <c r="E7" s="87">
        <v>499122</v>
      </c>
      <c r="F7" s="87">
        <v>514284</v>
      </c>
      <c r="G7" s="35">
        <v>621940</v>
      </c>
      <c r="H7" s="35">
        <v>628129</v>
      </c>
      <c r="I7" s="35">
        <v>603570</v>
      </c>
    </row>
    <row r="8" spans="1:9" ht="27" customHeight="1">
      <c r="A8" s="108"/>
      <c r="B8" s="77"/>
      <c r="C8" s="52" t="s">
        <v>118</v>
      </c>
      <c r="D8" s="64" t="s">
        <v>41</v>
      </c>
      <c r="E8" s="68">
        <v>326565</v>
      </c>
      <c r="F8" s="69">
        <v>328019</v>
      </c>
      <c r="G8" s="69">
        <v>337032</v>
      </c>
      <c r="H8" s="69">
        <v>371579</v>
      </c>
      <c r="I8" s="69">
        <v>373713</v>
      </c>
    </row>
    <row r="9" spans="1:9" ht="27" customHeight="1">
      <c r="A9" s="108"/>
      <c r="B9" s="52" t="s">
        <v>119</v>
      </c>
      <c r="C9" s="52"/>
      <c r="D9" s="64"/>
      <c r="E9" s="68">
        <v>493624</v>
      </c>
      <c r="F9" s="70">
        <v>506793</v>
      </c>
      <c r="G9" s="70">
        <v>613770</v>
      </c>
      <c r="H9" s="70">
        <v>621926</v>
      </c>
      <c r="I9" s="70">
        <v>594644</v>
      </c>
    </row>
    <row r="10" spans="1:9" ht="27" customHeight="1">
      <c r="A10" s="108"/>
      <c r="B10" s="52" t="s">
        <v>120</v>
      </c>
      <c r="C10" s="52"/>
      <c r="D10" s="64"/>
      <c r="E10" s="88">
        <v>5498</v>
      </c>
      <c r="F10" s="89">
        <v>7492</v>
      </c>
      <c r="G10" s="70">
        <v>8170</v>
      </c>
      <c r="H10" s="70">
        <v>6204</v>
      </c>
      <c r="I10" s="70">
        <f>I7-I9</f>
        <v>8926</v>
      </c>
    </row>
    <row r="11" spans="1:9" ht="27" customHeight="1">
      <c r="A11" s="108"/>
      <c r="B11" s="52" t="s">
        <v>121</v>
      </c>
      <c r="C11" s="52"/>
      <c r="D11" s="64"/>
      <c r="E11" s="90">
        <v>4230</v>
      </c>
      <c r="F11" s="91">
        <v>6028</v>
      </c>
      <c r="G11" s="70">
        <v>6864</v>
      </c>
      <c r="H11" s="70">
        <v>4854</v>
      </c>
      <c r="I11" s="70">
        <v>6120</v>
      </c>
    </row>
    <row r="12" spans="1:9" ht="27" customHeight="1">
      <c r="A12" s="108"/>
      <c r="B12" s="52" t="s">
        <v>122</v>
      </c>
      <c r="C12" s="52"/>
      <c r="D12" s="64"/>
      <c r="E12" s="68">
        <v>1268</v>
      </c>
      <c r="F12" s="70">
        <v>1464</v>
      </c>
      <c r="G12" s="70">
        <v>1306</v>
      </c>
      <c r="H12" s="70">
        <v>1350</v>
      </c>
      <c r="I12" s="70">
        <v>2806</v>
      </c>
    </row>
    <row r="13" spans="1:9" ht="27" customHeight="1">
      <c r="A13" s="108"/>
      <c r="B13" s="52" t="s">
        <v>123</v>
      </c>
      <c r="C13" s="52"/>
      <c r="D13" s="64"/>
      <c r="E13" s="90">
        <v>-549</v>
      </c>
      <c r="F13" s="91">
        <v>196</v>
      </c>
      <c r="G13" s="70">
        <v>-158</v>
      </c>
      <c r="H13" s="70">
        <v>44</v>
      </c>
      <c r="I13" s="70">
        <v>1456</v>
      </c>
    </row>
    <row r="14" spans="1:9" ht="27" customHeight="1">
      <c r="A14" s="108"/>
      <c r="B14" s="52" t="s">
        <v>124</v>
      </c>
      <c r="C14" s="52"/>
      <c r="D14" s="64"/>
      <c r="E14" s="68">
        <v>15799</v>
      </c>
      <c r="F14" s="70">
        <v>16286</v>
      </c>
      <c r="G14" s="70">
        <v>23812</v>
      </c>
      <c r="H14" s="70">
        <v>11155</v>
      </c>
      <c r="I14" s="70">
        <v>9283</v>
      </c>
    </row>
    <row r="15" spans="1:9" ht="27" customHeight="1">
      <c r="A15" s="108"/>
      <c r="B15" s="52" t="s">
        <v>125</v>
      </c>
      <c r="C15" s="52"/>
      <c r="D15" s="64"/>
      <c r="E15" s="88">
        <v>14198</v>
      </c>
      <c r="F15" s="92">
        <v>15153</v>
      </c>
      <c r="G15" s="70">
        <v>23412</v>
      </c>
      <c r="H15" s="70">
        <v>10869</v>
      </c>
      <c r="I15" s="70">
        <v>11431</v>
      </c>
    </row>
    <row r="16" spans="1:9" ht="27" customHeight="1">
      <c r="A16" s="108"/>
      <c r="B16" s="52" t="s">
        <v>126</v>
      </c>
      <c r="C16" s="52"/>
      <c r="D16" s="64" t="s">
        <v>42</v>
      </c>
      <c r="E16" s="93">
        <v>162449</v>
      </c>
      <c r="F16" s="94">
        <v>136654</v>
      </c>
      <c r="G16" s="70">
        <v>151555</v>
      </c>
      <c r="H16" s="70">
        <v>177639</v>
      </c>
      <c r="I16" s="70">
        <v>188314</v>
      </c>
    </row>
    <row r="17" spans="1:9" ht="27" customHeight="1">
      <c r="A17" s="108"/>
      <c r="B17" s="52" t="s">
        <v>127</v>
      </c>
      <c r="C17" s="52"/>
      <c r="D17" s="64" t="s">
        <v>43</v>
      </c>
      <c r="E17" s="68">
        <v>91823</v>
      </c>
      <c r="F17" s="70">
        <v>86228</v>
      </c>
      <c r="G17" s="70">
        <v>138365</v>
      </c>
      <c r="H17" s="70">
        <v>123936</v>
      </c>
      <c r="I17" s="70">
        <v>128776</v>
      </c>
    </row>
    <row r="18" spans="1:9" ht="27" customHeight="1">
      <c r="A18" s="108"/>
      <c r="B18" s="52" t="s">
        <v>128</v>
      </c>
      <c r="C18" s="52"/>
      <c r="D18" s="64" t="s">
        <v>44</v>
      </c>
      <c r="E18" s="90">
        <v>1088719</v>
      </c>
      <c r="F18" s="91">
        <v>1060403</v>
      </c>
      <c r="G18" s="70">
        <v>1031883</v>
      </c>
      <c r="H18" s="70">
        <v>1012867</v>
      </c>
      <c r="I18" s="70">
        <v>975031</v>
      </c>
    </row>
    <row r="19" spans="1:9" ht="27" customHeight="1">
      <c r="A19" s="108"/>
      <c r="B19" s="52" t="s">
        <v>129</v>
      </c>
      <c r="C19" s="52"/>
      <c r="D19" s="64" t="s">
        <v>130</v>
      </c>
      <c r="E19" s="68">
        <f>E17+E18-E16</f>
        <v>1018093</v>
      </c>
      <c r="F19" s="68">
        <f>F17+F18-F16</f>
        <v>1009977</v>
      </c>
      <c r="G19" s="68">
        <f>G17+G18-G16</f>
        <v>1018693</v>
      </c>
      <c r="H19" s="68">
        <f>H17+H18-H16</f>
        <v>959164</v>
      </c>
      <c r="I19" s="68">
        <f>I17+I18-I16</f>
        <v>915493</v>
      </c>
    </row>
    <row r="20" spans="1:9" ht="27" customHeight="1">
      <c r="A20" s="108"/>
      <c r="B20" s="52" t="s">
        <v>131</v>
      </c>
      <c r="C20" s="52"/>
      <c r="D20" s="64" t="s">
        <v>132</v>
      </c>
      <c r="E20" s="71">
        <f>E18/E8</f>
        <v>3.3338508413332719</v>
      </c>
      <c r="F20" s="71">
        <f>F18/F8</f>
        <v>3.2327487127270067</v>
      </c>
      <c r="G20" s="71">
        <f>G18/G8</f>
        <v>3.0616766360464287</v>
      </c>
      <c r="H20" s="71">
        <f>H18/H8</f>
        <v>2.7258456478972168</v>
      </c>
      <c r="I20" s="71">
        <f>I18/I8</f>
        <v>2.6090368812430929</v>
      </c>
    </row>
    <row r="21" spans="1:9" ht="27" customHeight="1">
      <c r="A21" s="108"/>
      <c r="B21" s="52" t="s">
        <v>133</v>
      </c>
      <c r="C21" s="52"/>
      <c r="D21" s="64" t="s">
        <v>134</v>
      </c>
      <c r="E21" s="95">
        <f>E19/E8</f>
        <v>3.1175814921991027</v>
      </c>
      <c r="F21" s="95">
        <f>F19/F8</f>
        <v>3.0790198128766932</v>
      </c>
      <c r="G21" s="71">
        <f>G19/G8</f>
        <v>3.0225408863253342</v>
      </c>
      <c r="H21" s="71">
        <f>H19/H8</f>
        <v>2.5813191811162635</v>
      </c>
      <c r="I21" s="71">
        <f>I19/I8</f>
        <v>2.4497221129583395</v>
      </c>
    </row>
    <row r="22" spans="1:9" ht="27" customHeight="1">
      <c r="A22" s="108"/>
      <c r="B22" s="52" t="s">
        <v>135</v>
      </c>
      <c r="C22" s="52"/>
      <c r="D22" s="64" t="s">
        <v>136</v>
      </c>
      <c r="E22" s="90">
        <f>E18/E24*1000000</f>
        <v>797996.21202126192</v>
      </c>
      <c r="F22" s="90">
        <f>F18/F24*1000000</f>
        <v>777241.48950829578</v>
      </c>
      <c r="G22" s="68">
        <f>G18/G24*1000000</f>
        <v>779089.49446308077</v>
      </c>
      <c r="H22" s="68">
        <f>H18/H24*1000000</f>
        <v>764732.0858937857</v>
      </c>
      <c r="I22" s="68">
        <f>I18/I24*1000000</f>
        <v>736165.25214179524</v>
      </c>
    </row>
    <row r="23" spans="1:9" ht="27" customHeight="1">
      <c r="A23" s="108"/>
      <c r="B23" s="52" t="s">
        <v>137</v>
      </c>
      <c r="C23" s="52"/>
      <c r="D23" s="64" t="s">
        <v>138</v>
      </c>
      <c r="E23" s="68">
        <f>E19/E24*1000000</f>
        <v>746229.61249446601</v>
      </c>
      <c r="F23" s="68">
        <f>F19/F24*1000000</f>
        <v>740280.84402733669</v>
      </c>
      <c r="G23" s="68">
        <f>G19/G24*1000000</f>
        <v>769130.81655873696</v>
      </c>
      <c r="H23" s="68">
        <f>H19/H24*1000000</f>
        <v>724185.39298271842</v>
      </c>
      <c r="I23" s="68">
        <f>I19/I24*1000000</f>
        <v>691213.03341026965</v>
      </c>
    </row>
    <row r="24" spans="1:9" ht="27" customHeight="1">
      <c r="A24" s="108"/>
      <c r="B24" s="72" t="s">
        <v>139</v>
      </c>
      <c r="C24" s="73"/>
      <c r="D24" s="64" t="s">
        <v>140</v>
      </c>
      <c r="E24" s="92">
        <v>1364316</v>
      </c>
      <c r="F24" s="92">
        <f>E24</f>
        <v>1364316</v>
      </c>
      <c r="G24" s="70">
        <v>1324473</v>
      </c>
      <c r="H24" s="70">
        <v>1324473</v>
      </c>
      <c r="I24" s="70">
        <v>1324473</v>
      </c>
    </row>
    <row r="25" spans="1:9" ht="27" customHeight="1">
      <c r="A25" s="108"/>
      <c r="B25" s="46" t="s">
        <v>141</v>
      </c>
      <c r="C25" s="46"/>
      <c r="D25" s="46"/>
      <c r="E25" s="90">
        <v>322166</v>
      </c>
      <c r="F25" s="96">
        <v>322377</v>
      </c>
      <c r="G25" s="53">
        <v>327775</v>
      </c>
      <c r="H25" s="53">
        <v>344762</v>
      </c>
      <c r="I25" s="53">
        <v>336501</v>
      </c>
    </row>
    <row r="26" spans="1:9" ht="27" customHeight="1">
      <c r="A26" s="108"/>
      <c r="B26" s="46" t="s">
        <v>142</v>
      </c>
      <c r="C26" s="46"/>
      <c r="D26" s="46"/>
      <c r="E26" s="74">
        <v>0.42799999999999999</v>
      </c>
      <c r="F26" s="75">
        <v>0.43048999999999998</v>
      </c>
      <c r="G26" s="75">
        <v>0.437</v>
      </c>
      <c r="H26" s="75">
        <v>0.41699999999999998</v>
      </c>
      <c r="I26" s="75">
        <v>0.41</v>
      </c>
    </row>
    <row r="27" spans="1:9" ht="27" customHeight="1">
      <c r="A27" s="108"/>
      <c r="B27" s="46" t="s">
        <v>143</v>
      </c>
      <c r="C27" s="46"/>
      <c r="D27" s="46"/>
      <c r="E27" s="97">
        <v>0.4</v>
      </c>
      <c r="F27" s="98">
        <v>0.5</v>
      </c>
      <c r="G27" s="54">
        <v>0.4</v>
      </c>
      <c r="H27" s="54">
        <v>0.4</v>
      </c>
      <c r="I27" s="54">
        <v>0.8</v>
      </c>
    </row>
    <row r="28" spans="1:9" ht="27" customHeight="1">
      <c r="A28" s="108"/>
      <c r="B28" s="46" t="s">
        <v>144</v>
      </c>
      <c r="C28" s="46"/>
      <c r="D28" s="46"/>
      <c r="E28" s="56">
        <v>92.8</v>
      </c>
      <c r="F28" s="54">
        <v>93.7</v>
      </c>
      <c r="G28" s="54">
        <v>92.6</v>
      </c>
      <c r="H28" s="54">
        <v>84.8</v>
      </c>
      <c r="I28" s="54">
        <v>89.5</v>
      </c>
    </row>
    <row r="29" spans="1:9" ht="27" customHeight="1">
      <c r="A29" s="108"/>
      <c r="B29" s="46" t="s">
        <v>145</v>
      </c>
      <c r="C29" s="46"/>
      <c r="D29" s="46"/>
      <c r="E29" s="99">
        <v>40.9</v>
      </c>
      <c r="F29" s="100">
        <v>41.5</v>
      </c>
      <c r="G29" s="54">
        <v>38.6</v>
      </c>
      <c r="H29" s="101">
        <v>33.5</v>
      </c>
      <c r="I29" s="54">
        <v>34.4</v>
      </c>
    </row>
    <row r="30" spans="1:9" ht="27" customHeight="1">
      <c r="A30" s="108"/>
      <c r="B30" s="108" t="s">
        <v>146</v>
      </c>
      <c r="C30" s="46" t="s">
        <v>147</v>
      </c>
      <c r="D30" s="46"/>
      <c r="E30" s="56">
        <v>0</v>
      </c>
      <c r="F30" s="54">
        <v>0</v>
      </c>
      <c r="G30" s="54">
        <v>0</v>
      </c>
      <c r="H30" s="54">
        <v>0</v>
      </c>
      <c r="I30" s="54">
        <v>0</v>
      </c>
    </row>
    <row r="31" spans="1:9" ht="27" customHeight="1">
      <c r="A31" s="108"/>
      <c r="B31" s="108"/>
      <c r="C31" s="46" t="s">
        <v>148</v>
      </c>
      <c r="D31" s="46"/>
      <c r="E31" s="56">
        <v>0</v>
      </c>
      <c r="F31" s="54">
        <v>0</v>
      </c>
      <c r="G31" s="54">
        <v>0</v>
      </c>
      <c r="H31" s="54">
        <v>0</v>
      </c>
      <c r="I31" s="54">
        <v>0</v>
      </c>
    </row>
    <row r="32" spans="1:9" ht="27" customHeight="1">
      <c r="A32" s="108"/>
      <c r="B32" s="108"/>
      <c r="C32" s="46" t="s">
        <v>149</v>
      </c>
      <c r="D32" s="46"/>
      <c r="E32" s="56">
        <v>9.6999999999999993</v>
      </c>
      <c r="F32" s="54">
        <v>8.6999999999999993</v>
      </c>
      <c r="G32" s="54">
        <v>8.5</v>
      </c>
      <c r="H32" s="54">
        <v>9</v>
      </c>
      <c r="I32" s="54">
        <v>9.5</v>
      </c>
    </row>
    <row r="33" spans="1:9" ht="27" customHeight="1">
      <c r="A33" s="108"/>
      <c r="B33" s="108"/>
      <c r="C33" s="46" t="s">
        <v>150</v>
      </c>
      <c r="D33" s="46"/>
      <c r="E33" s="99">
        <v>152.69999999999999</v>
      </c>
      <c r="F33" s="102">
        <v>156</v>
      </c>
      <c r="G33" s="76">
        <v>137.4</v>
      </c>
      <c r="H33" s="76">
        <v>115.3</v>
      </c>
      <c r="I33" s="76">
        <v>112.7</v>
      </c>
    </row>
    <row r="34" spans="1:9" ht="27" customHeight="1">
      <c r="A34" s="2" t="s">
        <v>248</v>
      </c>
      <c r="E34" s="37"/>
      <c r="F34" s="37"/>
      <c r="G34" s="37"/>
      <c r="H34" s="37"/>
      <c r="I34" s="38"/>
    </row>
    <row r="35" spans="1:9" ht="27" customHeight="1">
      <c r="A35" s="8" t="s">
        <v>110</v>
      </c>
    </row>
    <row r="36" spans="1:9">
      <c r="A36" s="39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3" firstPageNumber="2" orientation="portrait" useFirstPageNumber="1" horizontalDpi="4294967292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Y50"/>
  <sheetViews>
    <sheetView view="pageBreakPreview" zoomScale="85" zoomScaleNormal="100" zoomScaleSheetLayoutView="85" workbookViewId="0">
      <pane xSplit="5" ySplit="7" topLeftCell="F8" activePane="bottomRight" state="frozen"/>
      <selection activeCell="E36" sqref="E36"/>
      <selection pane="topRight" activeCell="E36" sqref="E36"/>
      <selection pane="bottomLeft" activeCell="E36" sqref="E36"/>
      <selection pane="bottomRight" activeCell="E36" sqref="E36"/>
    </sheetView>
  </sheetViews>
  <sheetFormatPr defaultColWidth="9"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105" t="s">
        <v>263</v>
      </c>
      <c r="E1" s="13"/>
      <c r="F1" s="13"/>
      <c r="G1" s="13"/>
    </row>
    <row r="2" spans="1:25" ht="15" customHeight="1"/>
    <row r="3" spans="1:25" ht="15" customHeight="1">
      <c r="A3" s="14" t="s">
        <v>151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249</v>
      </c>
      <c r="B5" s="12"/>
      <c r="C5" s="12"/>
      <c r="D5" s="12"/>
      <c r="K5" s="15"/>
      <c r="O5" s="15" t="s">
        <v>47</v>
      </c>
    </row>
    <row r="6" spans="1:25" ht="15.95" customHeight="1">
      <c r="A6" s="124" t="s">
        <v>48</v>
      </c>
      <c r="B6" s="125"/>
      <c r="C6" s="125"/>
      <c r="D6" s="125"/>
      <c r="E6" s="125"/>
      <c r="F6" s="115" t="s">
        <v>257</v>
      </c>
      <c r="G6" s="116"/>
      <c r="H6" s="115" t="s">
        <v>253</v>
      </c>
      <c r="I6" s="116"/>
      <c r="J6" s="115" t="s">
        <v>254</v>
      </c>
      <c r="K6" s="116"/>
      <c r="L6" s="114"/>
      <c r="M6" s="114"/>
      <c r="N6" s="114"/>
      <c r="O6" s="114"/>
    </row>
    <row r="7" spans="1:25" ht="15.95" customHeight="1">
      <c r="A7" s="125"/>
      <c r="B7" s="125"/>
      <c r="C7" s="125"/>
      <c r="D7" s="125"/>
      <c r="E7" s="125"/>
      <c r="F7" s="50" t="s">
        <v>238</v>
      </c>
      <c r="G7" s="50" t="s">
        <v>237</v>
      </c>
      <c r="H7" s="50" t="s">
        <v>238</v>
      </c>
      <c r="I7" s="78" t="s">
        <v>237</v>
      </c>
      <c r="J7" s="50" t="s">
        <v>238</v>
      </c>
      <c r="K7" s="78" t="s">
        <v>237</v>
      </c>
      <c r="L7" s="50" t="s">
        <v>238</v>
      </c>
      <c r="M7" s="78" t="s">
        <v>237</v>
      </c>
      <c r="N7" s="50" t="s">
        <v>238</v>
      </c>
      <c r="O7" s="78" t="s">
        <v>237</v>
      </c>
    </row>
    <row r="8" spans="1:25" ht="15.95" customHeight="1">
      <c r="A8" s="122" t="s">
        <v>82</v>
      </c>
      <c r="B8" s="59" t="s">
        <v>49</v>
      </c>
      <c r="C8" s="52"/>
      <c r="D8" s="52"/>
      <c r="E8" s="64" t="s">
        <v>40</v>
      </c>
      <c r="F8" s="53">
        <v>11001</v>
      </c>
      <c r="G8" s="53">
        <v>11132</v>
      </c>
      <c r="H8" s="53"/>
      <c r="I8" s="53"/>
      <c r="J8" s="53">
        <v>12336</v>
      </c>
      <c r="K8" s="53">
        <v>12297</v>
      </c>
      <c r="L8" s="53"/>
      <c r="M8" s="53"/>
      <c r="N8" s="53"/>
      <c r="O8" s="53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15.95" customHeight="1">
      <c r="A9" s="122"/>
      <c r="B9" s="61"/>
      <c r="C9" s="52" t="s">
        <v>50</v>
      </c>
      <c r="D9" s="52"/>
      <c r="E9" s="64" t="s">
        <v>41</v>
      </c>
      <c r="F9" s="53">
        <v>10998</v>
      </c>
      <c r="G9" s="53">
        <v>11132</v>
      </c>
      <c r="H9" s="53"/>
      <c r="I9" s="53"/>
      <c r="J9" s="53">
        <v>12336</v>
      </c>
      <c r="K9" s="53">
        <v>12297</v>
      </c>
      <c r="L9" s="53"/>
      <c r="M9" s="53"/>
      <c r="N9" s="53"/>
      <c r="O9" s="53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15.95" customHeight="1">
      <c r="A10" s="122"/>
      <c r="B10" s="60"/>
      <c r="C10" s="52" t="s">
        <v>51</v>
      </c>
      <c r="D10" s="52"/>
      <c r="E10" s="64" t="s">
        <v>42</v>
      </c>
      <c r="F10" s="53">
        <v>3</v>
      </c>
      <c r="G10" s="53">
        <v>0</v>
      </c>
      <c r="H10" s="53"/>
      <c r="I10" s="53"/>
      <c r="J10" s="65">
        <v>0</v>
      </c>
      <c r="K10" s="65">
        <v>0</v>
      </c>
      <c r="L10" s="53"/>
      <c r="M10" s="53"/>
      <c r="N10" s="53"/>
      <c r="O10" s="53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15.95" customHeight="1">
      <c r="A11" s="122"/>
      <c r="B11" s="59" t="s">
        <v>52</v>
      </c>
      <c r="C11" s="52"/>
      <c r="D11" s="52"/>
      <c r="E11" s="64" t="s">
        <v>43</v>
      </c>
      <c r="F11" s="53">
        <v>9190</v>
      </c>
      <c r="G11" s="53">
        <v>9116</v>
      </c>
      <c r="H11" s="53"/>
      <c r="I11" s="53"/>
      <c r="J11" s="53">
        <v>12693</v>
      </c>
      <c r="K11" s="53">
        <v>12295</v>
      </c>
      <c r="L11" s="53"/>
      <c r="M11" s="53"/>
      <c r="N11" s="53"/>
      <c r="O11" s="53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15.95" customHeight="1">
      <c r="A12" s="122"/>
      <c r="B12" s="61"/>
      <c r="C12" s="52" t="s">
        <v>53</v>
      </c>
      <c r="D12" s="52"/>
      <c r="E12" s="64" t="s">
        <v>44</v>
      </c>
      <c r="F12" s="53">
        <v>9190</v>
      </c>
      <c r="G12" s="53">
        <v>9116</v>
      </c>
      <c r="H12" s="53"/>
      <c r="I12" s="53"/>
      <c r="J12" s="53">
        <v>12693</v>
      </c>
      <c r="K12" s="53">
        <v>12295</v>
      </c>
      <c r="L12" s="53"/>
      <c r="M12" s="53"/>
      <c r="N12" s="53"/>
      <c r="O12" s="53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15.95" customHeight="1">
      <c r="A13" s="122"/>
      <c r="B13" s="60"/>
      <c r="C13" s="52" t="s">
        <v>54</v>
      </c>
      <c r="D13" s="52"/>
      <c r="E13" s="64" t="s">
        <v>45</v>
      </c>
      <c r="F13" s="53">
        <v>0</v>
      </c>
      <c r="G13" s="103">
        <v>0</v>
      </c>
      <c r="H13" s="65"/>
      <c r="I13" s="65"/>
      <c r="J13" s="65">
        <v>0</v>
      </c>
      <c r="K13" s="65">
        <v>0</v>
      </c>
      <c r="L13" s="53"/>
      <c r="M13" s="53"/>
      <c r="N13" s="53"/>
      <c r="O13" s="53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15.95" customHeight="1">
      <c r="A14" s="122"/>
      <c r="B14" s="52" t="s">
        <v>55</v>
      </c>
      <c r="C14" s="52"/>
      <c r="D14" s="52"/>
      <c r="E14" s="64" t="s">
        <v>152</v>
      </c>
      <c r="F14" s="53">
        <f t="shared" ref="F14:O15" si="0">F9-F12</f>
        <v>1808</v>
      </c>
      <c r="G14" s="53">
        <f t="shared" si="0"/>
        <v>2016</v>
      </c>
      <c r="H14" s="53">
        <f t="shared" si="0"/>
        <v>0</v>
      </c>
      <c r="I14" s="53">
        <f t="shared" si="0"/>
        <v>0</v>
      </c>
      <c r="J14" s="53">
        <f t="shared" si="0"/>
        <v>-357</v>
      </c>
      <c r="K14" s="53">
        <f t="shared" si="0"/>
        <v>2</v>
      </c>
      <c r="L14" s="53">
        <f t="shared" si="0"/>
        <v>0</v>
      </c>
      <c r="M14" s="53">
        <f t="shared" si="0"/>
        <v>0</v>
      </c>
      <c r="N14" s="53">
        <f t="shared" si="0"/>
        <v>0</v>
      </c>
      <c r="O14" s="53">
        <f t="shared" si="0"/>
        <v>0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ht="15.95" customHeight="1">
      <c r="A15" s="122"/>
      <c r="B15" s="52" t="s">
        <v>56</v>
      </c>
      <c r="C15" s="52"/>
      <c r="D15" s="52"/>
      <c r="E15" s="64" t="s">
        <v>153</v>
      </c>
      <c r="F15" s="53">
        <f t="shared" si="0"/>
        <v>3</v>
      </c>
      <c r="G15" s="53">
        <f t="shared" si="0"/>
        <v>0</v>
      </c>
      <c r="H15" s="53">
        <f t="shared" si="0"/>
        <v>0</v>
      </c>
      <c r="I15" s="53">
        <f t="shared" si="0"/>
        <v>0</v>
      </c>
      <c r="J15" s="53">
        <f t="shared" si="0"/>
        <v>0</v>
      </c>
      <c r="K15" s="53">
        <f t="shared" si="0"/>
        <v>0</v>
      </c>
      <c r="L15" s="53">
        <f t="shared" si="0"/>
        <v>0</v>
      </c>
      <c r="M15" s="53">
        <f t="shared" si="0"/>
        <v>0</v>
      </c>
      <c r="N15" s="53">
        <f t="shared" si="0"/>
        <v>0</v>
      </c>
      <c r="O15" s="53">
        <f t="shared" si="0"/>
        <v>0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15.95" customHeight="1">
      <c r="A16" s="122"/>
      <c r="B16" s="52" t="s">
        <v>57</v>
      </c>
      <c r="C16" s="52"/>
      <c r="D16" s="52"/>
      <c r="E16" s="64" t="s">
        <v>154</v>
      </c>
      <c r="F16" s="53">
        <f t="shared" ref="F16:O16" si="1">F8-F11</f>
        <v>1811</v>
      </c>
      <c r="G16" s="53">
        <f t="shared" si="1"/>
        <v>2016</v>
      </c>
      <c r="H16" s="53">
        <f t="shared" si="1"/>
        <v>0</v>
      </c>
      <c r="I16" s="53">
        <f t="shared" si="1"/>
        <v>0</v>
      </c>
      <c r="J16" s="53">
        <f t="shared" si="1"/>
        <v>-357</v>
      </c>
      <c r="K16" s="53">
        <f t="shared" si="1"/>
        <v>2</v>
      </c>
      <c r="L16" s="53">
        <f t="shared" si="1"/>
        <v>0</v>
      </c>
      <c r="M16" s="53">
        <f t="shared" si="1"/>
        <v>0</v>
      </c>
      <c r="N16" s="53">
        <f t="shared" si="1"/>
        <v>0</v>
      </c>
      <c r="O16" s="53">
        <f t="shared" si="1"/>
        <v>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15.95" customHeight="1">
      <c r="A17" s="122"/>
      <c r="B17" s="52" t="s">
        <v>58</v>
      </c>
      <c r="C17" s="52"/>
      <c r="D17" s="52"/>
      <c r="E17" s="50"/>
      <c r="F17" s="65">
        <v>0</v>
      </c>
      <c r="G17" s="65">
        <v>0</v>
      </c>
      <c r="H17" s="65"/>
      <c r="I17" s="65"/>
      <c r="J17" s="53">
        <v>0</v>
      </c>
      <c r="K17" s="53">
        <v>0</v>
      </c>
      <c r="L17" s="53"/>
      <c r="M17" s="53"/>
      <c r="N17" s="65"/>
      <c r="O17" s="6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15.95" customHeight="1">
      <c r="A18" s="122"/>
      <c r="B18" s="52" t="s">
        <v>59</v>
      </c>
      <c r="C18" s="52"/>
      <c r="D18" s="52"/>
      <c r="E18" s="50"/>
      <c r="F18" s="66">
        <v>0</v>
      </c>
      <c r="G18" s="66">
        <v>0</v>
      </c>
      <c r="H18" s="66"/>
      <c r="I18" s="66"/>
      <c r="J18" s="66">
        <v>0</v>
      </c>
      <c r="K18" s="66">
        <v>0</v>
      </c>
      <c r="L18" s="66"/>
      <c r="M18" s="66"/>
      <c r="N18" s="66"/>
      <c r="O18" s="6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15.95" customHeight="1">
      <c r="A19" s="122" t="s">
        <v>83</v>
      </c>
      <c r="B19" s="59" t="s">
        <v>60</v>
      </c>
      <c r="C19" s="52"/>
      <c r="D19" s="52"/>
      <c r="E19" s="64"/>
      <c r="F19" s="53">
        <v>52</v>
      </c>
      <c r="G19" s="53">
        <v>40</v>
      </c>
      <c r="H19" s="53"/>
      <c r="I19" s="53"/>
      <c r="J19" s="53">
        <v>3009</v>
      </c>
      <c r="K19" s="53">
        <v>2825</v>
      </c>
      <c r="L19" s="53"/>
      <c r="M19" s="53"/>
      <c r="N19" s="53"/>
      <c r="O19" s="53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15.95" customHeight="1">
      <c r="A20" s="122"/>
      <c r="B20" s="60"/>
      <c r="C20" s="52" t="s">
        <v>61</v>
      </c>
      <c r="D20" s="52"/>
      <c r="E20" s="64"/>
      <c r="F20" s="53">
        <v>0</v>
      </c>
      <c r="G20" s="53">
        <v>0</v>
      </c>
      <c r="H20" s="53"/>
      <c r="I20" s="53"/>
      <c r="J20" s="53">
        <v>704</v>
      </c>
      <c r="K20" s="53">
        <v>1008</v>
      </c>
      <c r="L20" s="53"/>
      <c r="M20" s="53"/>
      <c r="N20" s="53"/>
      <c r="O20" s="53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15.95" customHeight="1">
      <c r="A21" s="122"/>
      <c r="B21" s="77" t="s">
        <v>62</v>
      </c>
      <c r="C21" s="52"/>
      <c r="D21" s="52"/>
      <c r="E21" s="64" t="s">
        <v>155</v>
      </c>
      <c r="F21" s="53">
        <v>52</v>
      </c>
      <c r="G21" s="53">
        <v>40</v>
      </c>
      <c r="H21" s="53"/>
      <c r="I21" s="53"/>
      <c r="J21" s="53">
        <v>3009</v>
      </c>
      <c r="K21" s="53">
        <v>2339</v>
      </c>
      <c r="L21" s="53"/>
      <c r="M21" s="53"/>
      <c r="N21" s="53"/>
      <c r="O21" s="53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15.95" customHeight="1">
      <c r="A22" s="122"/>
      <c r="B22" s="59" t="s">
        <v>63</v>
      </c>
      <c r="C22" s="52"/>
      <c r="D22" s="52"/>
      <c r="E22" s="64" t="s">
        <v>156</v>
      </c>
      <c r="F22" s="53">
        <v>5430</v>
      </c>
      <c r="G22" s="53">
        <v>4331</v>
      </c>
      <c r="H22" s="53"/>
      <c r="I22" s="53"/>
      <c r="J22" s="53">
        <v>4626</v>
      </c>
      <c r="K22" s="53">
        <v>3713</v>
      </c>
      <c r="L22" s="53"/>
      <c r="M22" s="53"/>
      <c r="N22" s="53"/>
      <c r="O22" s="53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15.95" customHeight="1">
      <c r="A23" s="122"/>
      <c r="B23" s="60" t="s">
        <v>64</v>
      </c>
      <c r="C23" s="52" t="s">
        <v>65</v>
      </c>
      <c r="D23" s="52"/>
      <c r="E23" s="64"/>
      <c r="F23" s="53">
        <v>2265</v>
      </c>
      <c r="G23" s="53">
        <v>2330</v>
      </c>
      <c r="H23" s="53"/>
      <c r="I23" s="53"/>
      <c r="J23" s="53">
        <v>1494</v>
      </c>
      <c r="K23" s="53">
        <v>1594</v>
      </c>
      <c r="L23" s="53"/>
      <c r="M23" s="53"/>
      <c r="N23" s="53"/>
      <c r="O23" s="53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15.95" customHeight="1">
      <c r="A24" s="122"/>
      <c r="B24" s="52" t="s">
        <v>157</v>
      </c>
      <c r="C24" s="52"/>
      <c r="D24" s="52"/>
      <c r="E24" s="64" t="s">
        <v>158</v>
      </c>
      <c r="F24" s="53">
        <f t="shared" ref="F24:O24" si="2">F21-F22</f>
        <v>-5378</v>
      </c>
      <c r="G24" s="53">
        <f t="shared" si="2"/>
        <v>-4291</v>
      </c>
      <c r="H24" s="53">
        <f t="shared" si="2"/>
        <v>0</v>
      </c>
      <c r="I24" s="53">
        <f t="shared" si="2"/>
        <v>0</v>
      </c>
      <c r="J24" s="53">
        <v>-1618</v>
      </c>
      <c r="K24" s="53">
        <f t="shared" si="2"/>
        <v>-1374</v>
      </c>
      <c r="L24" s="53">
        <f t="shared" si="2"/>
        <v>0</v>
      </c>
      <c r="M24" s="53">
        <f t="shared" si="2"/>
        <v>0</v>
      </c>
      <c r="N24" s="53">
        <f t="shared" si="2"/>
        <v>0</v>
      </c>
      <c r="O24" s="53">
        <f t="shared" si="2"/>
        <v>0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15.95" customHeight="1">
      <c r="A25" s="122"/>
      <c r="B25" s="59" t="s">
        <v>66</v>
      </c>
      <c r="C25" s="59"/>
      <c r="D25" s="59"/>
      <c r="E25" s="126" t="s">
        <v>159</v>
      </c>
      <c r="F25" s="112">
        <v>5378</v>
      </c>
      <c r="G25" s="129">
        <v>4291</v>
      </c>
      <c r="H25" s="112"/>
      <c r="I25" s="112"/>
      <c r="J25" s="112">
        <v>1618</v>
      </c>
      <c r="K25" s="129">
        <v>1374</v>
      </c>
      <c r="L25" s="112"/>
      <c r="M25" s="112"/>
      <c r="N25" s="112"/>
      <c r="O25" s="112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15.95" customHeight="1">
      <c r="A26" s="122"/>
      <c r="B26" s="77" t="s">
        <v>67</v>
      </c>
      <c r="C26" s="77"/>
      <c r="D26" s="77"/>
      <c r="E26" s="127"/>
      <c r="F26" s="113"/>
      <c r="G26" s="130"/>
      <c r="H26" s="113"/>
      <c r="I26" s="113"/>
      <c r="J26" s="113"/>
      <c r="K26" s="130"/>
      <c r="L26" s="113"/>
      <c r="M26" s="113"/>
      <c r="N26" s="113"/>
      <c r="O26" s="113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15.95" customHeight="1">
      <c r="A27" s="122"/>
      <c r="B27" s="52" t="s">
        <v>160</v>
      </c>
      <c r="C27" s="52"/>
      <c r="D27" s="52"/>
      <c r="E27" s="64" t="s">
        <v>161</v>
      </c>
      <c r="F27" s="53">
        <f t="shared" ref="F27:O27" si="3">F24+F25</f>
        <v>0</v>
      </c>
      <c r="G27" s="53">
        <f t="shared" si="3"/>
        <v>0</v>
      </c>
      <c r="H27" s="53">
        <f t="shared" si="3"/>
        <v>0</v>
      </c>
      <c r="I27" s="53">
        <f t="shared" si="3"/>
        <v>0</v>
      </c>
      <c r="J27" s="53">
        <f t="shared" si="3"/>
        <v>0</v>
      </c>
      <c r="K27" s="53">
        <f t="shared" si="3"/>
        <v>0</v>
      </c>
      <c r="L27" s="53">
        <f t="shared" si="3"/>
        <v>0</v>
      </c>
      <c r="M27" s="53">
        <f t="shared" si="3"/>
        <v>0</v>
      </c>
      <c r="N27" s="53">
        <f t="shared" si="3"/>
        <v>0</v>
      </c>
      <c r="O27" s="53">
        <f t="shared" si="3"/>
        <v>0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15.95" customHeight="1">
      <c r="A28" s="8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ht="15.95" customHeight="1">
      <c r="A29" s="12"/>
      <c r="F29" s="26"/>
      <c r="G29" s="26"/>
      <c r="H29" s="26"/>
      <c r="I29" s="26"/>
      <c r="J29" s="27"/>
      <c r="K29" s="27"/>
      <c r="L29" s="26"/>
      <c r="M29" s="26"/>
      <c r="N29" s="26"/>
      <c r="O29" s="27" t="s">
        <v>162</v>
      </c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ht="15.95" customHeight="1">
      <c r="A30" s="125" t="s">
        <v>68</v>
      </c>
      <c r="B30" s="125"/>
      <c r="C30" s="125"/>
      <c r="D30" s="125"/>
      <c r="E30" s="125"/>
      <c r="F30" s="120" t="s">
        <v>255</v>
      </c>
      <c r="G30" s="121"/>
      <c r="H30" s="120" t="s">
        <v>258</v>
      </c>
      <c r="I30" s="121"/>
      <c r="J30" s="117"/>
      <c r="K30" s="117"/>
      <c r="L30" s="117"/>
      <c r="M30" s="117"/>
      <c r="N30" s="117"/>
      <c r="O30" s="117"/>
      <c r="P30" s="28"/>
      <c r="Q30" s="26"/>
      <c r="R30" s="28"/>
      <c r="S30" s="26"/>
      <c r="T30" s="28"/>
      <c r="U30" s="26"/>
      <c r="V30" s="28"/>
      <c r="W30" s="26"/>
      <c r="X30" s="28"/>
      <c r="Y30" s="26"/>
    </row>
    <row r="31" spans="1:25" ht="15.95" customHeight="1">
      <c r="A31" s="125"/>
      <c r="B31" s="125"/>
      <c r="C31" s="125"/>
      <c r="D31" s="125"/>
      <c r="E31" s="125"/>
      <c r="F31" s="50" t="s">
        <v>238</v>
      </c>
      <c r="G31" s="78" t="s">
        <v>237</v>
      </c>
      <c r="H31" s="50" t="s">
        <v>238</v>
      </c>
      <c r="I31" s="78" t="s">
        <v>237</v>
      </c>
      <c r="J31" s="50" t="s">
        <v>238</v>
      </c>
      <c r="K31" s="78" t="s">
        <v>237</v>
      </c>
      <c r="L31" s="50" t="s">
        <v>238</v>
      </c>
      <c r="M31" s="78" t="s">
        <v>237</v>
      </c>
      <c r="N31" s="50" t="s">
        <v>238</v>
      </c>
      <c r="O31" s="78" t="s">
        <v>237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ht="15.95" customHeight="1">
      <c r="A32" s="122" t="s">
        <v>84</v>
      </c>
      <c r="B32" s="59" t="s">
        <v>49</v>
      </c>
      <c r="C32" s="52"/>
      <c r="D32" s="52"/>
      <c r="E32" s="64" t="s">
        <v>40</v>
      </c>
      <c r="F32" s="53">
        <v>740</v>
      </c>
      <c r="G32" s="53">
        <v>638</v>
      </c>
      <c r="H32" s="53">
        <v>99</v>
      </c>
      <c r="I32" s="53">
        <v>86</v>
      </c>
      <c r="J32" s="53"/>
      <c r="K32" s="53"/>
      <c r="L32" s="53"/>
      <c r="M32" s="53"/>
      <c r="N32" s="53"/>
      <c r="O32" s="53"/>
      <c r="P32" s="30"/>
      <c r="Q32" s="30"/>
      <c r="R32" s="30"/>
      <c r="S32" s="30"/>
      <c r="T32" s="31"/>
      <c r="U32" s="31"/>
      <c r="V32" s="30"/>
      <c r="W32" s="30"/>
      <c r="X32" s="31"/>
      <c r="Y32" s="31"/>
    </row>
    <row r="33" spans="1:25" ht="15.95" customHeight="1">
      <c r="A33" s="128"/>
      <c r="B33" s="61"/>
      <c r="C33" s="59" t="s">
        <v>69</v>
      </c>
      <c r="D33" s="52"/>
      <c r="E33" s="64"/>
      <c r="F33" s="53">
        <v>504</v>
      </c>
      <c r="G33" s="53">
        <v>518</v>
      </c>
      <c r="H33" s="53">
        <v>99</v>
      </c>
      <c r="I33" s="53">
        <v>86</v>
      </c>
      <c r="J33" s="53"/>
      <c r="K33" s="53"/>
      <c r="L33" s="53"/>
      <c r="M33" s="53"/>
      <c r="N33" s="53"/>
      <c r="O33" s="53"/>
      <c r="P33" s="30"/>
      <c r="Q33" s="30"/>
      <c r="R33" s="30"/>
      <c r="S33" s="30"/>
      <c r="T33" s="31"/>
      <c r="U33" s="31"/>
      <c r="V33" s="30"/>
      <c r="W33" s="30"/>
      <c r="X33" s="31"/>
      <c r="Y33" s="31"/>
    </row>
    <row r="34" spans="1:25" ht="15.95" customHeight="1">
      <c r="A34" s="128"/>
      <c r="B34" s="61"/>
      <c r="C34" s="60"/>
      <c r="D34" s="52" t="s">
        <v>70</v>
      </c>
      <c r="E34" s="64"/>
      <c r="F34" s="53">
        <v>376</v>
      </c>
      <c r="G34" s="53">
        <v>412</v>
      </c>
      <c r="H34" s="53">
        <v>99</v>
      </c>
      <c r="I34" s="53">
        <v>86</v>
      </c>
      <c r="J34" s="53"/>
      <c r="K34" s="53"/>
      <c r="L34" s="53"/>
      <c r="M34" s="53"/>
      <c r="N34" s="53"/>
      <c r="O34" s="53"/>
      <c r="P34" s="30"/>
      <c r="Q34" s="30"/>
      <c r="R34" s="30"/>
      <c r="S34" s="30"/>
      <c r="T34" s="31"/>
      <c r="U34" s="31"/>
      <c r="V34" s="30"/>
      <c r="W34" s="30"/>
      <c r="X34" s="31"/>
      <c r="Y34" s="31"/>
    </row>
    <row r="35" spans="1:25" ht="15.95" customHeight="1">
      <c r="A35" s="128"/>
      <c r="B35" s="60"/>
      <c r="C35" s="77" t="s">
        <v>71</v>
      </c>
      <c r="D35" s="52"/>
      <c r="E35" s="64"/>
      <c r="F35" s="53">
        <v>236</v>
      </c>
      <c r="G35" s="53">
        <v>120</v>
      </c>
      <c r="H35" s="53">
        <v>0</v>
      </c>
      <c r="I35" s="53">
        <v>0</v>
      </c>
      <c r="J35" s="66"/>
      <c r="K35" s="66"/>
      <c r="L35" s="53"/>
      <c r="M35" s="53"/>
      <c r="N35" s="53"/>
      <c r="O35" s="53"/>
      <c r="P35" s="30"/>
      <c r="Q35" s="30"/>
      <c r="R35" s="30"/>
      <c r="S35" s="30"/>
      <c r="T35" s="31"/>
      <c r="U35" s="31"/>
      <c r="V35" s="30"/>
      <c r="W35" s="30"/>
      <c r="X35" s="31"/>
      <c r="Y35" s="31"/>
    </row>
    <row r="36" spans="1:25" ht="15.95" customHeight="1">
      <c r="A36" s="128"/>
      <c r="B36" s="59" t="s">
        <v>52</v>
      </c>
      <c r="C36" s="52"/>
      <c r="D36" s="52"/>
      <c r="E36" s="64" t="s">
        <v>41</v>
      </c>
      <c r="F36" s="53">
        <v>731</v>
      </c>
      <c r="G36" s="53">
        <v>614</v>
      </c>
      <c r="H36" s="53">
        <v>44</v>
      </c>
      <c r="I36" s="53">
        <v>39</v>
      </c>
      <c r="J36" s="53"/>
      <c r="K36" s="53"/>
      <c r="L36" s="53"/>
      <c r="M36" s="53"/>
      <c r="N36" s="53"/>
      <c r="O36" s="53"/>
      <c r="P36" s="30"/>
      <c r="Q36" s="30"/>
      <c r="R36" s="30"/>
      <c r="S36" s="30"/>
      <c r="T36" s="30"/>
      <c r="U36" s="30"/>
      <c r="V36" s="30"/>
      <c r="W36" s="30"/>
      <c r="X36" s="31"/>
      <c r="Y36" s="31"/>
    </row>
    <row r="37" spans="1:25" ht="15.95" customHeight="1">
      <c r="A37" s="128"/>
      <c r="B37" s="61"/>
      <c r="C37" s="52" t="s">
        <v>72</v>
      </c>
      <c r="D37" s="52"/>
      <c r="E37" s="64"/>
      <c r="F37" s="53">
        <v>719</v>
      </c>
      <c r="G37" s="53">
        <v>602</v>
      </c>
      <c r="H37" s="53">
        <v>44</v>
      </c>
      <c r="I37" s="53">
        <v>38</v>
      </c>
      <c r="J37" s="53"/>
      <c r="K37" s="53"/>
      <c r="L37" s="53"/>
      <c r="M37" s="53"/>
      <c r="N37" s="53"/>
      <c r="O37" s="53"/>
      <c r="P37" s="30"/>
      <c r="Q37" s="30"/>
      <c r="R37" s="30"/>
      <c r="S37" s="30"/>
      <c r="T37" s="30"/>
      <c r="U37" s="30"/>
      <c r="V37" s="30"/>
      <c r="W37" s="30"/>
      <c r="X37" s="31"/>
      <c r="Y37" s="31"/>
    </row>
    <row r="38" spans="1:25" ht="15.95" customHeight="1">
      <c r="A38" s="128"/>
      <c r="B38" s="60"/>
      <c r="C38" s="52" t="s">
        <v>73</v>
      </c>
      <c r="D38" s="52"/>
      <c r="E38" s="64"/>
      <c r="F38" s="53">
        <v>12</v>
      </c>
      <c r="G38" s="53">
        <v>12</v>
      </c>
      <c r="H38" s="53">
        <v>1</v>
      </c>
      <c r="I38" s="53">
        <v>1</v>
      </c>
      <c r="J38" s="53"/>
      <c r="K38" s="66"/>
      <c r="L38" s="53"/>
      <c r="M38" s="53"/>
      <c r="N38" s="53"/>
      <c r="O38" s="53"/>
      <c r="P38" s="30"/>
      <c r="Q38" s="30"/>
      <c r="R38" s="31"/>
      <c r="S38" s="31"/>
      <c r="T38" s="30"/>
      <c r="U38" s="30"/>
      <c r="V38" s="30"/>
      <c r="W38" s="30"/>
      <c r="X38" s="31"/>
      <c r="Y38" s="31"/>
    </row>
    <row r="39" spans="1:25" ht="15.95" customHeight="1">
      <c r="A39" s="128"/>
      <c r="B39" s="46" t="s">
        <v>74</v>
      </c>
      <c r="C39" s="46"/>
      <c r="D39" s="46"/>
      <c r="E39" s="64" t="s">
        <v>163</v>
      </c>
      <c r="F39" s="53">
        <f t="shared" ref="F39:O39" si="4">F32-F36</f>
        <v>9</v>
      </c>
      <c r="G39" s="53">
        <f t="shared" si="4"/>
        <v>24</v>
      </c>
      <c r="H39" s="53">
        <f t="shared" si="4"/>
        <v>55</v>
      </c>
      <c r="I39" s="53">
        <f t="shared" si="4"/>
        <v>47</v>
      </c>
      <c r="J39" s="53">
        <f t="shared" si="4"/>
        <v>0</v>
      </c>
      <c r="K39" s="53">
        <f t="shared" si="4"/>
        <v>0</v>
      </c>
      <c r="L39" s="53">
        <f t="shared" si="4"/>
        <v>0</v>
      </c>
      <c r="M39" s="53">
        <f t="shared" si="4"/>
        <v>0</v>
      </c>
      <c r="N39" s="53">
        <f t="shared" si="4"/>
        <v>0</v>
      </c>
      <c r="O39" s="53">
        <f t="shared" si="4"/>
        <v>0</v>
      </c>
      <c r="P39" s="30"/>
      <c r="Q39" s="30"/>
      <c r="R39" s="30"/>
      <c r="S39" s="30"/>
      <c r="T39" s="30"/>
      <c r="U39" s="30"/>
      <c r="V39" s="30"/>
      <c r="W39" s="30"/>
      <c r="X39" s="31"/>
      <c r="Y39" s="31"/>
    </row>
    <row r="40" spans="1:25" ht="15.95" customHeight="1">
      <c r="A40" s="122" t="s">
        <v>85</v>
      </c>
      <c r="B40" s="59" t="s">
        <v>75</v>
      </c>
      <c r="C40" s="52"/>
      <c r="D40" s="52"/>
      <c r="E40" s="64" t="s">
        <v>43</v>
      </c>
      <c r="F40" s="53">
        <v>570</v>
      </c>
      <c r="G40" s="53">
        <v>1107</v>
      </c>
      <c r="H40" s="53">
        <v>0</v>
      </c>
      <c r="I40" s="53">
        <v>0</v>
      </c>
      <c r="J40" s="53"/>
      <c r="K40" s="53"/>
      <c r="L40" s="53"/>
      <c r="M40" s="53"/>
      <c r="N40" s="53"/>
      <c r="O40" s="53"/>
      <c r="P40" s="30"/>
      <c r="Q40" s="30"/>
      <c r="R40" s="30"/>
      <c r="S40" s="30"/>
      <c r="T40" s="31"/>
      <c r="U40" s="31"/>
      <c r="V40" s="31"/>
      <c r="W40" s="31"/>
      <c r="X40" s="30"/>
      <c r="Y40" s="30"/>
    </row>
    <row r="41" spans="1:25" ht="15.95" customHeight="1">
      <c r="A41" s="123"/>
      <c r="B41" s="60"/>
      <c r="C41" s="52" t="s">
        <v>76</v>
      </c>
      <c r="D41" s="52"/>
      <c r="E41" s="64"/>
      <c r="F41" s="66">
        <v>570</v>
      </c>
      <c r="G41" s="66">
        <v>1107</v>
      </c>
      <c r="H41" s="66">
        <v>0</v>
      </c>
      <c r="I41" s="66">
        <v>0</v>
      </c>
      <c r="J41" s="53"/>
      <c r="K41" s="53"/>
      <c r="L41" s="53"/>
      <c r="M41" s="53"/>
      <c r="N41" s="53"/>
      <c r="O41" s="53"/>
      <c r="P41" s="31"/>
      <c r="Q41" s="31"/>
      <c r="R41" s="31"/>
      <c r="S41" s="31"/>
      <c r="T41" s="31"/>
      <c r="U41" s="31"/>
      <c r="V41" s="31"/>
      <c r="W41" s="31"/>
      <c r="X41" s="30"/>
      <c r="Y41" s="30"/>
    </row>
    <row r="42" spans="1:25" ht="15.95" customHeight="1">
      <c r="A42" s="123"/>
      <c r="B42" s="59" t="s">
        <v>63</v>
      </c>
      <c r="C42" s="52"/>
      <c r="D42" s="52"/>
      <c r="E42" s="64" t="s">
        <v>44</v>
      </c>
      <c r="F42" s="53">
        <v>562</v>
      </c>
      <c r="G42" s="53">
        <v>1118</v>
      </c>
      <c r="H42" s="53">
        <v>48</v>
      </c>
      <c r="I42" s="53">
        <v>30</v>
      </c>
      <c r="J42" s="53"/>
      <c r="K42" s="53"/>
      <c r="L42" s="53"/>
      <c r="M42" s="53"/>
      <c r="N42" s="53"/>
      <c r="O42" s="53"/>
      <c r="P42" s="30"/>
      <c r="Q42" s="30"/>
      <c r="R42" s="30"/>
      <c r="S42" s="30"/>
      <c r="T42" s="31"/>
      <c r="U42" s="31"/>
      <c r="V42" s="30"/>
      <c r="W42" s="30"/>
      <c r="X42" s="30"/>
      <c r="Y42" s="30"/>
    </row>
    <row r="43" spans="1:25" ht="15.95" customHeight="1">
      <c r="A43" s="123"/>
      <c r="B43" s="60"/>
      <c r="C43" s="52" t="s">
        <v>77</v>
      </c>
      <c r="D43" s="52"/>
      <c r="E43" s="64"/>
      <c r="F43" s="53">
        <v>13</v>
      </c>
      <c r="G43" s="53">
        <v>11</v>
      </c>
      <c r="H43" s="53">
        <v>7</v>
      </c>
      <c r="I43" s="53">
        <v>7</v>
      </c>
      <c r="J43" s="66"/>
      <c r="K43" s="66"/>
      <c r="L43" s="53"/>
      <c r="M43" s="53"/>
      <c r="N43" s="53"/>
      <c r="O43" s="53"/>
      <c r="P43" s="30"/>
      <c r="Q43" s="30"/>
      <c r="R43" s="31"/>
      <c r="S43" s="30"/>
      <c r="T43" s="31"/>
      <c r="U43" s="31"/>
      <c r="V43" s="30"/>
      <c r="W43" s="30"/>
      <c r="X43" s="31"/>
      <c r="Y43" s="31"/>
    </row>
    <row r="44" spans="1:25" ht="15.95" customHeight="1">
      <c r="A44" s="123"/>
      <c r="B44" s="52" t="s">
        <v>74</v>
      </c>
      <c r="C44" s="52"/>
      <c r="D44" s="52"/>
      <c r="E44" s="64" t="s">
        <v>164</v>
      </c>
      <c r="F44" s="66">
        <f t="shared" ref="F44:O44" si="5">F40-F42</f>
        <v>8</v>
      </c>
      <c r="G44" s="66">
        <f t="shared" si="5"/>
        <v>-11</v>
      </c>
      <c r="H44" s="66">
        <f t="shared" si="5"/>
        <v>-48</v>
      </c>
      <c r="I44" s="66">
        <f t="shared" si="5"/>
        <v>-30</v>
      </c>
      <c r="J44" s="66">
        <f t="shared" si="5"/>
        <v>0</v>
      </c>
      <c r="K44" s="66">
        <f t="shared" si="5"/>
        <v>0</v>
      </c>
      <c r="L44" s="66">
        <f t="shared" si="5"/>
        <v>0</v>
      </c>
      <c r="M44" s="66">
        <f t="shared" si="5"/>
        <v>0</v>
      </c>
      <c r="N44" s="66">
        <f t="shared" si="5"/>
        <v>0</v>
      </c>
      <c r="O44" s="66">
        <f t="shared" si="5"/>
        <v>0</v>
      </c>
      <c r="P44" s="31"/>
      <c r="Q44" s="31"/>
      <c r="R44" s="30"/>
      <c r="S44" s="30"/>
      <c r="T44" s="31"/>
      <c r="U44" s="31"/>
      <c r="V44" s="30"/>
      <c r="W44" s="30"/>
      <c r="X44" s="30"/>
      <c r="Y44" s="30"/>
    </row>
    <row r="45" spans="1:25" ht="15.95" customHeight="1">
      <c r="A45" s="122" t="s">
        <v>86</v>
      </c>
      <c r="B45" s="46" t="s">
        <v>78</v>
      </c>
      <c r="C45" s="46"/>
      <c r="D45" s="46"/>
      <c r="E45" s="64" t="s">
        <v>165</v>
      </c>
      <c r="F45" s="53">
        <f t="shared" ref="F45:O45" si="6">F39+F44</f>
        <v>17</v>
      </c>
      <c r="G45" s="53">
        <f t="shared" si="6"/>
        <v>13</v>
      </c>
      <c r="H45" s="53">
        <f t="shared" si="6"/>
        <v>7</v>
      </c>
      <c r="I45" s="53">
        <f t="shared" si="6"/>
        <v>17</v>
      </c>
      <c r="J45" s="53">
        <f t="shared" si="6"/>
        <v>0</v>
      </c>
      <c r="K45" s="53">
        <f t="shared" si="6"/>
        <v>0</v>
      </c>
      <c r="L45" s="53">
        <f t="shared" si="6"/>
        <v>0</v>
      </c>
      <c r="M45" s="53">
        <f t="shared" si="6"/>
        <v>0</v>
      </c>
      <c r="N45" s="53">
        <f t="shared" si="6"/>
        <v>0</v>
      </c>
      <c r="O45" s="53">
        <f t="shared" si="6"/>
        <v>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ht="15.95" customHeight="1">
      <c r="A46" s="123"/>
      <c r="B46" s="52" t="s">
        <v>79</v>
      </c>
      <c r="C46" s="52"/>
      <c r="D46" s="52"/>
      <c r="E46" s="52"/>
      <c r="F46" s="66">
        <v>0</v>
      </c>
      <c r="G46" s="66">
        <v>0</v>
      </c>
      <c r="H46" s="66">
        <v>0</v>
      </c>
      <c r="I46" s="66">
        <v>0</v>
      </c>
      <c r="J46" s="66"/>
      <c r="K46" s="66"/>
      <c r="L46" s="53"/>
      <c r="M46" s="53"/>
      <c r="N46" s="66"/>
      <c r="O46" s="66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5.95" customHeight="1">
      <c r="A47" s="123"/>
      <c r="B47" s="52" t="s">
        <v>80</v>
      </c>
      <c r="C47" s="52"/>
      <c r="D47" s="52"/>
      <c r="E47" s="52"/>
      <c r="F47" s="53">
        <v>0</v>
      </c>
      <c r="G47" s="53">
        <v>0</v>
      </c>
      <c r="H47" s="53">
        <v>0</v>
      </c>
      <c r="I47" s="53">
        <v>0</v>
      </c>
      <c r="J47" s="53"/>
      <c r="K47" s="53"/>
      <c r="L47" s="53"/>
      <c r="M47" s="53"/>
      <c r="N47" s="53"/>
      <c r="O47" s="53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5.95" customHeight="1">
      <c r="A48" s="123"/>
      <c r="B48" s="52" t="s">
        <v>81</v>
      </c>
      <c r="C48" s="52"/>
      <c r="D48" s="52"/>
      <c r="E48" s="52"/>
      <c r="F48" s="53">
        <v>0</v>
      </c>
      <c r="G48" s="53">
        <v>0</v>
      </c>
      <c r="H48" s="53">
        <v>0</v>
      </c>
      <c r="I48" s="53">
        <v>0</v>
      </c>
      <c r="J48" s="53"/>
      <c r="K48" s="53"/>
      <c r="L48" s="53"/>
      <c r="M48" s="53"/>
      <c r="N48" s="53"/>
      <c r="O48" s="53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15" ht="15.95" customHeight="1">
      <c r="A49" s="8" t="s">
        <v>166</v>
      </c>
      <c r="O49" s="6"/>
    </row>
    <row r="50" spans="1:15" ht="15.95" customHeight="1">
      <c r="A50" s="8"/>
    </row>
  </sheetData>
  <mergeCells count="28"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  <mergeCell ref="F6:G6"/>
    <mergeCell ref="H6:I6"/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73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  <pageSetUpPr fitToPage="1"/>
  </sheetPr>
  <dimension ref="A1:O47"/>
  <sheetViews>
    <sheetView view="pageBreakPreview" topLeftCell="A7" zoomScale="80" zoomScaleNormal="100" zoomScaleSheetLayoutView="80" workbookViewId="0">
      <selection activeCell="E36" sqref="E36"/>
    </sheetView>
  </sheetViews>
  <sheetFormatPr defaultColWidth="9" defaultRowHeight="13.5"/>
  <cols>
    <col min="1" max="2" width="3.625" style="2" customWidth="1"/>
    <col min="3" max="3" width="21.375" style="2" customWidth="1"/>
    <col min="4" max="4" width="20" style="2" customWidth="1"/>
    <col min="5" max="14" width="12.625" style="2" customWidth="1"/>
    <col min="15" max="16384" width="9" style="2"/>
  </cols>
  <sheetData>
    <row r="1" spans="1:14" ht="33.950000000000003" customHeight="1">
      <c r="A1" s="32" t="s">
        <v>0</v>
      </c>
      <c r="B1" s="32"/>
      <c r="C1" s="40" t="s">
        <v>263</v>
      </c>
      <c r="D1" s="41"/>
    </row>
    <row r="3" spans="1:14" ht="15" customHeight="1">
      <c r="A3" s="14" t="s">
        <v>167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2"/>
      <c r="B5" s="42" t="s">
        <v>250</v>
      </c>
      <c r="C5" s="42"/>
      <c r="D5" s="42"/>
      <c r="H5" s="15"/>
      <c r="L5" s="15"/>
      <c r="N5" s="15" t="s">
        <v>168</v>
      </c>
    </row>
    <row r="6" spans="1:14" ht="15" customHeight="1">
      <c r="A6" s="43"/>
      <c r="B6" s="44"/>
      <c r="C6" s="44"/>
      <c r="D6" s="84"/>
      <c r="E6" s="132" t="s">
        <v>259</v>
      </c>
      <c r="F6" s="132"/>
      <c r="G6" s="132" t="s">
        <v>260</v>
      </c>
      <c r="H6" s="132"/>
      <c r="I6" s="132" t="s">
        <v>261</v>
      </c>
      <c r="J6" s="132"/>
      <c r="K6" s="132"/>
      <c r="L6" s="132"/>
      <c r="M6" s="132"/>
      <c r="N6" s="132"/>
    </row>
    <row r="7" spans="1:14" ht="15" customHeight="1">
      <c r="A7" s="18"/>
      <c r="B7" s="19"/>
      <c r="C7" s="19"/>
      <c r="D7" s="58"/>
      <c r="E7" s="35" t="s">
        <v>238</v>
      </c>
      <c r="F7" s="35" t="s">
        <v>237</v>
      </c>
      <c r="G7" s="35" t="s">
        <v>238</v>
      </c>
      <c r="H7" s="35" t="s">
        <v>237</v>
      </c>
      <c r="I7" s="35" t="s">
        <v>238</v>
      </c>
      <c r="J7" s="35" t="s">
        <v>237</v>
      </c>
      <c r="K7" s="35" t="s">
        <v>238</v>
      </c>
      <c r="L7" s="35" t="s">
        <v>237</v>
      </c>
      <c r="M7" s="35" t="s">
        <v>238</v>
      </c>
      <c r="N7" s="35" t="s">
        <v>237</v>
      </c>
    </row>
    <row r="8" spans="1:14" ht="18" customHeight="1">
      <c r="A8" s="108" t="s">
        <v>169</v>
      </c>
      <c r="B8" s="79" t="s">
        <v>170</v>
      </c>
      <c r="C8" s="80"/>
      <c r="D8" s="80"/>
      <c r="E8" s="81">
        <v>1</v>
      </c>
      <c r="F8" s="81">
        <v>1</v>
      </c>
      <c r="G8" s="81"/>
      <c r="H8" s="81"/>
      <c r="I8" s="81"/>
      <c r="J8" s="81"/>
      <c r="K8" s="81"/>
      <c r="L8" s="81"/>
      <c r="M8" s="81"/>
      <c r="N8" s="81"/>
    </row>
    <row r="9" spans="1:14" ht="18" customHeight="1">
      <c r="A9" s="108"/>
      <c r="B9" s="108" t="s">
        <v>171</v>
      </c>
      <c r="C9" s="52" t="s">
        <v>172</v>
      </c>
      <c r="D9" s="52"/>
      <c r="E9" s="81">
        <v>10</v>
      </c>
      <c r="F9" s="81">
        <v>10</v>
      </c>
      <c r="G9" s="81"/>
      <c r="H9" s="81"/>
      <c r="I9" s="81"/>
      <c r="J9" s="81"/>
      <c r="K9" s="81"/>
      <c r="L9" s="81"/>
      <c r="M9" s="81"/>
      <c r="N9" s="81"/>
    </row>
    <row r="10" spans="1:14" ht="18" customHeight="1">
      <c r="A10" s="108"/>
      <c r="B10" s="108"/>
      <c r="C10" s="52" t="s">
        <v>173</v>
      </c>
      <c r="D10" s="52"/>
      <c r="E10" s="81">
        <v>10</v>
      </c>
      <c r="F10" s="81">
        <v>10</v>
      </c>
      <c r="G10" s="81"/>
      <c r="H10" s="81"/>
      <c r="I10" s="81"/>
      <c r="J10" s="81"/>
      <c r="K10" s="81"/>
      <c r="L10" s="81"/>
      <c r="M10" s="81"/>
      <c r="N10" s="81"/>
    </row>
    <row r="11" spans="1:14" ht="18" customHeight="1">
      <c r="A11" s="108"/>
      <c r="B11" s="108"/>
      <c r="C11" s="52" t="s">
        <v>174</v>
      </c>
      <c r="D11" s="52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4" ht="18" customHeight="1">
      <c r="A12" s="108"/>
      <c r="B12" s="108"/>
      <c r="C12" s="52" t="s">
        <v>175</v>
      </c>
      <c r="D12" s="52"/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4" ht="18" customHeight="1">
      <c r="A13" s="108"/>
      <c r="B13" s="108"/>
      <c r="C13" s="52" t="s">
        <v>176</v>
      </c>
      <c r="D13" s="52"/>
      <c r="E13" s="81"/>
      <c r="F13" s="81"/>
      <c r="G13" s="81"/>
      <c r="H13" s="81"/>
      <c r="I13" s="81"/>
      <c r="J13" s="81"/>
      <c r="K13" s="81"/>
      <c r="L13" s="81"/>
      <c r="M13" s="81"/>
      <c r="N13" s="81"/>
    </row>
    <row r="14" spans="1:14" ht="18" customHeight="1">
      <c r="A14" s="108"/>
      <c r="B14" s="108"/>
      <c r="C14" s="52" t="s">
        <v>177</v>
      </c>
      <c r="D14" s="52"/>
      <c r="E14" s="81"/>
      <c r="F14" s="81"/>
      <c r="G14" s="81"/>
      <c r="H14" s="81"/>
      <c r="I14" s="81"/>
      <c r="J14" s="81"/>
      <c r="K14" s="81"/>
      <c r="L14" s="81"/>
      <c r="M14" s="81"/>
      <c r="N14" s="81"/>
    </row>
    <row r="15" spans="1:14" ht="18" customHeight="1">
      <c r="A15" s="108" t="s">
        <v>178</v>
      </c>
      <c r="B15" s="108" t="s">
        <v>179</v>
      </c>
      <c r="C15" s="52" t="s">
        <v>180</v>
      </c>
      <c r="D15" s="52"/>
      <c r="E15" s="53">
        <v>13699</v>
      </c>
      <c r="F15" s="53">
        <v>8853</v>
      </c>
      <c r="G15" s="53"/>
      <c r="H15" s="53"/>
      <c r="I15" s="53"/>
      <c r="J15" s="53"/>
      <c r="K15" s="53"/>
      <c r="L15" s="53"/>
      <c r="M15" s="53"/>
      <c r="N15" s="53"/>
    </row>
    <row r="16" spans="1:14" ht="18" customHeight="1">
      <c r="A16" s="108"/>
      <c r="B16" s="108"/>
      <c r="C16" s="52" t="s">
        <v>181</v>
      </c>
      <c r="D16" s="52"/>
      <c r="E16" s="53">
        <v>2276</v>
      </c>
      <c r="F16" s="53">
        <v>1873</v>
      </c>
      <c r="G16" s="53"/>
      <c r="H16" s="53"/>
      <c r="I16" s="53"/>
      <c r="J16" s="53"/>
      <c r="K16" s="53"/>
      <c r="L16" s="53"/>
      <c r="M16" s="53"/>
      <c r="N16" s="53"/>
    </row>
    <row r="17" spans="1:15" ht="18" customHeight="1">
      <c r="A17" s="108"/>
      <c r="B17" s="108"/>
      <c r="C17" s="52" t="s">
        <v>182</v>
      </c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5" ht="18" customHeight="1">
      <c r="A18" s="108"/>
      <c r="B18" s="108"/>
      <c r="C18" s="52" t="s">
        <v>183</v>
      </c>
      <c r="D18" s="52"/>
      <c r="E18" s="53">
        <v>15976</v>
      </c>
      <c r="F18" s="53">
        <f>SUM(F15:F17)</f>
        <v>10726</v>
      </c>
      <c r="G18" s="53"/>
      <c r="H18" s="53"/>
      <c r="I18" s="53"/>
      <c r="J18" s="53"/>
      <c r="K18" s="53"/>
      <c r="L18" s="53"/>
      <c r="M18" s="53"/>
      <c r="N18" s="53"/>
    </row>
    <row r="19" spans="1:15" ht="18" customHeight="1">
      <c r="A19" s="108"/>
      <c r="B19" s="108" t="s">
        <v>184</v>
      </c>
      <c r="C19" s="52" t="s">
        <v>185</v>
      </c>
      <c r="D19" s="52"/>
      <c r="E19" s="53">
        <v>12685</v>
      </c>
      <c r="F19" s="53">
        <v>7499</v>
      </c>
      <c r="G19" s="53"/>
      <c r="H19" s="53"/>
      <c r="I19" s="53"/>
      <c r="J19" s="53"/>
      <c r="K19" s="53"/>
      <c r="L19" s="53"/>
      <c r="M19" s="53"/>
      <c r="N19" s="53"/>
    </row>
    <row r="20" spans="1:15" ht="18" customHeight="1">
      <c r="A20" s="108"/>
      <c r="B20" s="108"/>
      <c r="C20" s="52" t="s">
        <v>186</v>
      </c>
      <c r="D20" s="52"/>
      <c r="E20" s="53">
        <v>1</v>
      </c>
      <c r="F20" s="53">
        <v>1</v>
      </c>
      <c r="G20" s="53"/>
      <c r="H20" s="53"/>
      <c r="I20" s="53"/>
      <c r="J20" s="53"/>
      <c r="K20" s="53"/>
      <c r="L20" s="53"/>
      <c r="M20" s="53"/>
      <c r="N20" s="53"/>
    </row>
    <row r="21" spans="1:15" ht="18" customHeight="1">
      <c r="A21" s="108"/>
      <c r="B21" s="108"/>
      <c r="C21" s="52" t="s">
        <v>187</v>
      </c>
      <c r="D21" s="52"/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spans="1:15" ht="18" customHeight="1">
      <c r="A22" s="108"/>
      <c r="B22" s="108"/>
      <c r="C22" s="46" t="s">
        <v>188</v>
      </c>
      <c r="D22" s="46"/>
      <c r="E22" s="53">
        <v>12686</v>
      </c>
      <c r="F22" s="53">
        <f>SUM(F19:F21)</f>
        <v>7500</v>
      </c>
      <c r="G22" s="53"/>
      <c r="H22" s="53"/>
      <c r="I22" s="53"/>
      <c r="J22" s="53"/>
      <c r="K22" s="53"/>
      <c r="L22" s="53"/>
      <c r="M22" s="53"/>
      <c r="N22" s="53"/>
    </row>
    <row r="23" spans="1:15" ht="18" customHeight="1">
      <c r="A23" s="108"/>
      <c r="B23" s="108" t="s">
        <v>189</v>
      </c>
      <c r="C23" s="52" t="s">
        <v>190</v>
      </c>
      <c r="D23" s="52"/>
      <c r="E23" s="53">
        <v>10</v>
      </c>
      <c r="F23" s="53">
        <v>10</v>
      </c>
      <c r="G23" s="53"/>
      <c r="H23" s="53"/>
      <c r="I23" s="53"/>
      <c r="J23" s="53"/>
      <c r="K23" s="53"/>
      <c r="L23" s="53"/>
      <c r="M23" s="53"/>
      <c r="N23" s="53"/>
    </row>
    <row r="24" spans="1:15" ht="18" customHeight="1">
      <c r="A24" s="108"/>
      <c r="B24" s="108"/>
      <c r="C24" s="52" t="s">
        <v>191</v>
      </c>
      <c r="D24" s="52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1:15" ht="18" customHeight="1">
      <c r="A25" s="108"/>
      <c r="B25" s="108"/>
      <c r="C25" s="52" t="s">
        <v>192</v>
      </c>
      <c r="D25" s="52"/>
      <c r="E25" s="53">
        <v>3280</v>
      </c>
      <c r="F25" s="53">
        <v>3216</v>
      </c>
      <c r="G25" s="53"/>
      <c r="H25" s="53"/>
      <c r="I25" s="53"/>
      <c r="J25" s="53"/>
      <c r="K25" s="53"/>
      <c r="L25" s="53"/>
      <c r="M25" s="53"/>
      <c r="N25" s="53"/>
    </row>
    <row r="26" spans="1:15" ht="18" customHeight="1">
      <c r="A26" s="108"/>
      <c r="B26" s="108"/>
      <c r="C26" s="52" t="s">
        <v>193</v>
      </c>
      <c r="D26" s="52"/>
      <c r="E26" s="53">
        <f>SUM(E23:E25)</f>
        <v>3290</v>
      </c>
      <c r="F26" s="53">
        <f>SUM(F23:F25)</f>
        <v>3226</v>
      </c>
      <c r="G26" s="53"/>
      <c r="H26" s="53"/>
      <c r="I26" s="53"/>
      <c r="J26" s="53"/>
      <c r="K26" s="53"/>
      <c r="L26" s="53"/>
      <c r="M26" s="53"/>
      <c r="N26" s="53"/>
    </row>
    <row r="27" spans="1:15" ht="18" customHeight="1">
      <c r="A27" s="108"/>
      <c r="B27" s="52" t="s">
        <v>194</v>
      </c>
      <c r="C27" s="52"/>
      <c r="D27" s="52"/>
      <c r="E27" s="53">
        <f>SUM(E26,E22)</f>
        <v>15976</v>
      </c>
      <c r="F27" s="53">
        <f>SUM(F26,F22)</f>
        <v>10726</v>
      </c>
      <c r="G27" s="53"/>
      <c r="H27" s="53"/>
      <c r="I27" s="53"/>
      <c r="J27" s="53"/>
      <c r="K27" s="53"/>
      <c r="L27" s="53"/>
      <c r="M27" s="53"/>
      <c r="N27" s="53"/>
    </row>
    <row r="28" spans="1:15" ht="18" customHeight="1">
      <c r="A28" s="108" t="s">
        <v>195</v>
      </c>
      <c r="B28" s="108" t="s">
        <v>196</v>
      </c>
      <c r="C28" s="52" t="s">
        <v>197</v>
      </c>
      <c r="D28" s="83" t="s">
        <v>40</v>
      </c>
      <c r="E28" s="53">
        <v>4048</v>
      </c>
      <c r="F28" s="53">
        <v>5567</v>
      </c>
      <c r="G28" s="53"/>
      <c r="H28" s="53"/>
      <c r="I28" s="53"/>
      <c r="J28" s="53"/>
      <c r="K28" s="53"/>
      <c r="L28" s="53"/>
      <c r="M28" s="53"/>
      <c r="N28" s="53"/>
    </row>
    <row r="29" spans="1:15" ht="18" customHeight="1">
      <c r="A29" s="108"/>
      <c r="B29" s="108"/>
      <c r="C29" s="52" t="s">
        <v>198</v>
      </c>
      <c r="D29" s="83" t="s">
        <v>41</v>
      </c>
      <c r="E29" s="53">
        <v>3955</v>
      </c>
      <c r="F29" s="53">
        <v>5547</v>
      </c>
      <c r="G29" s="53"/>
      <c r="H29" s="53"/>
      <c r="I29" s="53"/>
      <c r="J29" s="53"/>
      <c r="K29" s="53"/>
      <c r="L29" s="53"/>
      <c r="M29" s="53"/>
      <c r="N29" s="53"/>
    </row>
    <row r="30" spans="1:15" ht="18" customHeight="1">
      <c r="A30" s="108"/>
      <c r="B30" s="108"/>
      <c r="C30" s="52" t="s">
        <v>199</v>
      </c>
      <c r="D30" s="83" t="s">
        <v>200</v>
      </c>
      <c r="E30" s="53">
        <v>34</v>
      </c>
      <c r="F30" s="53">
        <v>85</v>
      </c>
      <c r="G30" s="53"/>
      <c r="H30" s="53"/>
      <c r="I30" s="53"/>
      <c r="J30" s="53"/>
      <c r="K30" s="53"/>
      <c r="L30" s="53"/>
      <c r="M30" s="53"/>
      <c r="N30" s="53"/>
    </row>
    <row r="31" spans="1:15" ht="18" customHeight="1">
      <c r="A31" s="108"/>
      <c r="B31" s="108"/>
      <c r="C31" s="46" t="s">
        <v>201</v>
      </c>
      <c r="D31" s="83" t="s">
        <v>202</v>
      </c>
      <c r="E31" s="53">
        <f t="shared" ref="E31:N31" si="0">E28-E29-E30</f>
        <v>59</v>
      </c>
      <c r="F31" s="53">
        <f t="shared" si="0"/>
        <v>-65</v>
      </c>
      <c r="G31" s="53">
        <f t="shared" si="0"/>
        <v>0</v>
      </c>
      <c r="H31" s="53">
        <f t="shared" si="0"/>
        <v>0</v>
      </c>
      <c r="I31" s="53">
        <f t="shared" si="0"/>
        <v>0</v>
      </c>
      <c r="J31" s="53">
        <f t="shared" si="0"/>
        <v>0</v>
      </c>
      <c r="K31" s="53">
        <f t="shared" si="0"/>
        <v>0</v>
      </c>
      <c r="L31" s="53">
        <f t="shared" si="0"/>
        <v>0</v>
      </c>
      <c r="M31" s="53">
        <f t="shared" si="0"/>
        <v>0</v>
      </c>
      <c r="N31" s="53">
        <f t="shared" si="0"/>
        <v>0</v>
      </c>
      <c r="O31" s="7"/>
    </row>
    <row r="32" spans="1:15" ht="18" customHeight="1">
      <c r="A32" s="108"/>
      <c r="B32" s="108"/>
      <c r="C32" s="52" t="s">
        <v>203</v>
      </c>
      <c r="D32" s="83" t="s">
        <v>204</v>
      </c>
      <c r="E32" s="53">
        <v>9</v>
      </c>
      <c r="F32" s="53">
        <v>6</v>
      </c>
      <c r="G32" s="53"/>
      <c r="H32" s="53"/>
      <c r="I32" s="53"/>
      <c r="J32" s="53"/>
      <c r="K32" s="53"/>
      <c r="L32" s="53"/>
      <c r="M32" s="53"/>
      <c r="N32" s="53"/>
    </row>
    <row r="33" spans="1:14" ht="18" customHeight="1">
      <c r="A33" s="108"/>
      <c r="B33" s="108"/>
      <c r="C33" s="52" t="s">
        <v>205</v>
      </c>
      <c r="D33" s="83" t="s">
        <v>206</v>
      </c>
      <c r="E33" s="53">
        <v>4</v>
      </c>
      <c r="F33" s="53">
        <v>5</v>
      </c>
      <c r="G33" s="53"/>
      <c r="H33" s="53"/>
      <c r="I33" s="53"/>
      <c r="J33" s="53"/>
      <c r="K33" s="53"/>
      <c r="L33" s="53"/>
      <c r="M33" s="53"/>
      <c r="N33" s="53"/>
    </row>
    <row r="34" spans="1:14" ht="18" customHeight="1">
      <c r="A34" s="108"/>
      <c r="B34" s="108"/>
      <c r="C34" s="46" t="s">
        <v>207</v>
      </c>
      <c r="D34" s="83" t="s">
        <v>208</v>
      </c>
      <c r="E34" s="53">
        <f t="shared" ref="E34:N34" si="1">E31+E32-E33</f>
        <v>64</v>
      </c>
      <c r="F34" s="53">
        <f t="shared" si="1"/>
        <v>-64</v>
      </c>
      <c r="G34" s="53">
        <f t="shared" si="1"/>
        <v>0</v>
      </c>
      <c r="H34" s="53">
        <f t="shared" si="1"/>
        <v>0</v>
      </c>
      <c r="I34" s="53">
        <f t="shared" si="1"/>
        <v>0</v>
      </c>
      <c r="J34" s="53">
        <f t="shared" si="1"/>
        <v>0</v>
      </c>
      <c r="K34" s="53">
        <f t="shared" si="1"/>
        <v>0</v>
      </c>
      <c r="L34" s="53">
        <f t="shared" si="1"/>
        <v>0</v>
      </c>
      <c r="M34" s="53">
        <f t="shared" si="1"/>
        <v>0</v>
      </c>
      <c r="N34" s="53">
        <f t="shared" si="1"/>
        <v>0</v>
      </c>
    </row>
    <row r="35" spans="1:14" ht="18" customHeight="1">
      <c r="A35" s="108"/>
      <c r="B35" s="108" t="s">
        <v>209</v>
      </c>
      <c r="C35" s="52" t="s">
        <v>210</v>
      </c>
      <c r="D35" s="83" t="s">
        <v>211</v>
      </c>
      <c r="E35" s="53"/>
      <c r="F35" s="53">
        <v>1</v>
      </c>
      <c r="G35" s="53"/>
      <c r="H35" s="53"/>
      <c r="I35" s="53"/>
      <c r="J35" s="53"/>
      <c r="K35" s="53"/>
      <c r="L35" s="53"/>
      <c r="M35" s="53"/>
      <c r="N35" s="53"/>
    </row>
    <row r="36" spans="1:14" ht="18" customHeight="1">
      <c r="A36" s="108"/>
      <c r="B36" s="108"/>
      <c r="C36" s="52" t="s">
        <v>212</v>
      </c>
      <c r="D36" s="83" t="s">
        <v>213</v>
      </c>
      <c r="E36" s="53">
        <v>0.11529200000000001</v>
      </c>
      <c r="F36" s="53">
        <v>7.9999999999999996E-6</v>
      </c>
      <c r="G36" s="53"/>
      <c r="H36" s="53"/>
      <c r="I36" s="53"/>
      <c r="J36" s="53"/>
      <c r="K36" s="53"/>
      <c r="L36" s="53"/>
      <c r="M36" s="53"/>
      <c r="N36" s="53"/>
    </row>
    <row r="37" spans="1:14" ht="18" customHeight="1">
      <c r="A37" s="108"/>
      <c r="B37" s="108"/>
      <c r="C37" s="52" t="s">
        <v>214</v>
      </c>
      <c r="D37" s="83" t="s">
        <v>215</v>
      </c>
      <c r="E37" s="53">
        <f t="shared" ref="E37:N37" si="2">E34+E35-E36</f>
        <v>63.884708000000003</v>
      </c>
      <c r="F37" s="53">
        <f t="shared" si="2"/>
        <v>-63.000008000000001</v>
      </c>
      <c r="G37" s="53">
        <f t="shared" si="2"/>
        <v>0</v>
      </c>
      <c r="H37" s="53">
        <f t="shared" si="2"/>
        <v>0</v>
      </c>
      <c r="I37" s="53">
        <f t="shared" si="2"/>
        <v>0</v>
      </c>
      <c r="J37" s="53">
        <f t="shared" si="2"/>
        <v>0</v>
      </c>
      <c r="K37" s="53">
        <f t="shared" si="2"/>
        <v>0</v>
      </c>
      <c r="L37" s="53">
        <f t="shared" si="2"/>
        <v>0</v>
      </c>
      <c r="M37" s="53">
        <f t="shared" si="2"/>
        <v>0</v>
      </c>
      <c r="N37" s="53">
        <f t="shared" si="2"/>
        <v>0</v>
      </c>
    </row>
    <row r="38" spans="1:14" ht="18" customHeight="1">
      <c r="A38" s="108"/>
      <c r="B38" s="108"/>
      <c r="C38" s="52" t="s">
        <v>216</v>
      </c>
      <c r="D38" s="83" t="s">
        <v>217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ht="18" customHeight="1">
      <c r="A39" s="108"/>
      <c r="B39" s="108"/>
      <c r="C39" s="52" t="s">
        <v>218</v>
      </c>
      <c r="D39" s="83" t="s">
        <v>219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8" customHeight="1">
      <c r="A40" s="108"/>
      <c r="B40" s="108"/>
      <c r="C40" s="52" t="s">
        <v>220</v>
      </c>
      <c r="D40" s="83" t="s">
        <v>221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</row>
    <row r="41" spans="1:14" ht="18" customHeight="1">
      <c r="A41" s="108"/>
      <c r="B41" s="108"/>
      <c r="C41" s="46" t="s">
        <v>222</v>
      </c>
      <c r="D41" s="83" t="s">
        <v>223</v>
      </c>
      <c r="E41" s="53">
        <f t="shared" ref="E41:N41" si="3">E34+E35-E36-E40</f>
        <v>63.884708000000003</v>
      </c>
      <c r="F41" s="53">
        <f t="shared" si="3"/>
        <v>-63.000008000000001</v>
      </c>
      <c r="G41" s="53">
        <f t="shared" si="3"/>
        <v>0</v>
      </c>
      <c r="H41" s="53">
        <f t="shared" si="3"/>
        <v>0</v>
      </c>
      <c r="I41" s="53">
        <f t="shared" si="3"/>
        <v>0</v>
      </c>
      <c r="J41" s="53">
        <f t="shared" si="3"/>
        <v>0</v>
      </c>
      <c r="K41" s="53">
        <f t="shared" si="3"/>
        <v>0</v>
      </c>
      <c r="L41" s="53">
        <f t="shared" si="3"/>
        <v>0</v>
      </c>
      <c r="M41" s="53">
        <f t="shared" si="3"/>
        <v>0</v>
      </c>
      <c r="N41" s="53">
        <f t="shared" si="3"/>
        <v>0</v>
      </c>
    </row>
    <row r="42" spans="1:14" ht="18" customHeight="1">
      <c r="A42" s="108"/>
      <c r="B42" s="108"/>
      <c r="C42" s="131" t="s">
        <v>224</v>
      </c>
      <c r="D42" s="131"/>
      <c r="E42" s="53">
        <f t="shared" ref="E42:N42" si="4">E37+E38-E39-E40</f>
        <v>63.884708000000003</v>
      </c>
      <c r="F42" s="53">
        <f t="shared" si="4"/>
        <v>-63.000008000000001</v>
      </c>
      <c r="G42" s="53">
        <f t="shared" si="4"/>
        <v>0</v>
      </c>
      <c r="H42" s="53">
        <f t="shared" si="4"/>
        <v>0</v>
      </c>
      <c r="I42" s="53">
        <f t="shared" si="4"/>
        <v>0</v>
      </c>
      <c r="J42" s="53">
        <f t="shared" si="4"/>
        <v>0</v>
      </c>
      <c r="K42" s="53">
        <f t="shared" si="4"/>
        <v>0</v>
      </c>
      <c r="L42" s="53">
        <f t="shared" si="4"/>
        <v>0</v>
      </c>
      <c r="M42" s="53">
        <f t="shared" si="4"/>
        <v>0</v>
      </c>
      <c r="N42" s="53">
        <f t="shared" si="4"/>
        <v>0</v>
      </c>
    </row>
    <row r="43" spans="1:14" ht="18" customHeight="1">
      <c r="A43" s="108"/>
      <c r="B43" s="108"/>
      <c r="C43" s="52" t="s">
        <v>225</v>
      </c>
      <c r="D43" s="83" t="s">
        <v>226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</row>
    <row r="44" spans="1:14" ht="18" customHeight="1">
      <c r="A44" s="108"/>
      <c r="B44" s="108"/>
      <c r="C44" s="46" t="s">
        <v>227</v>
      </c>
      <c r="D44" s="64" t="s">
        <v>228</v>
      </c>
      <c r="E44" s="53">
        <f t="shared" ref="E44:N44" si="5">E41+E43</f>
        <v>63.884708000000003</v>
      </c>
      <c r="F44" s="53">
        <f t="shared" si="5"/>
        <v>-63.000008000000001</v>
      </c>
      <c r="G44" s="53">
        <f t="shared" si="5"/>
        <v>0</v>
      </c>
      <c r="H44" s="53">
        <f t="shared" si="5"/>
        <v>0</v>
      </c>
      <c r="I44" s="53">
        <f t="shared" si="5"/>
        <v>0</v>
      </c>
      <c r="J44" s="53">
        <f t="shared" si="5"/>
        <v>0</v>
      </c>
      <c r="K44" s="53">
        <f t="shared" si="5"/>
        <v>0</v>
      </c>
      <c r="L44" s="53">
        <f t="shared" si="5"/>
        <v>0</v>
      </c>
      <c r="M44" s="53">
        <f t="shared" si="5"/>
        <v>0</v>
      </c>
      <c r="N44" s="53">
        <f t="shared" si="5"/>
        <v>0</v>
      </c>
    </row>
    <row r="45" spans="1:14" ht="14.1" customHeight="1">
      <c r="A45" s="8" t="s">
        <v>229</v>
      </c>
    </row>
    <row r="46" spans="1:14" ht="14.1" customHeight="1">
      <c r="A46" s="8" t="s">
        <v>230</v>
      </c>
    </row>
    <row r="47" spans="1:14">
      <c r="A47" s="45"/>
    </row>
  </sheetData>
  <mergeCells count="15">
    <mergeCell ref="E6:F6"/>
    <mergeCell ref="G6:H6"/>
    <mergeCell ref="K6:L6"/>
    <mergeCell ref="M6:N6"/>
    <mergeCell ref="A8:A14"/>
    <mergeCell ref="B9:B14"/>
    <mergeCell ref="I6:J6"/>
    <mergeCell ref="C42:D42"/>
    <mergeCell ref="A15:A27"/>
    <mergeCell ref="B15:B18"/>
    <mergeCell ref="B19:B22"/>
    <mergeCell ref="B23:B26"/>
    <mergeCell ref="A28:A44"/>
    <mergeCell ref="B28:B34"/>
    <mergeCell ref="B35:B44"/>
  </mergeCells>
  <phoneticPr fontId="16"/>
  <pageMargins left="0.70866141732283472" right="0.23622047244094491" top="0.19685039370078741" bottom="0.23622047244094491" header="0.19685039370078741" footer="0.19685039370078741"/>
  <pageSetup paperSize="9" scale="75" orientation="landscape" r:id="rId1"/>
  <headerFooter alignWithMargins="0">
    <oddHeader>&amp;R&amp;"ｺﾞｼｯｸ,斜体"&amp;9都道府県－5</oddHeader>
  </headerFooter>
  <rowBreaks count="1" manualBreakCount="1">
    <brk id="4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1.普通会計予算(R5-6年度)</vt:lpstr>
      <vt:lpstr>2.公営企業会計予算(R5-6年度)</vt:lpstr>
      <vt:lpstr>3.(1)普通会計決算（R3-4年度)</vt:lpstr>
      <vt:lpstr>3.(2)財政指標等（H30‐R4年度）</vt:lpstr>
      <vt:lpstr>4.公営企業会計決算（R3-4年度）</vt:lpstr>
      <vt:lpstr>5.三セク決算（R3-4年度）</vt:lpstr>
      <vt:lpstr>'1.普通会計予算(R5-6年度)'!Print_Area</vt:lpstr>
      <vt:lpstr>'2.公営企業会計予算(R5-6年度)'!Print_Area</vt:lpstr>
      <vt:lpstr>'3.(1)普通会計決算（R3-4年度)'!Print_Area</vt:lpstr>
      <vt:lpstr>'3.(2)財政指標等（H30‐R4年度）'!Print_Area</vt:lpstr>
      <vt:lpstr>'4.公営企業会計決算（R3-4年度）'!Print_Area</vt:lpstr>
      <vt:lpstr>'5.三セク決算（R3-4年度）'!Print_Area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 </cp:lastModifiedBy>
  <cp:lastPrinted>2024-08-19T00:03:04Z</cp:lastPrinted>
  <dcterms:created xsi:type="dcterms:W3CDTF">1999-07-06T05:17:05Z</dcterms:created>
  <dcterms:modified xsi:type="dcterms:W3CDTF">2024-08-19T07:44:26Z</dcterms:modified>
</cp:coreProperties>
</file>