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Desktop\財政状況\03 回答\"/>
    </mc:Choice>
  </mc:AlternateContent>
  <xr:revisionPtr revIDLastSave="0" documentId="13_ncr:1_{20C786A4-37FF-4662-90E5-897AAF0C9EB1}" xr6:coauthVersionLast="47" xr6:coauthVersionMax="47" xr10:uidLastSave="{00000000-0000-0000-0000-000000000000}"/>
  <bookViews>
    <workbookView xWindow="20370" yWindow="-120" windowWidth="29040" windowHeight="1584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81029"/>
</workbook>
</file>

<file path=xl/calcChain.xml><?xml version="1.0" encoding="utf-8"?>
<calcChain xmlns="http://schemas.openxmlformats.org/spreadsheetml/2006/main">
  <c r="F45" i="2" l="1"/>
  <c r="F39" i="4"/>
  <c r="H24" i="6"/>
  <c r="I9" i="2" l="1"/>
  <c r="G45" i="2"/>
  <c r="F27" i="2"/>
  <c r="G27" i="2" s="1"/>
  <c r="F24" i="6"/>
  <c r="F22" i="6" s="1"/>
  <c r="E22" i="6"/>
  <c r="E19" i="6"/>
  <c r="E23" i="6" s="1"/>
  <c r="H45" i="5"/>
  <c r="F45" i="5"/>
  <c r="G44" i="5" s="1"/>
  <c r="H27" i="5"/>
  <c r="F27" i="5"/>
  <c r="G19" i="5" s="1"/>
  <c r="F44" i="4"/>
  <c r="F45" i="4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H20" i="6"/>
  <c r="G20" i="6"/>
  <c r="F20" i="6"/>
  <c r="E20" i="6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L39" i="4"/>
  <c r="L44" i="4"/>
  <c r="L45" i="4"/>
  <c r="K39" i="4"/>
  <c r="K44" i="4"/>
  <c r="J39" i="4"/>
  <c r="J44" i="4"/>
  <c r="I39" i="4"/>
  <c r="I44" i="4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35" i="5"/>
  <c r="G41" i="5"/>
  <c r="G33" i="5"/>
  <c r="G37" i="5"/>
  <c r="G39" i="5"/>
  <c r="G28" i="5"/>
  <c r="G30" i="5"/>
  <c r="G34" i="5"/>
  <c r="G38" i="5"/>
  <c r="G40" i="5"/>
  <c r="G42" i="5"/>
  <c r="N45" i="4" l="1"/>
  <c r="G14" i="2"/>
  <c r="G41" i="2"/>
  <c r="G29" i="2"/>
  <c r="O45" i="7"/>
  <c r="M45" i="7"/>
  <c r="M45" i="4"/>
  <c r="K45" i="4"/>
  <c r="I45" i="4"/>
  <c r="G45" i="4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</calcChain>
</file>

<file path=xl/sharedStrings.xml><?xml version="1.0" encoding="utf-8"?>
<sst xmlns="http://schemas.openxmlformats.org/spreadsheetml/2006/main" count="445" uniqueCount="275">
  <si>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</si>
  <si>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</si>
  <si>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</si>
  <si>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</si>
  <si>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</si>
  <si>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</si>
  <si>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</si>
  <si>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</si>
  <si>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</si>
  <si>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</si>
  <si>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</si>
  <si>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</si>
  <si>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</si>
  <si>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</si>
  <si>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</si>
  <si>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</si>
  <si>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</si>
  <si>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</si>
  <si>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</si>
  <si>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</si>
  <si>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</si>
  <si>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</si>
  <si>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</si>
  <si>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</si>
  <si>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</si>
  <si>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</si>
  <si>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</si>
  <si>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</si>
  <si>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</si>
  <si>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</si>
  <si>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</si>
  <si>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</si>
  <si>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</si>
  <si>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</si>
  <si>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</si>
  <si>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</si>
  <si>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</si>
  <si>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</si>
  <si>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</si>
  <si>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</si>
  <si>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</si>
  <si>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</si>
  <si>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</si>
  <si>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</si>
  <si>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</si>
  <si>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</si>
  <si>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</si>
  <si>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</si>
  <si>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</si>
  <si>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</si>
  <si>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</si>
  <si>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</si>
  <si>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</si>
  <si>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</si>
  <si>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</si>
  <si>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</si>
  <si>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</si>
  <si>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</si>
  <si>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</si>
  <si>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</si>
  <si>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</si>
  <si>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</si>
  <si>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</si>
  <si>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</si>
  <si>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</si>
  <si>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</si>
  <si>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</si>
  <si>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</si>
  <si>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</si>
  <si>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</si>
  <si>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</si>
  <si>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</si>
  <si>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</si>
  <si>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</si>
  <si>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</si>
  <si>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</si>
  <si>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</si>
  <si>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</si>
  <si>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</si>
  <si>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</si>
  <si>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</si>
  <si>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</si>
  <si>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</si>
  <si>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</si>
  <si>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</si>
  <si>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</si>
  <si>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</si>
  <si>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</si>
  <si>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</si>
  <si>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</si>
  <si>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</si>
  <si>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</si>
  <si>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</si>
  <si>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</si>
  <si>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</si>
  <si>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</si>
  <si>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</si>
  <si>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</si>
  <si>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</si>
  <si>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</si>
  <si>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</si>
  <si>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</si>
  <si>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</si>
  <si>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</si>
  <si>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</si>
  <si>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</si>
  <si>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</si>
  <si>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</si>
  <si>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</si>
  <si>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</si>
  <si>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</si>
  <si>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</si>
  <si>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</si>
  <si>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</si>
  <si>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</si>
  <si>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</si>
  <si>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</si>
  <si>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</si>
  <si>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</si>
  <si>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</si>
  <si>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</si>
  <si>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</si>
  <si>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</si>
  <si>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</si>
  <si>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</si>
  <si>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</si>
  <si>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</si>
  <si>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</si>
  <si>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</si>
  <si>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</si>
  <si>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</si>
  <si>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</si>
  <si>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</si>
  <si>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</si>
  <si>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</si>
  <si>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</si>
  <si>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</si>
  <si>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</si>
  <si>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</si>
  <si>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</si>
  <si>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</si>
  <si>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</si>
  <si>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</si>
  <si>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</si>
  <si>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</si>
  <si>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</si>
  <si>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</si>
  <si>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</si>
  <si>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</si>
  <si>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</si>
  <si>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</si>
  <si>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</si>
  <si>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</si>
  <si>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</si>
  <si>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</si>
  <si>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</si>
  <si>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</si>
  <si>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</si>
  <si>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</si>
  <si>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</si>
  <si>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</si>
  <si>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</si>
  <si>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</si>
  <si>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</si>
  <si>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</si>
  <si>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</si>
  <si>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</si>
  <si>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</si>
  <si>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</si>
  <si>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</si>
  <si>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</si>
  <si>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</si>
  <si>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</si>
  <si>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</si>
  <si>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</si>
  <si>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</si>
  <si>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</si>
  <si>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</si>
  <si>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</si>
  <si>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</si>
  <si>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</si>
  <si>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</si>
  <si>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</si>
  <si>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</si>
  <si>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</si>
  <si>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</si>
  <si>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</si>
  <si>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</si>
  <si>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</si>
  <si>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</si>
  <si>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</si>
  <si>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</si>
  <si>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</si>
  <si>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</si>
  <si>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</si>
  <si>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</si>
  <si>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</si>
  <si>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</si>
  <si>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</si>
  <si>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</si>
  <si>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</si>
  <si>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</si>
  <si>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</si>
  <si>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</si>
  <si>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</si>
  <si>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</si>
  <si>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</si>
  <si>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</si>
  <si>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</si>
  <si>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</si>
  <si>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</si>
  <si>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</si>
  <si>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</si>
  <si>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</si>
  <si>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</si>
  <si>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</si>
  <si>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</si>
  <si>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</si>
  <si>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</si>
  <si>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</si>
  <si>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</si>
  <si>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</si>
  <si>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</si>
  <si>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</si>
  <si>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</si>
  <si>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</si>
  <si>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</si>
  <si>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</si>
  <si>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</si>
  <si>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</si>
  <si>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</si>
  <si>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</si>
  <si>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</si>
  <si>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</si>
  <si>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</si>
  <si>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</si>
  <si>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</si>
  <si>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</si>
  <si>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</si>
  <si>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</si>
  <si>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</si>
  <si>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</si>
  <si>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</si>
  <si>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</si>
  <si>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</si>
  <si>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</si>
  <si>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</si>
  <si>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</si>
  <si>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</si>
  <si>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</si>
  <si>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</si>
  <si>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鳥取県</t>
    <rPh sb="0" eb="3">
      <t>トットリケン</t>
    </rPh>
    <phoneticPr fontId="9"/>
  </si>
  <si>
    <t>電気事業</t>
    <rPh sb="0" eb="4">
      <t>デンキジギョウ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</si>
  <si>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</si>
  <si>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病院事業</t>
    <rPh sb="0" eb="2">
      <t>ビョウイン</t>
    </rPh>
    <rPh sb="2" eb="4">
      <t>ジギョウ</t>
    </rPh>
    <phoneticPr fontId="9"/>
  </si>
  <si>
    <t>埋立事業</t>
    <rPh sb="0" eb="4">
      <t>ウメタテジギョウ</t>
    </rPh>
    <phoneticPr fontId="9"/>
  </si>
  <si>
    <t>流域下水道事業</t>
    <rPh sb="0" eb="5">
      <t>リュウイキゲスイドウ</t>
    </rPh>
    <rPh sb="5" eb="7">
      <t>ジギョウ</t>
    </rPh>
    <phoneticPr fontId="9"/>
  </si>
  <si>
    <t>宅地造成事業</t>
    <rPh sb="0" eb="4">
      <t>タクチゾウセイ</t>
    </rPh>
    <rPh sb="4" eb="6">
      <t>ジギョウ</t>
    </rPh>
    <phoneticPr fontId="9"/>
  </si>
  <si>
    <t>港湾整備事業</t>
    <rPh sb="0" eb="6">
      <t>コウワンセイビジギョウ</t>
    </rPh>
    <phoneticPr fontId="9"/>
  </si>
  <si>
    <t>市場事業</t>
    <rPh sb="0" eb="4">
      <t>シジョウジギョウ</t>
    </rPh>
    <phoneticPr fontId="9"/>
  </si>
  <si>
    <t>農業集落排水事業</t>
    <rPh sb="0" eb="2">
      <t>ノウギョウ</t>
    </rPh>
    <rPh sb="2" eb="4">
      <t>シュウラク</t>
    </rPh>
    <rPh sb="4" eb="8">
      <t>ハイスイジギョウ</t>
    </rPh>
    <phoneticPr fontId="9"/>
  </si>
  <si>
    <t>特定環境保全公共下水道事業</t>
    <rPh sb="0" eb="2">
      <t>トクテイ</t>
    </rPh>
    <rPh sb="2" eb="6">
      <t>カンキョウホゼン</t>
    </rPh>
    <rPh sb="6" eb="8">
      <t>コウキョウ</t>
    </rPh>
    <rPh sb="8" eb="11">
      <t>ゲスイドウ</t>
    </rPh>
    <rPh sb="11" eb="13">
      <t>ジギョウ</t>
    </rPh>
    <phoneticPr fontId="9"/>
  </si>
  <si>
    <t>鳥取県</t>
    <rPh sb="0" eb="3">
      <t>トットリケン</t>
    </rPh>
    <phoneticPr fontId="16"/>
  </si>
  <si>
    <t>電気事業</t>
    <rPh sb="0" eb="4">
      <t>デンキジギョウ</t>
    </rPh>
    <phoneticPr fontId="16"/>
  </si>
  <si>
    <t>工業用水道事業</t>
    <rPh sb="0" eb="5">
      <t>コウギョウヨウスイドウ</t>
    </rPh>
    <rPh sb="5" eb="7">
      <t>ジギョウ</t>
    </rPh>
    <phoneticPr fontId="16"/>
  </si>
  <si>
    <t>埋立事業</t>
    <rPh sb="0" eb="2">
      <t>ウメタテ</t>
    </rPh>
    <rPh sb="2" eb="4">
      <t>ジギョウ</t>
    </rPh>
    <phoneticPr fontId="16"/>
  </si>
  <si>
    <t>病院事業</t>
    <rPh sb="0" eb="4">
      <t>ビョウインジギョウ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</si>
  <si>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16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</si>
  <si>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</si>
  <si>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6"/>
  </si>
  <si>
    <t>市場事業</t>
    <rPh sb="0" eb="2">
      <t>シジョウ</t>
    </rPh>
    <rPh sb="2" eb="4">
      <t>ジギョウ</t>
    </rPh>
    <phoneticPr fontId="16"/>
  </si>
  <si>
    <t>港湾整備事業</t>
    <rPh sb="0" eb="4">
      <t>コウワンセイビ</t>
    </rPh>
    <rPh sb="4" eb="6">
      <t>ジギョウ</t>
    </rPh>
    <phoneticPr fontId="16"/>
  </si>
  <si>
    <t>宅地造成事業</t>
    <rPh sb="0" eb="2">
      <t>タクチ</t>
    </rPh>
    <rPh sb="2" eb="4">
      <t>ゾウセイ</t>
    </rPh>
    <rPh sb="4" eb="6">
      <t>ジギョウ</t>
    </rPh>
    <phoneticPr fontId="16"/>
  </si>
  <si>
    <t>土地開発公社</t>
    <rPh sb="0" eb="4">
      <t>トチカイハツ</t>
    </rPh>
    <rPh sb="4" eb="6">
      <t>コウシャ</t>
    </rPh>
    <phoneticPr fontId="16"/>
  </si>
  <si>
    <t>鳥取県住宅供給公社</t>
    <rPh sb="0" eb="3">
      <t>トットリケン</t>
    </rPh>
    <rPh sb="3" eb="5">
      <t>ジュウタク</t>
    </rPh>
    <rPh sb="5" eb="7">
      <t>キョウキュウ</t>
    </rPh>
    <rPh sb="7" eb="9">
      <t>コウシャ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</si>
</sst>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32" sqref="F32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88" t="s">
        <v>87</v>
      </c>
      <c r="B9" s="88" t="s">
        <v>89</v>
      </c>
      <c r="C9" s="61" t="s">
        <v>3</v>
      </c>
      <c r="D9" s="53"/>
      <c r="E9" s="53"/>
      <c r="F9" s="54">
        <v>74262</v>
      </c>
      <c r="G9" s="55">
        <f>F9/$F$27*100</f>
        <v>21.232637796851499</v>
      </c>
      <c r="H9" s="54">
        <v>73611</v>
      </c>
      <c r="I9" s="55">
        <f>(F9/H9-1)*100</f>
        <v>0.88437869340181052</v>
      </c>
      <c r="K9" s="25"/>
    </row>
    <row r="10" spans="1:11" ht="18" customHeight="1">
      <c r="A10" s="88"/>
      <c r="B10" s="88"/>
      <c r="C10" s="63"/>
      <c r="D10" s="65" t="s">
        <v>22</v>
      </c>
      <c r="E10" s="53"/>
      <c r="F10" s="54">
        <v>18021</v>
      </c>
      <c r="G10" s="55">
        <f t="shared" ref="G10:G26" si="0">F10/$F$27*100</f>
        <v>5.1524785992440405</v>
      </c>
      <c r="H10" s="54">
        <v>18471</v>
      </c>
      <c r="I10" s="55">
        <f t="shared" ref="I10:I27" si="1">(F10/H10-1)*100</f>
        <v>-2.4362514211466624</v>
      </c>
    </row>
    <row r="11" spans="1:11" ht="18" customHeight="1">
      <c r="A11" s="88"/>
      <c r="B11" s="88"/>
      <c r="C11" s="63"/>
      <c r="D11" s="63"/>
      <c r="E11" s="47" t="s">
        <v>23</v>
      </c>
      <c r="F11" s="54">
        <v>15482</v>
      </c>
      <c r="G11" s="55">
        <f t="shared" si="0"/>
        <v>4.4265397965427136</v>
      </c>
      <c r="H11" s="54">
        <v>14878</v>
      </c>
      <c r="I11" s="55">
        <f t="shared" si="1"/>
        <v>4.0596854415916095</v>
      </c>
    </row>
    <row r="12" spans="1:11" ht="18" customHeight="1">
      <c r="A12" s="88"/>
      <c r="B12" s="88"/>
      <c r="C12" s="63"/>
      <c r="D12" s="63"/>
      <c r="E12" s="47" t="s">
        <v>24</v>
      </c>
      <c r="F12" s="54">
        <v>586</v>
      </c>
      <c r="G12" s="55">
        <f t="shared" si="0"/>
        <v>0.16754633256517437</v>
      </c>
      <c r="H12" s="54">
        <v>579</v>
      </c>
      <c r="I12" s="55">
        <f t="shared" si="1"/>
        <v>1.2089810017271052</v>
      </c>
    </row>
    <row r="13" spans="1:11" ht="18" customHeight="1">
      <c r="A13" s="88"/>
      <c r="B13" s="88"/>
      <c r="C13" s="63"/>
      <c r="D13" s="64"/>
      <c r="E13" s="47" t="s">
        <v>25</v>
      </c>
      <c r="F13" s="54">
        <v>64</v>
      </c>
      <c r="G13" s="55">
        <f t="shared" si="0"/>
        <v>1.8298575570257953E-2</v>
      </c>
      <c r="H13" s="54">
        <v>67</v>
      </c>
      <c r="I13" s="55">
        <f t="shared" si="1"/>
        <v>-4.4776119402985088</v>
      </c>
    </row>
    <row r="14" spans="1:11" ht="18" customHeight="1">
      <c r="A14" s="88"/>
      <c r="B14" s="88"/>
      <c r="C14" s="63"/>
      <c r="D14" s="61" t="s">
        <v>26</v>
      </c>
      <c r="E14" s="53"/>
      <c r="F14" s="54">
        <v>14306</v>
      </c>
      <c r="G14" s="55">
        <f t="shared" si="0"/>
        <v>4.0903034704392232</v>
      </c>
      <c r="H14" s="54">
        <v>13606</v>
      </c>
      <c r="I14" s="55">
        <f t="shared" si="1"/>
        <v>5.1447890636483917</v>
      </c>
    </row>
    <row r="15" spans="1:11" ht="18" customHeight="1">
      <c r="A15" s="88"/>
      <c r="B15" s="88"/>
      <c r="C15" s="63"/>
      <c r="D15" s="63"/>
      <c r="E15" s="47" t="s">
        <v>27</v>
      </c>
      <c r="F15" s="54">
        <v>589</v>
      </c>
      <c r="G15" s="55">
        <f t="shared" si="0"/>
        <v>0.16840407829503021</v>
      </c>
      <c r="H15" s="54">
        <v>579</v>
      </c>
      <c r="I15" s="55">
        <f t="shared" si="1"/>
        <v>1.7271157167530138</v>
      </c>
    </row>
    <row r="16" spans="1:11" ht="18" customHeight="1">
      <c r="A16" s="88"/>
      <c r="B16" s="88"/>
      <c r="C16" s="63"/>
      <c r="D16" s="64"/>
      <c r="E16" s="47" t="s">
        <v>28</v>
      </c>
      <c r="F16" s="54">
        <v>13717</v>
      </c>
      <c r="G16" s="55">
        <f t="shared" si="0"/>
        <v>3.9218993921441929</v>
      </c>
      <c r="H16" s="54">
        <v>13028</v>
      </c>
      <c r="I16" s="55">
        <f t="shared" si="1"/>
        <v>5.2886091495240928</v>
      </c>
      <c r="K16" s="26"/>
    </row>
    <row r="17" spans="1:26" ht="18" customHeight="1">
      <c r="A17" s="88"/>
      <c r="B17" s="88"/>
      <c r="C17" s="63"/>
      <c r="D17" s="89" t="s">
        <v>29</v>
      </c>
      <c r="E17" s="90"/>
      <c r="F17" s="54">
        <v>28314</v>
      </c>
      <c r="G17" s="55">
        <f t="shared" si="0"/>
        <v>8.0954041983794323</v>
      </c>
      <c r="H17" s="54">
        <v>28025</v>
      </c>
      <c r="I17" s="55">
        <f t="shared" si="1"/>
        <v>1.0312221231043806</v>
      </c>
    </row>
    <row r="18" spans="1:26" ht="18" customHeight="1">
      <c r="A18" s="88"/>
      <c r="B18" s="88"/>
      <c r="C18" s="63"/>
      <c r="D18" s="89" t="s">
        <v>93</v>
      </c>
      <c r="E18" s="91"/>
      <c r="F18" s="54">
        <v>887</v>
      </c>
      <c r="G18" s="55">
        <f t="shared" si="0"/>
        <v>0.25360682079404384</v>
      </c>
      <c r="H18" s="54">
        <v>799</v>
      </c>
      <c r="I18" s="55">
        <f t="shared" si="1"/>
        <v>11.013767209011259</v>
      </c>
    </row>
    <row r="19" spans="1:26" ht="18" customHeight="1">
      <c r="A19" s="88"/>
      <c r="B19" s="88"/>
      <c r="C19" s="62"/>
      <c r="D19" s="89" t="s">
        <v>94</v>
      </c>
      <c r="E19" s="91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8"/>
      <c r="B20" s="88"/>
      <c r="C20" s="53" t="s">
        <v>4</v>
      </c>
      <c r="D20" s="53"/>
      <c r="E20" s="53"/>
      <c r="F20" s="54">
        <v>11854</v>
      </c>
      <c r="G20" s="55">
        <f t="shared" si="0"/>
        <v>3.3892392939037155</v>
      </c>
      <c r="H20" s="54">
        <v>11612</v>
      </c>
      <c r="I20" s="55">
        <f t="shared" si="1"/>
        <v>2.0840509817430242</v>
      </c>
    </row>
    <row r="21" spans="1:26" ht="18" customHeight="1">
      <c r="A21" s="88"/>
      <c r="B21" s="88"/>
      <c r="C21" s="53" t="s">
        <v>5</v>
      </c>
      <c r="D21" s="53"/>
      <c r="E21" s="53"/>
      <c r="F21" s="54">
        <v>143873</v>
      </c>
      <c r="G21" s="55">
        <f t="shared" si="0"/>
        <v>41.135483797183163</v>
      </c>
      <c r="H21" s="54">
        <v>144552</v>
      </c>
      <c r="I21" s="55">
        <f t="shared" si="1"/>
        <v>-0.46972715700924761</v>
      </c>
    </row>
    <row r="22" spans="1:26" ht="18" customHeight="1">
      <c r="A22" s="88"/>
      <c r="B22" s="88"/>
      <c r="C22" s="53" t="s">
        <v>30</v>
      </c>
      <c r="D22" s="53"/>
      <c r="E22" s="53"/>
      <c r="F22" s="54">
        <v>3860</v>
      </c>
      <c r="G22" s="55">
        <f t="shared" si="0"/>
        <v>1.1036328390811827</v>
      </c>
      <c r="H22" s="54">
        <v>3852</v>
      </c>
      <c r="I22" s="55">
        <f t="shared" si="1"/>
        <v>0.20768431983384517</v>
      </c>
    </row>
    <row r="23" spans="1:26" ht="18" customHeight="1">
      <c r="A23" s="88"/>
      <c r="B23" s="88"/>
      <c r="C23" s="53" t="s">
        <v>6</v>
      </c>
      <c r="D23" s="53"/>
      <c r="E23" s="53"/>
      <c r="F23" s="54">
        <v>51722</v>
      </c>
      <c r="G23" s="55">
        <f t="shared" si="0"/>
        <v>14.788108213201278</v>
      </c>
      <c r="H23" s="54">
        <v>50852</v>
      </c>
      <c r="I23" s="55">
        <f t="shared" si="1"/>
        <v>1.7108471643199952</v>
      </c>
    </row>
    <row r="24" spans="1:26" ht="18" customHeight="1">
      <c r="A24" s="88"/>
      <c r="B24" s="88"/>
      <c r="C24" s="53" t="s">
        <v>31</v>
      </c>
      <c r="D24" s="53"/>
      <c r="E24" s="53"/>
      <c r="F24" s="54">
        <v>884</v>
      </c>
      <c r="G24" s="55">
        <f t="shared" si="0"/>
        <v>0.25274907506418798</v>
      </c>
      <c r="H24" s="54">
        <v>1061</v>
      </c>
      <c r="I24" s="55">
        <f t="shared" si="1"/>
        <v>-16.682375117813386</v>
      </c>
    </row>
    <row r="25" spans="1:26" ht="18" customHeight="1">
      <c r="A25" s="88"/>
      <c r="B25" s="88"/>
      <c r="C25" s="53" t="s">
        <v>7</v>
      </c>
      <c r="D25" s="53"/>
      <c r="E25" s="53"/>
      <c r="F25" s="54">
        <v>28581</v>
      </c>
      <c r="G25" s="55">
        <f t="shared" si="0"/>
        <v>8.171743568336602</v>
      </c>
      <c r="H25" s="54">
        <v>19527</v>
      </c>
      <c r="I25" s="55">
        <f t="shared" si="1"/>
        <v>46.366569365493923</v>
      </c>
    </row>
    <row r="26" spans="1:26" ht="18" customHeight="1">
      <c r="A26" s="88"/>
      <c r="B26" s="88"/>
      <c r="C26" s="53" t="s">
        <v>8</v>
      </c>
      <c r="D26" s="53"/>
      <c r="E26" s="53"/>
      <c r="F26" s="54">
        <v>34718</v>
      </c>
      <c r="G26" s="55">
        <f t="shared" si="0"/>
        <v>9.926405416378369</v>
      </c>
      <c r="H26" s="54">
        <v>20283</v>
      </c>
      <c r="I26" s="55">
        <f t="shared" si="1"/>
        <v>71.167973179509943</v>
      </c>
    </row>
    <row r="27" spans="1:26" ht="18" customHeight="1">
      <c r="A27" s="88"/>
      <c r="B27" s="88"/>
      <c r="C27" s="53" t="s">
        <v>9</v>
      </c>
      <c r="D27" s="53"/>
      <c r="E27" s="53"/>
      <c r="F27" s="54">
        <f>SUM(F9,F20:F26)</f>
        <v>349754</v>
      </c>
      <c r="G27" s="55">
        <f>F27/$F$27*100</f>
        <v>100</v>
      </c>
      <c r="H27" s="54">
        <f>SUM(H9,H20:H26)</f>
        <v>325350</v>
      </c>
      <c r="I27" s="55">
        <f t="shared" si="1"/>
        <v>7.5008452435838313</v>
      </c>
    </row>
    <row r="28" spans="1:26" ht="18" customHeight="1">
      <c r="A28" s="88"/>
      <c r="B28" s="88" t="s">
        <v>88</v>
      </c>
      <c r="C28" s="61" t="s">
        <v>10</v>
      </c>
      <c r="D28" s="53"/>
      <c r="E28" s="53"/>
      <c r="F28" s="54">
        <v>145977</v>
      </c>
      <c r="G28" s="55">
        <f>F28/$F$45*100</f>
        <v>41.737049469055393</v>
      </c>
      <c r="H28" s="54">
        <v>142904</v>
      </c>
      <c r="I28" s="55">
        <f>(F28/H28-1)*100</f>
        <v>2.1503946705480503</v>
      </c>
    </row>
    <row r="29" spans="1:26" ht="18" customHeight="1">
      <c r="A29" s="88"/>
      <c r="B29" s="88"/>
      <c r="C29" s="63"/>
      <c r="D29" s="53" t="s">
        <v>11</v>
      </c>
      <c r="E29" s="53"/>
      <c r="F29" s="54">
        <v>91657</v>
      </c>
      <c r="G29" s="55">
        <f t="shared" ref="G29:G44" si="2">F29/$F$45*100</f>
        <v>26.206133453798959</v>
      </c>
      <c r="H29" s="54">
        <v>86373</v>
      </c>
      <c r="I29" s="55">
        <f t="shared" ref="I29:I45" si="3">(F29/H29-1)*100</f>
        <v>6.1176525071492183</v>
      </c>
    </row>
    <row r="30" spans="1:26" ht="18" customHeight="1">
      <c r="A30" s="88"/>
      <c r="B30" s="88"/>
      <c r="C30" s="63"/>
      <c r="D30" s="53" t="s">
        <v>32</v>
      </c>
      <c r="E30" s="53"/>
      <c r="F30" s="54">
        <v>5660</v>
      </c>
      <c r="G30" s="55">
        <f t="shared" si="2"/>
        <v>1.6182802769946876</v>
      </c>
      <c r="H30" s="54">
        <v>5817</v>
      </c>
      <c r="I30" s="55">
        <f t="shared" si="3"/>
        <v>-2.6989857314767107</v>
      </c>
    </row>
    <row r="31" spans="1:26" ht="18" customHeight="1">
      <c r="A31" s="88"/>
      <c r="B31" s="88"/>
      <c r="C31" s="62"/>
      <c r="D31" s="53" t="s">
        <v>12</v>
      </c>
      <c r="E31" s="53"/>
      <c r="F31" s="54">
        <v>48660</v>
      </c>
      <c r="G31" s="55">
        <f t="shared" si="2"/>
        <v>13.91263573826175</v>
      </c>
      <c r="H31" s="54">
        <v>50714</v>
      </c>
      <c r="I31" s="55">
        <f t="shared" si="3"/>
        <v>-4.0501636628938797</v>
      </c>
    </row>
    <row r="32" spans="1:26" ht="18" customHeight="1">
      <c r="A32" s="88"/>
      <c r="B32" s="88"/>
      <c r="C32" s="61" t="s">
        <v>13</v>
      </c>
      <c r="D32" s="53"/>
      <c r="E32" s="53"/>
      <c r="F32" s="54">
        <v>136233</v>
      </c>
      <c r="G32" s="55">
        <f t="shared" si="2"/>
        <v>38.951091338483614</v>
      </c>
      <c r="H32" s="54">
        <v>136018</v>
      </c>
      <c r="I32" s="55">
        <f t="shared" si="3"/>
        <v>0.15806731462011392</v>
      </c>
    </row>
    <row r="33" spans="1:9" ht="18" customHeight="1">
      <c r="A33" s="88"/>
      <c r="B33" s="88"/>
      <c r="C33" s="63"/>
      <c r="D33" s="53" t="s">
        <v>14</v>
      </c>
      <c r="E33" s="53"/>
      <c r="F33" s="54">
        <v>27804</v>
      </c>
      <c r="G33" s="55">
        <f t="shared" si="2"/>
        <v>7.9495874243039388</v>
      </c>
      <c r="H33" s="54">
        <v>28651</v>
      </c>
      <c r="I33" s="55">
        <f t="shared" si="3"/>
        <v>-2.9562667969704415</v>
      </c>
    </row>
    <row r="34" spans="1:9" ht="18" customHeight="1">
      <c r="A34" s="88"/>
      <c r="B34" s="88"/>
      <c r="C34" s="63"/>
      <c r="D34" s="53" t="s">
        <v>33</v>
      </c>
      <c r="E34" s="53"/>
      <c r="F34" s="54">
        <v>5395</v>
      </c>
      <c r="G34" s="55">
        <f t="shared" si="2"/>
        <v>1.5425127375240884</v>
      </c>
      <c r="H34" s="54">
        <v>3880</v>
      </c>
      <c r="I34" s="55">
        <f t="shared" si="3"/>
        <v>39.046391752577314</v>
      </c>
    </row>
    <row r="35" spans="1:9" ht="18" customHeight="1">
      <c r="A35" s="88"/>
      <c r="B35" s="88"/>
      <c r="C35" s="63"/>
      <c r="D35" s="53" t="s">
        <v>34</v>
      </c>
      <c r="E35" s="53"/>
      <c r="F35" s="54">
        <v>91962</v>
      </c>
      <c r="G35" s="55">
        <f t="shared" si="2"/>
        <v>26.293337603000964</v>
      </c>
      <c r="H35" s="54">
        <v>94354</v>
      </c>
      <c r="I35" s="55">
        <f t="shared" si="3"/>
        <v>-2.5351336456324036</v>
      </c>
    </row>
    <row r="36" spans="1:9" ht="18" customHeight="1">
      <c r="A36" s="88"/>
      <c r="B36" s="88"/>
      <c r="C36" s="63"/>
      <c r="D36" s="53" t="s">
        <v>35</v>
      </c>
      <c r="E36" s="53"/>
      <c r="F36" s="54">
        <v>3333</v>
      </c>
      <c r="G36" s="55">
        <f t="shared" si="2"/>
        <v>0.9529555058698399</v>
      </c>
      <c r="H36" s="54">
        <v>3526</v>
      </c>
      <c r="I36" s="55">
        <f t="shared" si="3"/>
        <v>-5.4736245036869029</v>
      </c>
    </row>
    <row r="37" spans="1:9" ht="18" customHeight="1">
      <c r="A37" s="88"/>
      <c r="B37" s="88"/>
      <c r="C37" s="63"/>
      <c r="D37" s="53" t="s">
        <v>15</v>
      </c>
      <c r="E37" s="53"/>
      <c r="F37" s="54">
        <v>5177</v>
      </c>
      <c r="G37" s="55">
        <f t="shared" si="2"/>
        <v>1.4801832144878972</v>
      </c>
      <c r="H37" s="54">
        <v>3031</v>
      </c>
      <c r="I37" s="55">
        <f t="shared" si="3"/>
        <v>70.801715605410749</v>
      </c>
    </row>
    <row r="38" spans="1:9" ht="18" customHeight="1">
      <c r="A38" s="88"/>
      <c r="B38" s="88"/>
      <c r="C38" s="62"/>
      <c r="D38" s="53" t="s">
        <v>36</v>
      </c>
      <c r="E38" s="53"/>
      <c r="F38" s="54">
        <v>2410</v>
      </c>
      <c r="G38" s="55">
        <f t="shared" si="2"/>
        <v>0.68905573631752604</v>
      </c>
      <c r="H38" s="54">
        <v>2422</v>
      </c>
      <c r="I38" s="55">
        <f t="shared" si="3"/>
        <v>-0.49545829892650994</v>
      </c>
    </row>
    <row r="39" spans="1:9" ht="18" customHeight="1">
      <c r="A39" s="88"/>
      <c r="B39" s="88"/>
      <c r="C39" s="61" t="s">
        <v>16</v>
      </c>
      <c r="D39" s="53"/>
      <c r="E39" s="53"/>
      <c r="F39" s="54">
        <v>67543</v>
      </c>
      <c r="G39" s="55">
        <f t="shared" si="2"/>
        <v>19.311573277217704</v>
      </c>
      <c r="H39" s="54">
        <v>46428</v>
      </c>
      <c r="I39" s="55">
        <f t="shared" si="3"/>
        <v>45.479021280261911</v>
      </c>
    </row>
    <row r="40" spans="1:9" ht="18" customHeight="1">
      <c r="A40" s="88"/>
      <c r="B40" s="88"/>
      <c r="C40" s="63"/>
      <c r="D40" s="61" t="s">
        <v>17</v>
      </c>
      <c r="E40" s="53"/>
      <c r="F40" s="54">
        <v>57807</v>
      </c>
      <c r="G40" s="55">
        <f t="shared" si="2"/>
        <v>16.52790246859221</v>
      </c>
      <c r="H40" s="54">
        <v>43210</v>
      </c>
      <c r="I40" s="55">
        <f t="shared" si="3"/>
        <v>33.78153205276557</v>
      </c>
    </row>
    <row r="41" spans="1:9" ht="18" customHeight="1">
      <c r="A41" s="88"/>
      <c r="B41" s="88"/>
      <c r="C41" s="63"/>
      <c r="D41" s="63"/>
      <c r="E41" s="57" t="s">
        <v>91</v>
      </c>
      <c r="F41" s="54">
        <v>40006</v>
      </c>
      <c r="G41" s="55">
        <f t="shared" si="2"/>
        <v>11.438325222870931</v>
      </c>
      <c r="H41" s="54">
        <v>29835</v>
      </c>
      <c r="I41" s="58">
        <f t="shared" si="3"/>
        <v>34.090832914362323</v>
      </c>
    </row>
    <row r="42" spans="1:9" ht="18" customHeight="1">
      <c r="A42" s="88"/>
      <c r="B42" s="88"/>
      <c r="C42" s="63"/>
      <c r="D42" s="62"/>
      <c r="E42" s="47" t="s">
        <v>37</v>
      </c>
      <c r="F42" s="54">
        <v>17801</v>
      </c>
      <c r="G42" s="55">
        <f t="shared" si="2"/>
        <v>5.0895772457212791</v>
      </c>
      <c r="H42" s="54">
        <v>13375</v>
      </c>
      <c r="I42" s="58">
        <f t="shared" si="3"/>
        <v>33.091588785046724</v>
      </c>
    </row>
    <row r="43" spans="1:9" ht="18" customHeight="1">
      <c r="A43" s="88"/>
      <c r="B43" s="88"/>
      <c r="C43" s="63"/>
      <c r="D43" s="53" t="s">
        <v>38</v>
      </c>
      <c r="E43" s="53"/>
      <c r="F43" s="54">
        <v>9737</v>
      </c>
      <c r="G43" s="55">
        <f t="shared" si="2"/>
        <v>2.7839567238687764</v>
      </c>
      <c r="H43" s="54">
        <v>3218</v>
      </c>
      <c r="I43" s="58">
        <f t="shared" si="3"/>
        <v>202.57924176507149</v>
      </c>
    </row>
    <row r="44" spans="1:9" ht="18" customHeight="1">
      <c r="A44" s="88"/>
      <c r="B44" s="88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SUM(F28,F32,F39)+1</f>
        <v>349754</v>
      </c>
      <c r="G45" s="55">
        <f>F45/$F$45*100</f>
        <v>100</v>
      </c>
      <c r="H45" s="54">
        <f>SUM(H28,H32,H39)</f>
        <v>325350</v>
      </c>
      <c r="I45" s="55">
        <f t="shared" si="3"/>
        <v>7.5008452435838313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38" activePane="bottomRight" state="frozen"/>
      <selection activeCell="L8" sqref="L8"/>
      <selection pane="topRight" activeCell="L8" sqref="L8"/>
      <selection pane="bottomLeft" activeCell="L8" sqref="L8"/>
      <selection pane="bottomRight" activeCell="J32" sqref="J32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252</v>
      </c>
      <c r="G6" s="100"/>
      <c r="H6" s="99" t="s">
        <v>253</v>
      </c>
      <c r="I6" s="100"/>
      <c r="J6" s="99" t="s">
        <v>255</v>
      </c>
      <c r="K6" s="100"/>
      <c r="L6" s="99" t="s">
        <v>254</v>
      </c>
      <c r="M6" s="100"/>
      <c r="N6" s="99" t="s">
        <v>256</v>
      </c>
      <c r="O6" s="100"/>
    </row>
    <row r="7" spans="1:25" ht="15.95" customHeight="1">
      <c r="A7" s="95"/>
      <c r="B7" s="95"/>
      <c r="C7" s="95"/>
      <c r="D7" s="95"/>
      <c r="E7" s="95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5" customHeight="1">
      <c r="A8" s="92" t="s">
        <v>82</v>
      </c>
      <c r="B8" s="61" t="s">
        <v>49</v>
      </c>
      <c r="C8" s="53"/>
      <c r="D8" s="53"/>
      <c r="E8" s="66" t="s">
        <v>40</v>
      </c>
      <c r="F8" s="54">
        <v>992.34900000000005</v>
      </c>
      <c r="G8" s="54">
        <v>1513.5889999999999</v>
      </c>
      <c r="H8" s="54">
        <v>619.76199999999994</v>
      </c>
      <c r="I8" s="54">
        <v>589.86199999999997</v>
      </c>
      <c r="J8" s="54">
        <v>217.33699999999999</v>
      </c>
      <c r="K8" s="54">
        <v>281.15100000000001</v>
      </c>
      <c r="L8" s="54">
        <v>30660.746999999999</v>
      </c>
      <c r="M8" s="54">
        <v>30819.085999999999</v>
      </c>
      <c r="N8" s="54">
        <v>1375.9190000000001</v>
      </c>
      <c r="O8" s="54">
        <v>1310.7950000000001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2"/>
      <c r="B9" s="63"/>
      <c r="C9" s="53" t="s">
        <v>50</v>
      </c>
      <c r="D9" s="53"/>
      <c r="E9" s="66" t="s">
        <v>41</v>
      </c>
      <c r="F9" s="54">
        <v>992.34900000000005</v>
      </c>
      <c r="G9" s="54">
        <v>1513.5889999999999</v>
      </c>
      <c r="H9" s="54">
        <v>619.76199999999994</v>
      </c>
      <c r="I9" s="54">
        <v>589.86199999999997</v>
      </c>
      <c r="J9" s="54">
        <v>217.33699999999999</v>
      </c>
      <c r="K9" s="54">
        <v>281.15100000000001</v>
      </c>
      <c r="L9" s="54">
        <v>30466.883000000002</v>
      </c>
      <c r="M9" s="54">
        <v>30681.631000000001</v>
      </c>
      <c r="N9" s="54">
        <v>1322.3820000000001</v>
      </c>
      <c r="O9" s="54">
        <v>1310.7950000000001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2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>
        <v>193.864</v>
      </c>
      <c r="M10" s="54">
        <v>137.45500000000001</v>
      </c>
      <c r="N10" s="54">
        <v>53.536999999999999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2"/>
      <c r="B11" s="61" t="s">
        <v>52</v>
      </c>
      <c r="C11" s="53"/>
      <c r="D11" s="53"/>
      <c r="E11" s="66" t="s">
        <v>43</v>
      </c>
      <c r="F11" s="54">
        <v>3101.1320000000001</v>
      </c>
      <c r="G11" s="54">
        <v>2538.8530000000001</v>
      </c>
      <c r="H11" s="54">
        <v>755.10599999999999</v>
      </c>
      <c r="I11" s="54">
        <v>797.995</v>
      </c>
      <c r="J11" s="54">
        <v>210.559</v>
      </c>
      <c r="K11" s="54">
        <v>251.36</v>
      </c>
      <c r="L11" s="54">
        <v>32087.343000000001</v>
      </c>
      <c r="M11" s="54">
        <v>31108.858</v>
      </c>
      <c r="N11" s="54">
        <v>1395.1320000000001</v>
      </c>
      <c r="O11" s="54">
        <v>1244.027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2"/>
      <c r="B12" s="63"/>
      <c r="C12" s="53" t="s">
        <v>53</v>
      </c>
      <c r="D12" s="53"/>
      <c r="E12" s="66" t="s">
        <v>44</v>
      </c>
      <c r="F12" s="54">
        <v>3096.2840000000001</v>
      </c>
      <c r="G12" s="54">
        <v>2538.8530000000001</v>
      </c>
      <c r="H12" s="54">
        <v>755.10599999999999</v>
      </c>
      <c r="I12" s="54">
        <v>797.995</v>
      </c>
      <c r="J12" s="54">
        <v>210.559</v>
      </c>
      <c r="K12" s="54">
        <v>251.36</v>
      </c>
      <c r="L12" s="54">
        <v>32044.958999999999</v>
      </c>
      <c r="M12" s="54">
        <v>31068.81</v>
      </c>
      <c r="N12" s="54">
        <v>1341.595</v>
      </c>
      <c r="O12" s="54">
        <v>1244.027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2"/>
      <c r="B13" s="62"/>
      <c r="C13" s="53" t="s">
        <v>54</v>
      </c>
      <c r="D13" s="53"/>
      <c r="E13" s="66" t="s">
        <v>45</v>
      </c>
      <c r="F13" s="54">
        <v>4.8479999999999999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>
        <v>42.384</v>
      </c>
      <c r="M13" s="54">
        <v>40.048000000000002</v>
      </c>
      <c r="N13" s="54">
        <v>53.536999999999999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2"/>
      <c r="B14" s="53" t="s">
        <v>55</v>
      </c>
      <c r="C14" s="53"/>
      <c r="D14" s="53"/>
      <c r="E14" s="66" t="s">
        <v>96</v>
      </c>
      <c r="F14" s="54">
        <f t="shared" ref="F14:O14" si="0">F9-F12</f>
        <v>-2103.9349999999999</v>
      </c>
      <c r="G14" s="54">
        <f t="shared" si="0"/>
        <v>-1025.2640000000001</v>
      </c>
      <c r="H14" s="54">
        <f t="shared" si="0"/>
        <v>-135.34400000000005</v>
      </c>
      <c r="I14" s="54">
        <f t="shared" si="0"/>
        <v>-208.13300000000004</v>
      </c>
      <c r="J14" s="54">
        <f t="shared" si="0"/>
        <v>6.7779999999999916</v>
      </c>
      <c r="K14" s="54">
        <f t="shared" si="0"/>
        <v>29.790999999999997</v>
      </c>
      <c r="L14" s="54">
        <f t="shared" si="0"/>
        <v>-1578.0759999999973</v>
      </c>
      <c r="M14" s="54">
        <f t="shared" si="0"/>
        <v>-387.17900000000009</v>
      </c>
      <c r="N14" s="54">
        <f t="shared" si="0"/>
        <v>-19.212999999999965</v>
      </c>
      <c r="O14" s="54">
        <f t="shared" si="0"/>
        <v>66.768000000000029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2"/>
      <c r="B15" s="53" t="s">
        <v>56</v>
      </c>
      <c r="C15" s="53"/>
      <c r="D15" s="53"/>
      <c r="E15" s="66" t="s">
        <v>97</v>
      </c>
      <c r="F15" s="54">
        <f t="shared" ref="F15:O15" si="1">F10-F13</f>
        <v>-4.8479999999999999</v>
      </c>
      <c r="G15" s="54">
        <f t="shared" si="1"/>
        <v>0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151.48000000000002</v>
      </c>
      <c r="M15" s="54">
        <f t="shared" si="1"/>
        <v>97.407000000000011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2"/>
      <c r="B16" s="53" t="s">
        <v>57</v>
      </c>
      <c r="C16" s="53"/>
      <c r="D16" s="53"/>
      <c r="E16" s="66" t="s">
        <v>98</v>
      </c>
      <c r="F16" s="54">
        <f t="shared" ref="F16:O16" si="2">F8-F11</f>
        <v>-2108.7829999999999</v>
      </c>
      <c r="G16" s="54">
        <f t="shared" si="2"/>
        <v>-1025.2640000000001</v>
      </c>
      <c r="H16" s="54">
        <f t="shared" si="2"/>
        <v>-135.34400000000005</v>
      </c>
      <c r="I16" s="54">
        <f t="shared" si="2"/>
        <v>-208.13300000000004</v>
      </c>
      <c r="J16" s="54">
        <f t="shared" si="2"/>
        <v>6.7779999999999916</v>
      </c>
      <c r="K16" s="54">
        <f t="shared" si="2"/>
        <v>29.790999999999997</v>
      </c>
      <c r="L16" s="54">
        <f t="shared" si="2"/>
        <v>-1426.5960000000014</v>
      </c>
      <c r="M16" s="54">
        <f t="shared" si="2"/>
        <v>-289.77200000000084</v>
      </c>
      <c r="N16" s="54">
        <f t="shared" si="2"/>
        <v>-19.212999999999965</v>
      </c>
      <c r="O16" s="54">
        <f t="shared" si="2"/>
        <v>66.768000000000029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2"/>
      <c r="B17" s="53" t="s">
        <v>58</v>
      </c>
      <c r="C17" s="53"/>
      <c r="D17" s="53"/>
      <c r="E17" s="51"/>
      <c r="F17" s="54">
        <v>0</v>
      </c>
      <c r="G17" s="54">
        <v>0</v>
      </c>
      <c r="H17" s="67">
        <v>3876.9989999999998</v>
      </c>
      <c r="I17" s="67">
        <v>3741.422</v>
      </c>
      <c r="J17" s="54">
        <v>4227.8450000000003</v>
      </c>
      <c r="K17" s="54">
        <v>4289.5379999999996</v>
      </c>
      <c r="L17" s="54">
        <v>3900.172</v>
      </c>
      <c r="M17" s="54">
        <v>5411.2460000000001</v>
      </c>
      <c r="N17" s="67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2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2" t="s">
        <v>83</v>
      </c>
      <c r="B19" s="61" t="s">
        <v>60</v>
      </c>
      <c r="C19" s="53"/>
      <c r="D19" s="53"/>
      <c r="E19" s="66"/>
      <c r="F19" s="54">
        <v>1271.0740000000001</v>
      </c>
      <c r="G19" s="54">
        <v>798.30399999999997</v>
      </c>
      <c r="H19" s="54">
        <v>886.21299999999997</v>
      </c>
      <c r="I19" s="54">
        <v>386.24400000000003</v>
      </c>
      <c r="J19" s="54">
        <v>0</v>
      </c>
      <c r="K19" s="54">
        <v>0</v>
      </c>
      <c r="L19" s="54">
        <v>2187.723</v>
      </c>
      <c r="M19" s="54">
        <v>2020.133</v>
      </c>
      <c r="N19" s="54">
        <v>541.28599999999994</v>
      </c>
      <c r="O19" s="54">
        <v>603.25300000000004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2"/>
      <c r="B20" s="62"/>
      <c r="C20" s="53" t="s">
        <v>61</v>
      </c>
      <c r="D20" s="53"/>
      <c r="E20" s="66"/>
      <c r="F20" s="54">
        <v>371.3</v>
      </c>
      <c r="G20" s="54">
        <v>331.6</v>
      </c>
      <c r="H20" s="54">
        <v>530.6</v>
      </c>
      <c r="I20" s="54">
        <v>182.5</v>
      </c>
      <c r="J20" s="54">
        <v>0</v>
      </c>
      <c r="K20" s="67">
        <v>0</v>
      </c>
      <c r="L20" s="54">
        <v>1076.5</v>
      </c>
      <c r="M20" s="54">
        <v>944.5</v>
      </c>
      <c r="N20" s="54">
        <v>80</v>
      </c>
      <c r="O20" s="54">
        <v>104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2"/>
      <c r="B21" s="53" t="s">
        <v>62</v>
      </c>
      <c r="C21" s="53"/>
      <c r="D21" s="53"/>
      <c r="E21" s="66" t="s">
        <v>99</v>
      </c>
      <c r="F21" s="54">
        <v>1271.0740000000001</v>
      </c>
      <c r="G21" s="54">
        <v>798.30399999999997</v>
      </c>
      <c r="H21" s="54">
        <v>886.21299999999997</v>
      </c>
      <c r="I21" s="54">
        <v>386.24400000000003</v>
      </c>
      <c r="J21" s="54">
        <v>0</v>
      </c>
      <c r="K21" s="54">
        <v>0</v>
      </c>
      <c r="L21" s="54">
        <v>2187.723</v>
      </c>
      <c r="M21" s="54">
        <v>2020.133</v>
      </c>
      <c r="N21" s="54">
        <v>541.28599999999994</v>
      </c>
      <c r="O21" s="54">
        <v>603.25300000000004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2"/>
      <c r="B22" s="61" t="s">
        <v>63</v>
      </c>
      <c r="C22" s="53"/>
      <c r="D22" s="53"/>
      <c r="E22" s="66" t="s">
        <v>100</v>
      </c>
      <c r="F22" s="54">
        <v>886.697</v>
      </c>
      <c r="G22" s="54">
        <v>946.13599999999997</v>
      </c>
      <c r="H22" s="54">
        <v>1010.163</v>
      </c>
      <c r="I22" s="54">
        <v>569.18299999999999</v>
      </c>
      <c r="J22" s="54">
        <v>54.945</v>
      </c>
      <c r="K22" s="54">
        <v>45.021000000000001</v>
      </c>
      <c r="L22" s="54">
        <v>3438.2220000000002</v>
      </c>
      <c r="M22" s="54">
        <v>4153.1980000000003</v>
      </c>
      <c r="N22" s="54">
        <v>777.59199999999998</v>
      </c>
      <c r="O22" s="54">
        <v>833.55399999999997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2"/>
      <c r="B23" s="62" t="s">
        <v>64</v>
      </c>
      <c r="C23" s="53" t="s">
        <v>65</v>
      </c>
      <c r="D23" s="53"/>
      <c r="E23" s="66"/>
      <c r="F23" s="54">
        <v>506.50700000000001</v>
      </c>
      <c r="G23" s="54">
        <v>604.41399999999999</v>
      </c>
      <c r="H23" s="54">
        <v>351.53199999999998</v>
      </c>
      <c r="I23" s="54">
        <v>369.44900000000001</v>
      </c>
      <c r="J23" s="54">
        <v>0</v>
      </c>
      <c r="K23" s="54">
        <v>0</v>
      </c>
      <c r="L23" s="54">
        <v>2306.5709999999999</v>
      </c>
      <c r="M23" s="54">
        <v>3159.203</v>
      </c>
      <c r="N23" s="54">
        <v>99</v>
      </c>
      <c r="O23" s="54">
        <v>95.474999999999994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2"/>
      <c r="B24" s="53" t="s">
        <v>101</v>
      </c>
      <c r="C24" s="53"/>
      <c r="D24" s="53"/>
      <c r="E24" s="66" t="s">
        <v>102</v>
      </c>
      <c r="F24" s="54">
        <f t="shared" ref="F24:O24" si="3">F21-F22</f>
        <v>384.37700000000007</v>
      </c>
      <c r="G24" s="54">
        <f t="shared" si="3"/>
        <v>-147.83199999999999</v>
      </c>
      <c r="H24" s="54">
        <f t="shared" si="3"/>
        <v>-123.95000000000005</v>
      </c>
      <c r="I24" s="54">
        <f t="shared" si="3"/>
        <v>-182.93899999999996</v>
      </c>
      <c r="J24" s="54">
        <f t="shared" si="3"/>
        <v>-54.945</v>
      </c>
      <c r="K24" s="54">
        <f t="shared" si="3"/>
        <v>-45.021000000000001</v>
      </c>
      <c r="L24" s="54">
        <f t="shared" si="3"/>
        <v>-1250.4990000000003</v>
      </c>
      <c r="M24" s="54">
        <f t="shared" si="3"/>
        <v>-2133.0650000000005</v>
      </c>
      <c r="N24" s="54">
        <f t="shared" si="3"/>
        <v>-236.30600000000004</v>
      </c>
      <c r="O24" s="54">
        <f t="shared" si="3"/>
        <v>-230.30099999999993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2"/>
      <c r="B25" s="61" t="s">
        <v>66</v>
      </c>
      <c r="C25" s="61"/>
      <c r="D25" s="61"/>
      <c r="E25" s="96" t="s">
        <v>103</v>
      </c>
      <c r="F25" s="101">
        <v>0</v>
      </c>
      <c r="G25" s="101">
        <v>147.83199999999999</v>
      </c>
      <c r="H25" s="101">
        <v>123.95</v>
      </c>
      <c r="I25" s="101">
        <v>182.93899999999999</v>
      </c>
      <c r="J25" s="101">
        <v>54.945</v>
      </c>
      <c r="K25" s="101">
        <v>45.021000000000001</v>
      </c>
      <c r="L25" s="101">
        <v>1250.499</v>
      </c>
      <c r="M25" s="101">
        <v>2133.0650000000001</v>
      </c>
      <c r="N25" s="101">
        <v>236.30600000000001</v>
      </c>
      <c r="O25" s="101">
        <v>230.30099999999999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2"/>
      <c r="B26" s="80" t="s">
        <v>67</v>
      </c>
      <c r="C26" s="80"/>
      <c r="D26" s="80"/>
      <c r="E26" s="97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2"/>
      <c r="B27" s="53" t="s">
        <v>104</v>
      </c>
      <c r="C27" s="53"/>
      <c r="D27" s="53"/>
      <c r="E27" s="66" t="s">
        <v>105</v>
      </c>
      <c r="F27" s="54">
        <f>F24+F25</f>
        <v>384.37700000000007</v>
      </c>
      <c r="G27" s="54">
        <f t="shared" ref="G27:O27" si="4">G24+G25</f>
        <v>0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5" t="s">
        <v>68</v>
      </c>
      <c r="B30" s="95"/>
      <c r="C30" s="95"/>
      <c r="D30" s="95"/>
      <c r="E30" s="95"/>
      <c r="F30" s="103" t="s">
        <v>261</v>
      </c>
      <c r="G30" s="104"/>
      <c r="H30" s="103" t="s">
        <v>260</v>
      </c>
      <c r="I30" s="104"/>
      <c r="J30" s="103" t="s">
        <v>259</v>
      </c>
      <c r="K30" s="104"/>
      <c r="L30" s="103" t="s">
        <v>258</v>
      </c>
      <c r="M30" s="104"/>
      <c r="N30" s="103" t="s">
        <v>257</v>
      </c>
      <c r="O30" s="104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5"/>
      <c r="B31" s="95"/>
      <c r="C31" s="95"/>
      <c r="D31" s="95"/>
      <c r="E31" s="95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2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>
        <v>0</v>
      </c>
      <c r="H32" s="54">
        <v>0</v>
      </c>
      <c r="I32" s="54">
        <v>0</v>
      </c>
      <c r="J32" s="54">
        <v>268</v>
      </c>
      <c r="K32" s="54">
        <v>251</v>
      </c>
      <c r="L32" s="54">
        <v>41</v>
      </c>
      <c r="M32" s="54">
        <v>42</v>
      </c>
      <c r="N32" s="54">
        <v>11</v>
      </c>
      <c r="O32" s="54">
        <v>11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98"/>
      <c r="B33" s="63"/>
      <c r="C33" s="61" t="s">
        <v>69</v>
      </c>
      <c r="D33" s="53"/>
      <c r="E33" s="66"/>
      <c r="F33" s="54">
        <v>0</v>
      </c>
      <c r="G33" s="54">
        <v>0</v>
      </c>
      <c r="H33" s="54">
        <v>0</v>
      </c>
      <c r="I33" s="54">
        <v>0</v>
      </c>
      <c r="J33" s="54">
        <v>143</v>
      </c>
      <c r="K33" s="54">
        <v>139</v>
      </c>
      <c r="L33" s="54">
        <v>41</v>
      </c>
      <c r="M33" s="54">
        <v>42</v>
      </c>
      <c r="N33" s="54">
        <v>11</v>
      </c>
      <c r="O33" s="54">
        <v>11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98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>
        <v>139</v>
      </c>
      <c r="K34" s="54">
        <v>139</v>
      </c>
      <c r="L34" s="54">
        <v>41</v>
      </c>
      <c r="M34" s="54">
        <v>42</v>
      </c>
      <c r="N34" s="54">
        <v>2</v>
      </c>
      <c r="O34" s="54">
        <v>1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98"/>
      <c r="B35" s="62"/>
      <c r="C35" s="53" t="s">
        <v>71</v>
      </c>
      <c r="D35" s="53"/>
      <c r="E35" s="66"/>
      <c r="F35" s="54">
        <v>0</v>
      </c>
      <c r="G35" s="54">
        <v>0</v>
      </c>
      <c r="H35" s="54">
        <v>0</v>
      </c>
      <c r="I35" s="54">
        <v>0</v>
      </c>
      <c r="J35" s="68">
        <v>125</v>
      </c>
      <c r="K35" s="68">
        <v>112</v>
      </c>
      <c r="L35" s="54">
        <v>0</v>
      </c>
      <c r="M35" s="54">
        <v>0</v>
      </c>
      <c r="N35" s="54">
        <v>0</v>
      </c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98"/>
      <c r="B36" s="61" t="s">
        <v>52</v>
      </c>
      <c r="C36" s="53"/>
      <c r="D36" s="53"/>
      <c r="E36" s="66" t="s">
        <v>41</v>
      </c>
      <c r="F36" s="54">
        <v>0</v>
      </c>
      <c r="G36" s="54">
        <v>0</v>
      </c>
      <c r="H36" s="54">
        <v>0</v>
      </c>
      <c r="I36" s="54">
        <v>0</v>
      </c>
      <c r="J36" s="54">
        <v>245</v>
      </c>
      <c r="K36" s="54">
        <v>229</v>
      </c>
      <c r="L36" s="54">
        <v>13</v>
      </c>
      <c r="M36" s="54">
        <v>44</v>
      </c>
      <c r="N36" s="54">
        <v>5</v>
      </c>
      <c r="O36" s="54">
        <v>5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98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>
        <v>243</v>
      </c>
      <c r="K37" s="54">
        <v>226</v>
      </c>
      <c r="L37" s="54">
        <v>12</v>
      </c>
      <c r="M37" s="54">
        <v>43</v>
      </c>
      <c r="N37" s="54">
        <v>0</v>
      </c>
      <c r="O37" s="54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98"/>
      <c r="B38" s="62"/>
      <c r="C38" s="53" t="s">
        <v>73</v>
      </c>
      <c r="D38" s="53"/>
      <c r="E38" s="66"/>
      <c r="F38" s="54">
        <v>0</v>
      </c>
      <c r="G38" s="54">
        <v>0</v>
      </c>
      <c r="H38" s="54">
        <v>0</v>
      </c>
      <c r="I38" s="54">
        <v>0</v>
      </c>
      <c r="J38" s="54">
        <v>2</v>
      </c>
      <c r="K38" s="68">
        <v>3</v>
      </c>
      <c r="L38" s="54">
        <v>1</v>
      </c>
      <c r="M38" s="54">
        <v>1</v>
      </c>
      <c r="N38" s="54">
        <v>5</v>
      </c>
      <c r="O38" s="54">
        <v>5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98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O39" si="5">G32-G36</f>
        <v>0</v>
      </c>
      <c r="H39" s="54">
        <f t="shared" si="5"/>
        <v>0</v>
      </c>
      <c r="I39" s="54">
        <f t="shared" si="5"/>
        <v>0</v>
      </c>
      <c r="J39" s="54">
        <f t="shared" si="5"/>
        <v>23</v>
      </c>
      <c r="K39" s="54">
        <f t="shared" si="5"/>
        <v>22</v>
      </c>
      <c r="L39" s="54">
        <f t="shared" si="5"/>
        <v>28</v>
      </c>
      <c r="M39" s="54">
        <f t="shared" si="5"/>
        <v>-2</v>
      </c>
      <c r="N39" s="54">
        <f t="shared" si="5"/>
        <v>6</v>
      </c>
      <c r="O39" s="54">
        <f t="shared" si="5"/>
        <v>6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2" t="s">
        <v>85</v>
      </c>
      <c r="B40" s="61" t="s">
        <v>75</v>
      </c>
      <c r="C40" s="53"/>
      <c r="D40" s="53"/>
      <c r="E40" s="66" t="s">
        <v>43</v>
      </c>
      <c r="F40" s="54">
        <v>40</v>
      </c>
      <c r="G40" s="54">
        <v>43</v>
      </c>
      <c r="H40" s="54">
        <v>49</v>
      </c>
      <c r="I40" s="54">
        <v>50</v>
      </c>
      <c r="J40" s="54">
        <v>14</v>
      </c>
      <c r="K40" s="54">
        <v>14</v>
      </c>
      <c r="L40" s="54">
        <v>0</v>
      </c>
      <c r="M40" s="54">
        <v>30</v>
      </c>
      <c r="N40" s="54">
        <v>14</v>
      </c>
      <c r="O40" s="54">
        <v>17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3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>
        <v>0</v>
      </c>
      <c r="K41" s="54">
        <v>0</v>
      </c>
      <c r="L41" s="54">
        <v>0</v>
      </c>
      <c r="M41" s="54">
        <v>4</v>
      </c>
      <c r="N41" s="54">
        <v>0</v>
      </c>
      <c r="O41" s="54">
        <v>10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3"/>
      <c r="B42" s="61" t="s">
        <v>63</v>
      </c>
      <c r="C42" s="53"/>
      <c r="D42" s="53"/>
      <c r="E42" s="66" t="s">
        <v>44</v>
      </c>
      <c r="F42" s="54">
        <v>40</v>
      </c>
      <c r="G42" s="54">
        <v>43</v>
      </c>
      <c r="H42" s="54">
        <v>49</v>
      </c>
      <c r="I42" s="54">
        <v>50</v>
      </c>
      <c r="J42" s="54">
        <v>37</v>
      </c>
      <c r="K42" s="54">
        <v>36</v>
      </c>
      <c r="L42" s="54">
        <v>28</v>
      </c>
      <c r="M42" s="54">
        <v>28</v>
      </c>
      <c r="N42" s="54">
        <v>20</v>
      </c>
      <c r="O42" s="54">
        <v>23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3"/>
      <c r="B43" s="62"/>
      <c r="C43" s="53" t="s">
        <v>77</v>
      </c>
      <c r="D43" s="53"/>
      <c r="E43" s="66"/>
      <c r="F43" s="54">
        <v>37</v>
      </c>
      <c r="G43" s="54">
        <v>39</v>
      </c>
      <c r="H43" s="54">
        <v>44</v>
      </c>
      <c r="I43" s="54">
        <v>45</v>
      </c>
      <c r="J43" s="68">
        <v>28</v>
      </c>
      <c r="K43" s="68">
        <v>27</v>
      </c>
      <c r="L43" s="54">
        <v>14</v>
      </c>
      <c r="M43" s="54">
        <v>11</v>
      </c>
      <c r="N43" s="54">
        <v>0</v>
      </c>
      <c r="O43" s="54">
        <v>0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3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O44" si="6">G40-G42</f>
        <v>0</v>
      </c>
      <c r="H44" s="68">
        <f t="shared" si="6"/>
        <v>0</v>
      </c>
      <c r="I44" s="68">
        <f t="shared" si="6"/>
        <v>0</v>
      </c>
      <c r="J44" s="68">
        <f t="shared" si="6"/>
        <v>-23</v>
      </c>
      <c r="K44" s="68">
        <f t="shared" si="6"/>
        <v>-22</v>
      </c>
      <c r="L44" s="68">
        <f t="shared" si="6"/>
        <v>-28</v>
      </c>
      <c r="M44" s="68">
        <f t="shared" si="6"/>
        <v>2</v>
      </c>
      <c r="N44" s="68">
        <f t="shared" si="6"/>
        <v>-6</v>
      </c>
      <c r="O44" s="68">
        <f t="shared" si="6"/>
        <v>-6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2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O45" si="7">G39+G44</f>
        <v>0</v>
      </c>
      <c r="H45" s="54">
        <f t="shared" si="7"/>
        <v>0</v>
      </c>
      <c r="I45" s="54">
        <f t="shared" si="7"/>
        <v>0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3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68">
        <v>0</v>
      </c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3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3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42" activePane="bottomRight" state="frozen"/>
      <selection activeCell="L8" sqref="L8"/>
      <selection pane="topRight" activeCell="L8" sqref="L8"/>
      <selection pane="bottomLeft" activeCell="L8" sqref="L8"/>
      <selection pane="bottomRight" activeCell="F47" sqref="F4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/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88" t="s">
        <v>87</v>
      </c>
      <c r="B9" s="88" t="s">
        <v>89</v>
      </c>
      <c r="C9" s="61" t="s">
        <v>3</v>
      </c>
      <c r="D9" s="53"/>
      <c r="E9" s="53"/>
      <c r="F9" s="54">
        <v>73632</v>
      </c>
      <c r="G9" s="55">
        <f>F9/$F$27*100</f>
        <v>18.14811893682467</v>
      </c>
      <c r="H9" s="54">
        <v>72622</v>
      </c>
      <c r="I9" s="55">
        <f t="shared" ref="I9:I45" si="0">(F9/H9-1)*100</f>
        <v>1.3907631296301348</v>
      </c>
    </row>
    <row r="10" spans="1:9" ht="18" customHeight="1">
      <c r="A10" s="88"/>
      <c r="B10" s="88"/>
      <c r="C10" s="63"/>
      <c r="D10" s="61" t="s">
        <v>22</v>
      </c>
      <c r="E10" s="53"/>
      <c r="F10" s="54">
        <v>18521</v>
      </c>
      <c r="G10" s="55">
        <f t="shared" ref="G10:G27" si="1">F10/$F$27*100</f>
        <v>4.5648809054341832</v>
      </c>
      <c r="H10" s="54">
        <v>18757</v>
      </c>
      <c r="I10" s="55">
        <f t="shared" si="0"/>
        <v>-1.2581969398091419</v>
      </c>
    </row>
    <row r="11" spans="1:9" ht="18" customHeight="1">
      <c r="A11" s="88"/>
      <c r="B11" s="88"/>
      <c r="C11" s="63"/>
      <c r="D11" s="63"/>
      <c r="E11" s="47" t="s">
        <v>23</v>
      </c>
      <c r="F11" s="54">
        <v>15554</v>
      </c>
      <c r="G11" s="55">
        <f t="shared" si="1"/>
        <v>3.8336028077924125</v>
      </c>
      <c r="H11" s="54">
        <v>15357</v>
      </c>
      <c r="I11" s="55">
        <f t="shared" si="0"/>
        <v>1.2828026307221352</v>
      </c>
    </row>
    <row r="12" spans="1:9" ht="18" customHeight="1">
      <c r="A12" s="88"/>
      <c r="B12" s="88"/>
      <c r="C12" s="63"/>
      <c r="D12" s="63"/>
      <c r="E12" s="47" t="s">
        <v>24</v>
      </c>
      <c r="F12" s="54">
        <v>613</v>
      </c>
      <c r="G12" s="55">
        <f t="shared" si="1"/>
        <v>0.15108644214843442</v>
      </c>
      <c r="H12" s="54">
        <v>631</v>
      </c>
      <c r="I12" s="55">
        <f t="shared" si="0"/>
        <v>-2.8526148969889031</v>
      </c>
    </row>
    <row r="13" spans="1:9" ht="18" customHeight="1">
      <c r="A13" s="88"/>
      <c r="B13" s="88"/>
      <c r="C13" s="63"/>
      <c r="D13" s="62"/>
      <c r="E13" s="47" t="s">
        <v>25</v>
      </c>
      <c r="F13" s="54">
        <v>65</v>
      </c>
      <c r="G13" s="55">
        <f t="shared" si="1"/>
        <v>1.6020585219654548E-2</v>
      </c>
      <c r="H13" s="54">
        <v>105</v>
      </c>
      <c r="I13" s="55">
        <f t="shared" si="0"/>
        <v>-38.095238095238095</v>
      </c>
    </row>
    <row r="14" spans="1:9" ht="18" customHeight="1">
      <c r="A14" s="88"/>
      <c r="B14" s="88"/>
      <c r="C14" s="63"/>
      <c r="D14" s="61" t="s">
        <v>26</v>
      </c>
      <c r="E14" s="53"/>
      <c r="F14" s="54">
        <v>14040</v>
      </c>
      <c r="G14" s="55">
        <f t="shared" si="1"/>
        <v>3.460446407445382</v>
      </c>
      <c r="H14" s="54">
        <v>13948</v>
      </c>
      <c r="I14" s="55">
        <f t="shared" si="0"/>
        <v>0.65959277315743581</v>
      </c>
    </row>
    <row r="15" spans="1:9" ht="18" customHeight="1">
      <c r="A15" s="88"/>
      <c r="B15" s="88"/>
      <c r="C15" s="63"/>
      <c r="D15" s="63"/>
      <c r="E15" s="47" t="s">
        <v>27</v>
      </c>
      <c r="F15" s="54">
        <v>572</v>
      </c>
      <c r="G15" s="55">
        <f t="shared" si="1"/>
        <v>0.14098114993296001</v>
      </c>
      <c r="H15" s="54">
        <v>552</v>
      </c>
      <c r="I15" s="55">
        <f t="shared" si="0"/>
        <v>3.6231884057970953</v>
      </c>
    </row>
    <row r="16" spans="1:9" ht="18" customHeight="1">
      <c r="A16" s="88"/>
      <c r="B16" s="88"/>
      <c r="C16" s="63"/>
      <c r="D16" s="62"/>
      <c r="E16" s="47" t="s">
        <v>28</v>
      </c>
      <c r="F16" s="54">
        <v>13468</v>
      </c>
      <c r="G16" s="55">
        <f t="shared" si="1"/>
        <v>3.3194652575124226</v>
      </c>
      <c r="H16" s="54">
        <v>13396</v>
      </c>
      <c r="I16" s="55">
        <f t="shared" si="0"/>
        <v>0.53747387279785563</v>
      </c>
    </row>
    <row r="17" spans="1:9" ht="18" customHeight="1">
      <c r="A17" s="88"/>
      <c r="B17" s="88"/>
      <c r="C17" s="63"/>
      <c r="D17" s="89" t="s">
        <v>29</v>
      </c>
      <c r="E17" s="90"/>
      <c r="F17" s="54">
        <v>27364</v>
      </c>
      <c r="G17" s="55">
        <f t="shared" si="1"/>
        <v>6.7444199069327233</v>
      </c>
      <c r="H17" s="54">
        <v>26544</v>
      </c>
      <c r="I17" s="55">
        <f t="shared" si="0"/>
        <v>3.0892103676913862</v>
      </c>
    </row>
    <row r="18" spans="1:9" ht="18" customHeight="1">
      <c r="A18" s="88"/>
      <c r="B18" s="88"/>
      <c r="C18" s="63"/>
      <c r="D18" s="89" t="s">
        <v>93</v>
      </c>
      <c r="E18" s="91"/>
      <c r="F18" s="54">
        <v>870</v>
      </c>
      <c r="G18" s="55">
        <f t="shared" si="1"/>
        <v>0.21442937140153007</v>
      </c>
      <c r="H18" s="54">
        <v>726</v>
      </c>
      <c r="I18" s="55">
        <f t="shared" si="0"/>
        <v>19.834710743801654</v>
      </c>
    </row>
    <row r="19" spans="1:9" ht="18" customHeight="1">
      <c r="A19" s="88"/>
      <c r="B19" s="88"/>
      <c r="C19" s="62"/>
      <c r="D19" s="89" t="s">
        <v>94</v>
      </c>
      <c r="E19" s="91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8"/>
      <c r="B20" s="88"/>
      <c r="C20" s="53" t="s">
        <v>4</v>
      </c>
      <c r="D20" s="53"/>
      <c r="E20" s="53"/>
      <c r="F20" s="54">
        <v>12118</v>
      </c>
      <c r="G20" s="55">
        <f t="shared" si="1"/>
        <v>2.9867300260272893</v>
      </c>
      <c r="H20" s="54">
        <v>10810</v>
      </c>
      <c r="I20" s="55">
        <f t="shared" si="0"/>
        <v>12.099907493061979</v>
      </c>
    </row>
    <row r="21" spans="1:9" ht="18" customHeight="1">
      <c r="A21" s="88"/>
      <c r="B21" s="88"/>
      <c r="C21" s="53" t="s">
        <v>5</v>
      </c>
      <c r="D21" s="53"/>
      <c r="E21" s="53"/>
      <c r="F21" s="54">
        <v>149287</v>
      </c>
      <c r="G21" s="55">
        <f t="shared" si="1"/>
        <v>36.794847779793358</v>
      </c>
      <c r="H21" s="54">
        <v>152343</v>
      </c>
      <c r="I21" s="55">
        <f t="shared" si="0"/>
        <v>-2.0059996192801743</v>
      </c>
    </row>
    <row r="22" spans="1:9" ht="18" customHeight="1">
      <c r="A22" s="88"/>
      <c r="B22" s="88"/>
      <c r="C22" s="53" t="s">
        <v>30</v>
      </c>
      <c r="D22" s="53"/>
      <c r="E22" s="53"/>
      <c r="F22" s="54">
        <v>3820</v>
      </c>
      <c r="G22" s="55">
        <f t="shared" si="1"/>
        <v>0.94151746983200568</v>
      </c>
      <c r="H22" s="54">
        <v>3962</v>
      </c>
      <c r="I22" s="55">
        <f t="shared" si="0"/>
        <v>-3.5840484603735456</v>
      </c>
    </row>
    <row r="23" spans="1:9" ht="18" customHeight="1">
      <c r="A23" s="88"/>
      <c r="B23" s="88"/>
      <c r="C23" s="53" t="s">
        <v>6</v>
      </c>
      <c r="D23" s="53"/>
      <c r="E23" s="53"/>
      <c r="F23" s="54">
        <v>100934</v>
      </c>
      <c r="G23" s="55">
        <f t="shared" si="1"/>
        <v>24.87725767016326</v>
      </c>
      <c r="H23" s="54">
        <v>84642</v>
      </c>
      <c r="I23" s="55">
        <f t="shared" si="0"/>
        <v>19.248127407197369</v>
      </c>
    </row>
    <row r="24" spans="1:9" ht="18" customHeight="1">
      <c r="A24" s="88"/>
      <c r="B24" s="88"/>
      <c r="C24" s="53" t="s">
        <v>31</v>
      </c>
      <c r="D24" s="53"/>
      <c r="E24" s="53"/>
      <c r="F24" s="54">
        <v>1212</v>
      </c>
      <c r="G24" s="55">
        <f t="shared" si="1"/>
        <v>0.29872229671109712</v>
      </c>
      <c r="H24" s="54">
        <v>1019</v>
      </c>
      <c r="I24" s="55">
        <f t="shared" si="0"/>
        <v>18.940137389597655</v>
      </c>
    </row>
    <row r="25" spans="1:9" ht="18" customHeight="1">
      <c r="A25" s="88"/>
      <c r="B25" s="88"/>
      <c r="C25" s="53" t="s">
        <v>7</v>
      </c>
      <c r="D25" s="53"/>
      <c r="E25" s="53"/>
      <c r="F25" s="54">
        <v>34487</v>
      </c>
      <c r="G25" s="55">
        <f t="shared" si="1"/>
        <v>8.5000295764650211</v>
      </c>
      <c r="H25" s="54">
        <v>46722</v>
      </c>
      <c r="I25" s="55">
        <f t="shared" si="0"/>
        <v>-26.186807071615082</v>
      </c>
    </row>
    <row r="26" spans="1:9" ht="18" customHeight="1">
      <c r="A26" s="88"/>
      <c r="B26" s="88"/>
      <c r="C26" s="53" t="s">
        <v>8</v>
      </c>
      <c r="D26" s="53"/>
      <c r="E26" s="53"/>
      <c r="F26" s="54">
        <v>30238</v>
      </c>
      <c r="G26" s="55">
        <f t="shared" si="1"/>
        <v>7.4527762441832959</v>
      </c>
      <c r="H26" s="54">
        <v>31975</v>
      </c>
      <c r="I26" s="55">
        <f t="shared" si="0"/>
        <v>-5.4323690383111796</v>
      </c>
    </row>
    <row r="27" spans="1:9" ht="18" customHeight="1">
      <c r="A27" s="88"/>
      <c r="B27" s="88"/>
      <c r="C27" s="53" t="s">
        <v>9</v>
      </c>
      <c r="D27" s="53"/>
      <c r="E27" s="53"/>
      <c r="F27" s="54">
        <f>SUM(F9,F20:F26)</f>
        <v>405728</v>
      </c>
      <c r="G27" s="55">
        <f t="shared" si="1"/>
        <v>100</v>
      </c>
      <c r="H27" s="54">
        <f>SUM(H9,H20:H26)</f>
        <v>404095</v>
      </c>
      <c r="I27" s="55">
        <f t="shared" si="0"/>
        <v>0.40411289424515662</v>
      </c>
    </row>
    <row r="28" spans="1:9" ht="18" customHeight="1">
      <c r="A28" s="88"/>
      <c r="B28" s="88" t="s">
        <v>88</v>
      </c>
      <c r="C28" s="61" t="s">
        <v>10</v>
      </c>
      <c r="D28" s="53"/>
      <c r="E28" s="53"/>
      <c r="F28" s="54">
        <v>146136</v>
      </c>
      <c r="G28" s="55">
        <f t="shared" ref="G28:G45" si="2">F28/$F$45*100</f>
        <v>38.113519533256998</v>
      </c>
      <c r="H28" s="54">
        <v>147977</v>
      </c>
      <c r="I28" s="55">
        <f t="shared" si="0"/>
        <v>-1.2441122606891564</v>
      </c>
    </row>
    <row r="29" spans="1:9" ht="18" customHeight="1">
      <c r="A29" s="88"/>
      <c r="B29" s="88"/>
      <c r="C29" s="63"/>
      <c r="D29" s="53" t="s">
        <v>11</v>
      </c>
      <c r="E29" s="53"/>
      <c r="F29" s="54">
        <v>89682</v>
      </c>
      <c r="G29" s="55">
        <f t="shared" si="2"/>
        <v>23.389833160765004</v>
      </c>
      <c r="H29" s="54">
        <v>89681</v>
      </c>
      <c r="I29" s="55">
        <f t="shared" si="0"/>
        <v>1.1150633913548091E-3</v>
      </c>
    </row>
    <row r="30" spans="1:9" ht="18" customHeight="1">
      <c r="A30" s="88"/>
      <c r="B30" s="88"/>
      <c r="C30" s="63"/>
      <c r="D30" s="53" t="s">
        <v>32</v>
      </c>
      <c r="E30" s="53"/>
      <c r="F30" s="54">
        <v>6293</v>
      </c>
      <c r="G30" s="55">
        <f t="shared" si="2"/>
        <v>1.6412682598592157</v>
      </c>
      <c r="H30" s="54">
        <v>5678</v>
      </c>
      <c r="I30" s="55">
        <f t="shared" si="0"/>
        <v>10.831278619232121</v>
      </c>
    </row>
    <row r="31" spans="1:9" ht="18" customHeight="1">
      <c r="A31" s="88"/>
      <c r="B31" s="88"/>
      <c r="C31" s="62"/>
      <c r="D31" s="53" t="s">
        <v>12</v>
      </c>
      <c r="E31" s="53"/>
      <c r="F31" s="54">
        <v>50161</v>
      </c>
      <c r="G31" s="55">
        <f t="shared" si="2"/>
        <v>13.082418112632785</v>
      </c>
      <c r="H31" s="54">
        <v>52618</v>
      </c>
      <c r="I31" s="55">
        <f t="shared" si="0"/>
        <v>-4.6695047322209078</v>
      </c>
    </row>
    <row r="32" spans="1:9" ht="18" customHeight="1">
      <c r="A32" s="88"/>
      <c r="B32" s="88"/>
      <c r="C32" s="61" t="s">
        <v>13</v>
      </c>
      <c r="D32" s="53"/>
      <c r="E32" s="53"/>
      <c r="F32" s="54">
        <v>158638</v>
      </c>
      <c r="G32" s="55">
        <f t="shared" si="2"/>
        <v>41.374148134045171</v>
      </c>
      <c r="H32" s="54">
        <v>163646</v>
      </c>
      <c r="I32" s="55">
        <f t="shared" si="0"/>
        <v>-3.0602642288843018</v>
      </c>
    </row>
    <row r="33" spans="1:9" ht="18" customHeight="1">
      <c r="A33" s="88"/>
      <c r="B33" s="88"/>
      <c r="C33" s="63"/>
      <c r="D33" s="53" t="s">
        <v>14</v>
      </c>
      <c r="E33" s="53"/>
      <c r="F33" s="54">
        <v>36441</v>
      </c>
      <c r="G33" s="55">
        <f t="shared" si="2"/>
        <v>9.5041246873557395</v>
      </c>
      <c r="H33" s="54">
        <v>25260</v>
      </c>
      <c r="I33" s="55">
        <f t="shared" si="0"/>
        <v>44.263657957244654</v>
      </c>
    </row>
    <row r="34" spans="1:9" ht="18" customHeight="1">
      <c r="A34" s="88"/>
      <c r="B34" s="88"/>
      <c r="C34" s="63"/>
      <c r="D34" s="53" t="s">
        <v>33</v>
      </c>
      <c r="E34" s="53"/>
      <c r="F34" s="54">
        <v>5684</v>
      </c>
      <c r="G34" s="55">
        <f t="shared" si="2"/>
        <v>1.4824358476147752</v>
      </c>
      <c r="H34" s="54">
        <v>5657</v>
      </c>
      <c r="I34" s="55">
        <f t="shared" si="0"/>
        <v>0.47728477991868523</v>
      </c>
    </row>
    <row r="35" spans="1:9" ht="18" customHeight="1">
      <c r="A35" s="88"/>
      <c r="B35" s="88"/>
      <c r="C35" s="63"/>
      <c r="D35" s="53" t="s">
        <v>34</v>
      </c>
      <c r="E35" s="53"/>
      <c r="F35" s="54">
        <v>105505</v>
      </c>
      <c r="G35" s="55">
        <f t="shared" si="2"/>
        <v>27.516606984974818</v>
      </c>
      <c r="H35" s="54">
        <v>108337</v>
      </c>
      <c r="I35" s="55">
        <f t="shared" si="0"/>
        <v>-2.6140653700951644</v>
      </c>
    </row>
    <row r="36" spans="1:9" ht="18" customHeight="1">
      <c r="A36" s="88"/>
      <c r="B36" s="88"/>
      <c r="C36" s="63"/>
      <c r="D36" s="53" t="s">
        <v>35</v>
      </c>
      <c r="E36" s="53"/>
      <c r="F36" s="54">
        <v>3947</v>
      </c>
      <c r="G36" s="55">
        <f t="shared" si="2"/>
        <v>1.0294113811638843</v>
      </c>
      <c r="H36" s="54">
        <v>3700</v>
      </c>
      <c r="I36" s="55">
        <f t="shared" si="0"/>
        <v>6.6756756756756852</v>
      </c>
    </row>
    <row r="37" spans="1:9" ht="18" customHeight="1">
      <c r="A37" s="88"/>
      <c r="B37" s="88"/>
      <c r="C37" s="63"/>
      <c r="D37" s="53" t="s">
        <v>15</v>
      </c>
      <c r="E37" s="53"/>
      <c r="F37" s="54">
        <v>4784</v>
      </c>
      <c r="G37" s="55">
        <f t="shared" si="2"/>
        <v>1.2477081447904794</v>
      </c>
      <c r="H37" s="54">
        <v>18274</v>
      </c>
      <c r="I37" s="55">
        <f t="shared" si="0"/>
        <v>-73.820728904454413</v>
      </c>
    </row>
    <row r="38" spans="1:9" ht="18" customHeight="1">
      <c r="A38" s="88"/>
      <c r="B38" s="88"/>
      <c r="C38" s="62"/>
      <c r="D38" s="53" t="s">
        <v>36</v>
      </c>
      <c r="E38" s="53"/>
      <c r="F38" s="54">
        <v>2277</v>
      </c>
      <c r="G38" s="55">
        <f t="shared" si="2"/>
        <v>0.59386108814546856</v>
      </c>
      <c r="H38" s="54">
        <v>2418</v>
      </c>
      <c r="I38" s="55">
        <f t="shared" si="0"/>
        <v>-5.8312655086848686</v>
      </c>
    </row>
    <row r="39" spans="1:9" ht="18" customHeight="1">
      <c r="A39" s="88"/>
      <c r="B39" s="88"/>
      <c r="C39" s="61" t="s">
        <v>16</v>
      </c>
      <c r="D39" s="53"/>
      <c r="E39" s="53"/>
      <c r="F39" s="54">
        <v>78649</v>
      </c>
      <c r="G39" s="55">
        <f t="shared" si="2"/>
        <v>20.512332332697831</v>
      </c>
      <c r="H39" s="54">
        <v>79312</v>
      </c>
      <c r="I39" s="55">
        <f t="shared" si="0"/>
        <v>-0.8359390760540597</v>
      </c>
    </row>
    <row r="40" spans="1:9" ht="18" customHeight="1">
      <c r="A40" s="88"/>
      <c r="B40" s="88"/>
      <c r="C40" s="63"/>
      <c r="D40" s="61" t="s">
        <v>17</v>
      </c>
      <c r="E40" s="53"/>
      <c r="F40" s="54">
        <v>73837</v>
      </c>
      <c r="G40" s="55">
        <f t="shared" si="2"/>
        <v>19.257321548263928</v>
      </c>
      <c r="H40" s="54">
        <v>76718</v>
      </c>
      <c r="I40" s="55">
        <f t="shared" si="0"/>
        <v>-3.7553116608879278</v>
      </c>
    </row>
    <row r="41" spans="1:9" ht="18" customHeight="1">
      <c r="A41" s="88"/>
      <c r="B41" s="88"/>
      <c r="C41" s="63"/>
      <c r="D41" s="63"/>
      <c r="E41" s="57" t="s">
        <v>91</v>
      </c>
      <c r="F41" s="54">
        <v>57376</v>
      </c>
      <c r="G41" s="55">
        <f t="shared" si="2"/>
        <v>14.964151863607555</v>
      </c>
      <c r="H41" s="54">
        <v>60756</v>
      </c>
      <c r="I41" s="58">
        <f t="shared" si="0"/>
        <v>-5.5632365527684469</v>
      </c>
    </row>
    <row r="42" spans="1:9" ht="18" customHeight="1">
      <c r="A42" s="88"/>
      <c r="B42" s="88"/>
      <c r="C42" s="63"/>
      <c r="D42" s="62"/>
      <c r="E42" s="47" t="s">
        <v>37</v>
      </c>
      <c r="F42" s="54">
        <v>16461</v>
      </c>
      <c r="G42" s="55">
        <f t="shared" si="2"/>
        <v>4.2931696846563723</v>
      </c>
      <c r="H42" s="54">
        <v>15962</v>
      </c>
      <c r="I42" s="58">
        <f t="shared" si="0"/>
        <v>3.1261746648289623</v>
      </c>
    </row>
    <row r="43" spans="1:9" ht="18" customHeight="1">
      <c r="A43" s="88"/>
      <c r="B43" s="88"/>
      <c r="C43" s="63"/>
      <c r="D43" s="53" t="s">
        <v>38</v>
      </c>
      <c r="E43" s="53"/>
      <c r="F43" s="54">
        <v>4812</v>
      </c>
      <c r="G43" s="55">
        <f t="shared" si="2"/>
        <v>1.255010784433902</v>
      </c>
      <c r="H43" s="54">
        <v>2594</v>
      </c>
      <c r="I43" s="58">
        <f t="shared" si="0"/>
        <v>85.505011565150355</v>
      </c>
    </row>
    <row r="44" spans="1:9" ht="18" customHeight="1">
      <c r="A44" s="88"/>
      <c r="B44" s="88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8"/>
      <c r="B45" s="88"/>
      <c r="C45" s="47" t="s">
        <v>18</v>
      </c>
      <c r="D45" s="47"/>
      <c r="E45" s="47"/>
      <c r="F45" s="54">
        <f>SUM(F28,F32,F39)</f>
        <v>383423</v>
      </c>
      <c r="G45" s="55">
        <f t="shared" si="2"/>
        <v>100</v>
      </c>
      <c r="H45" s="54">
        <f>SUM(H28,H32,H39)</f>
        <v>390935</v>
      </c>
      <c r="I45" s="55">
        <f t="shared" si="0"/>
        <v>-1.9215470602529816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ignoredErrors>
    <ignoredError sqref="G4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22" activePane="bottomRight" state="frozen"/>
      <selection activeCell="L8" sqref="L8"/>
      <selection pane="topRight" activeCell="L8" sqref="L8"/>
      <selection pane="bottomLeft" activeCell="L8" sqref="L8"/>
      <selection pane="bottomRight" activeCell="I35" sqref="I35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262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88" t="s">
        <v>115</v>
      </c>
      <c r="B7" s="61" t="s">
        <v>116</v>
      </c>
      <c r="C7" s="53"/>
      <c r="D7" s="66" t="s">
        <v>117</v>
      </c>
      <c r="E7" s="70">
        <v>343610</v>
      </c>
      <c r="F7" s="36">
        <v>351234</v>
      </c>
      <c r="G7" s="36">
        <v>389022</v>
      </c>
      <c r="H7" s="36">
        <v>404095</v>
      </c>
      <c r="I7" s="36">
        <v>405728</v>
      </c>
    </row>
    <row r="8" spans="1:9" ht="27" customHeight="1">
      <c r="A8" s="88"/>
      <c r="B8" s="80"/>
      <c r="C8" s="53" t="s">
        <v>118</v>
      </c>
      <c r="D8" s="66" t="s">
        <v>41</v>
      </c>
      <c r="E8" s="71">
        <v>211116</v>
      </c>
      <c r="F8" s="71">
        <v>211578</v>
      </c>
      <c r="G8" s="71">
        <v>216761</v>
      </c>
      <c r="H8" s="71">
        <v>236099</v>
      </c>
      <c r="I8" s="72">
        <v>253365</v>
      </c>
    </row>
    <row r="9" spans="1:9" ht="27" customHeight="1">
      <c r="A9" s="88"/>
      <c r="B9" s="53" t="s">
        <v>119</v>
      </c>
      <c r="C9" s="53"/>
      <c r="D9" s="66"/>
      <c r="E9" s="71">
        <v>336031</v>
      </c>
      <c r="F9" s="71">
        <v>346276</v>
      </c>
      <c r="G9" s="71">
        <v>374789</v>
      </c>
      <c r="H9" s="71">
        <v>390935</v>
      </c>
      <c r="I9" s="73">
        <v>383423</v>
      </c>
    </row>
    <row r="10" spans="1:9" ht="27" customHeight="1">
      <c r="A10" s="88"/>
      <c r="B10" s="53" t="s">
        <v>120</v>
      </c>
      <c r="C10" s="53"/>
      <c r="D10" s="66"/>
      <c r="E10" s="71">
        <v>7578</v>
      </c>
      <c r="F10" s="71">
        <v>4958</v>
      </c>
      <c r="G10" s="71">
        <v>14233</v>
      </c>
      <c r="H10" s="71">
        <v>13160</v>
      </c>
      <c r="I10" s="73">
        <v>22306</v>
      </c>
    </row>
    <row r="11" spans="1:9" ht="27" customHeight="1">
      <c r="A11" s="88"/>
      <c r="B11" s="53" t="s">
        <v>121</v>
      </c>
      <c r="C11" s="53"/>
      <c r="D11" s="66"/>
      <c r="E11" s="71">
        <v>3081</v>
      </c>
      <c r="F11" s="71">
        <v>2075</v>
      </c>
      <c r="G11" s="71">
        <v>4117</v>
      </c>
      <c r="H11" s="71">
        <v>5037</v>
      </c>
      <c r="I11" s="73">
        <v>8082</v>
      </c>
    </row>
    <row r="12" spans="1:9" ht="27" customHeight="1">
      <c r="A12" s="88"/>
      <c r="B12" s="53" t="s">
        <v>122</v>
      </c>
      <c r="C12" s="53"/>
      <c r="D12" s="66"/>
      <c r="E12" s="71">
        <v>4498</v>
      </c>
      <c r="F12" s="71">
        <v>2883</v>
      </c>
      <c r="G12" s="71">
        <v>10116</v>
      </c>
      <c r="H12" s="71">
        <v>8123</v>
      </c>
      <c r="I12" s="73">
        <v>14223</v>
      </c>
    </row>
    <row r="13" spans="1:9" ht="27" customHeight="1">
      <c r="A13" s="88"/>
      <c r="B13" s="53" t="s">
        <v>123</v>
      </c>
      <c r="C13" s="53"/>
      <c r="D13" s="66"/>
      <c r="E13" s="71">
        <v>1591</v>
      </c>
      <c r="F13" s="71">
        <v>-1615</v>
      </c>
      <c r="G13" s="71">
        <v>7234</v>
      </c>
      <c r="H13" s="71">
        <v>-1993</v>
      </c>
      <c r="I13" s="73">
        <v>6100</v>
      </c>
    </row>
    <row r="14" spans="1:9" ht="27" customHeight="1">
      <c r="A14" s="88"/>
      <c r="B14" s="53" t="s">
        <v>124</v>
      </c>
      <c r="C14" s="53"/>
      <c r="D14" s="66"/>
      <c r="E14" s="71">
        <v>0</v>
      </c>
      <c r="F14" s="71">
        <v>0</v>
      </c>
      <c r="G14" s="71">
        <v>0</v>
      </c>
      <c r="H14" s="71">
        <v>0</v>
      </c>
      <c r="I14" s="73">
        <v>0</v>
      </c>
    </row>
    <row r="15" spans="1:9" ht="27" customHeight="1">
      <c r="A15" s="88"/>
      <c r="B15" s="53" t="s">
        <v>125</v>
      </c>
      <c r="C15" s="53"/>
      <c r="D15" s="66"/>
      <c r="E15" s="71">
        <v>1592</v>
      </c>
      <c r="F15" s="71">
        <v>-1615</v>
      </c>
      <c r="G15" s="71">
        <v>7234</v>
      </c>
      <c r="H15" s="71">
        <v>-1993</v>
      </c>
      <c r="I15" s="73">
        <v>6100</v>
      </c>
    </row>
    <row r="16" spans="1:9" ht="27" customHeight="1">
      <c r="A16" s="88"/>
      <c r="B16" s="53" t="s">
        <v>126</v>
      </c>
      <c r="C16" s="53"/>
      <c r="D16" s="66" t="s">
        <v>42</v>
      </c>
      <c r="E16" s="71">
        <v>46523</v>
      </c>
      <c r="F16" s="71">
        <v>43658</v>
      </c>
      <c r="G16" s="71">
        <v>50139</v>
      </c>
      <c r="H16" s="71">
        <v>63049</v>
      </c>
      <c r="I16" s="73">
        <v>62503</v>
      </c>
    </row>
    <row r="17" spans="1:9" ht="27" customHeight="1">
      <c r="A17" s="88"/>
      <c r="B17" s="53" t="s">
        <v>127</v>
      </c>
      <c r="C17" s="53"/>
      <c r="D17" s="66" t="s">
        <v>43</v>
      </c>
      <c r="E17" s="71">
        <v>59647</v>
      </c>
      <c r="F17" s="71">
        <v>80986</v>
      </c>
      <c r="G17" s="71">
        <v>78020</v>
      </c>
      <c r="H17" s="71">
        <v>79067</v>
      </c>
      <c r="I17" s="73">
        <v>52923</v>
      </c>
    </row>
    <row r="18" spans="1:9" ht="27" customHeight="1">
      <c r="A18" s="88"/>
      <c r="B18" s="53" t="s">
        <v>128</v>
      </c>
      <c r="C18" s="53"/>
      <c r="D18" s="66" t="s">
        <v>44</v>
      </c>
      <c r="E18" s="71">
        <v>625777</v>
      </c>
      <c r="F18" s="71">
        <v>630003</v>
      </c>
      <c r="G18" s="71">
        <v>631424</v>
      </c>
      <c r="H18" s="71">
        <v>628979</v>
      </c>
      <c r="I18" s="73">
        <v>616378</v>
      </c>
    </row>
    <row r="19" spans="1:9" ht="27" customHeight="1">
      <c r="A19" s="88"/>
      <c r="B19" s="53" t="s">
        <v>129</v>
      </c>
      <c r="C19" s="53"/>
      <c r="D19" s="66" t="s">
        <v>130</v>
      </c>
      <c r="E19" s="71">
        <f>E17+E18-E16</f>
        <v>638901</v>
      </c>
      <c r="F19" s="71">
        <f>F17+F18-F16</f>
        <v>667331</v>
      </c>
      <c r="G19" s="71">
        <f>G17+G18-G16</f>
        <v>659305</v>
      </c>
      <c r="H19" s="71">
        <f>H17+H18-H16</f>
        <v>644997</v>
      </c>
      <c r="I19" s="71">
        <v>606798</v>
      </c>
    </row>
    <row r="20" spans="1:9" ht="27" customHeight="1">
      <c r="A20" s="88"/>
      <c r="B20" s="53" t="s">
        <v>131</v>
      </c>
      <c r="C20" s="53"/>
      <c r="D20" s="66" t="s">
        <v>132</v>
      </c>
      <c r="E20" s="74">
        <f>E18/E8</f>
        <v>2.9641381989048674</v>
      </c>
      <c r="F20" s="74">
        <f>F18/F8</f>
        <v>2.9776394521169496</v>
      </c>
      <c r="G20" s="74">
        <f>G18/G8</f>
        <v>2.9129963415928142</v>
      </c>
      <c r="H20" s="74">
        <f>H18/H8</f>
        <v>2.6640477088001218</v>
      </c>
      <c r="I20" s="74">
        <v>2.4327669567619838</v>
      </c>
    </row>
    <row r="21" spans="1:9" ht="27" customHeight="1">
      <c r="A21" s="88"/>
      <c r="B21" s="53" t="s">
        <v>133</v>
      </c>
      <c r="C21" s="53"/>
      <c r="D21" s="66" t="s">
        <v>134</v>
      </c>
      <c r="E21" s="74">
        <f>E19/E8</f>
        <v>3.0263030750866822</v>
      </c>
      <c r="F21" s="74">
        <f>F19/F8</f>
        <v>3.1540661127338381</v>
      </c>
      <c r="G21" s="74">
        <f>G19/G8</f>
        <v>3.0416218784744489</v>
      </c>
      <c r="H21" s="74">
        <f>H19/H8</f>
        <v>2.7318921299963153</v>
      </c>
      <c r="I21" s="74">
        <v>2.3949558936711859</v>
      </c>
    </row>
    <row r="22" spans="1:9" ht="27" customHeight="1">
      <c r="A22" s="88"/>
      <c r="B22" s="53" t="s">
        <v>135</v>
      </c>
      <c r="C22" s="53"/>
      <c r="D22" s="66" t="s">
        <v>136</v>
      </c>
      <c r="E22" s="71">
        <f>E18/E24*1000000</f>
        <v>1091266.5819151404</v>
      </c>
      <c r="F22" s="71">
        <f>F18/F24*1000000</f>
        <v>1098636.1282154573</v>
      </c>
      <c r="G22" s="71">
        <f>G18/G24*1000000</f>
        <v>1140975.8098470022</v>
      </c>
      <c r="H22" s="71">
        <f>H18/H24*1000000</f>
        <v>1136557.7233392422</v>
      </c>
      <c r="I22" s="71">
        <v>1113787.8631820704</v>
      </c>
    </row>
    <row r="23" spans="1:9" ht="27" customHeight="1">
      <c r="A23" s="88"/>
      <c r="B23" s="53" t="s">
        <v>137</v>
      </c>
      <c r="C23" s="53"/>
      <c r="D23" s="66" t="s">
        <v>138</v>
      </c>
      <c r="E23" s="71">
        <f>E19/E24*1000000</f>
        <v>1114152.9817365692</v>
      </c>
      <c r="F23" s="71">
        <f>F19/F24*1000000</f>
        <v>1163730.8807706458</v>
      </c>
      <c r="G23" s="71">
        <f>G19/G24*1000000</f>
        <v>1191356.4519422415</v>
      </c>
      <c r="H23" s="71">
        <f>H19/H24*1000000</f>
        <v>1165502.0626771976</v>
      </c>
      <c r="I23" s="71">
        <v>1096476.9148203763</v>
      </c>
    </row>
    <row r="24" spans="1:9" ht="27" customHeight="1">
      <c r="A24" s="88"/>
      <c r="B24" s="75" t="s">
        <v>139</v>
      </c>
      <c r="C24" s="76"/>
      <c r="D24" s="66" t="s">
        <v>140</v>
      </c>
      <c r="E24" s="71">
        <v>573441</v>
      </c>
      <c r="F24" s="71">
        <f>E24</f>
        <v>573441</v>
      </c>
      <c r="G24" s="71">
        <v>553407</v>
      </c>
      <c r="H24" s="73">
        <f>G24</f>
        <v>553407</v>
      </c>
      <c r="I24" s="73">
        <v>553407</v>
      </c>
    </row>
    <row r="25" spans="1:9" ht="27" customHeight="1">
      <c r="A25" s="88"/>
      <c r="B25" s="47" t="s">
        <v>141</v>
      </c>
      <c r="C25" s="47"/>
      <c r="D25" s="47"/>
      <c r="E25" s="71">
        <v>211097</v>
      </c>
      <c r="F25" s="71">
        <v>209036</v>
      </c>
      <c r="G25" s="71">
        <v>213986</v>
      </c>
      <c r="H25" s="71">
        <v>224933</v>
      </c>
      <c r="I25" s="54">
        <v>218536</v>
      </c>
    </row>
    <row r="26" spans="1:9" ht="27" customHeight="1">
      <c r="A26" s="88"/>
      <c r="B26" s="47" t="s">
        <v>142</v>
      </c>
      <c r="C26" s="47"/>
      <c r="D26" s="47"/>
      <c r="E26" s="77">
        <v>0.27700000000000002</v>
      </c>
      <c r="F26" s="77">
        <v>0.28199999999999997</v>
      </c>
      <c r="G26" s="77">
        <v>0.28699999999999998</v>
      </c>
      <c r="H26" s="77">
        <v>0.27300000000000002</v>
      </c>
      <c r="I26" s="78">
        <v>0.27</v>
      </c>
    </row>
    <row r="27" spans="1:9" ht="27" customHeight="1">
      <c r="A27" s="88"/>
      <c r="B27" s="47" t="s">
        <v>143</v>
      </c>
      <c r="C27" s="47"/>
      <c r="D27" s="47"/>
      <c r="E27" s="58">
        <v>2.1</v>
      </c>
      <c r="F27" s="58">
        <v>1.4</v>
      </c>
      <c r="G27" s="58">
        <v>4.7</v>
      </c>
      <c r="H27" s="58">
        <v>3.6</v>
      </c>
      <c r="I27" s="55">
        <v>6.5</v>
      </c>
    </row>
    <row r="28" spans="1:9" ht="27" customHeight="1">
      <c r="A28" s="88"/>
      <c r="B28" s="47" t="s">
        <v>144</v>
      </c>
      <c r="C28" s="47"/>
      <c r="D28" s="47"/>
      <c r="E28" s="58">
        <v>90.9</v>
      </c>
      <c r="F28" s="58">
        <v>92.2</v>
      </c>
      <c r="G28" s="58">
        <v>89.2</v>
      </c>
      <c r="H28" s="58">
        <v>82.8</v>
      </c>
      <c r="I28" s="55">
        <v>87.4</v>
      </c>
    </row>
    <row r="29" spans="1:9" ht="27" customHeight="1">
      <c r="A29" s="88"/>
      <c r="B29" s="47" t="s">
        <v>145</v>
      </c>
      <c r="C29" s="47"/>
      <c r="D29" s="47"/>
      <c r="E29" s="58">
        <v>30.1</v>
      </c>
      <c r="F29" s="58">
        <v>26.6</v>
      </c>
      <c r="G29" s="58">
        <v>24.3</v>
      </c>
      <c r="H29" s="58">
        <v>27</v>
      </c>
      <c r="I29" s="55">
        <v>26.7</v>
      </c>
    </row>
    <row r="30" spans="1:9" ht="27" customHeight="1">
      <c r="A30" s="88"/>
      <c r="B30" s="88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88"/>
      <c r="B31" s="88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88"/>
      <c r="B32" s="88"/>
      <c r="C32" s="47" t="s">
        <v>149</v>
      </c>
      <c r="D32" s="47"/>
      <c r="E32" s="58">
        <v>12.7</v>
      </c>
      <c r="F32" s="58">
        <v>11.8</v>
      </c>
      <c r="G32" s="58">
        <v>10.3</v>
      </c>
      <c r="H32" s="58">
        <v>9.4</v>
      </c>
      <c r="I32" s="55">
        <v>8.9</v>
      </c>
    </row>
    <row r="33" spans="1:9" ht="27" customHeight="1">
      <c r="A33" s="88"/>
      <c r="B33" s="88"/>
      <c r="C33" s="47" t="s">
        <v>150</v>
      </c>
      <c r="D33" s="47"/>
      <c r="E33" s="58">
        <v>126.8</v>
      </c>
      <c r="F33" s="58">
        <v>136.9</v>
      </c>
      <c r="G33" s="58">
        <v>134.6</v>
      </c>
      <c r="H33" s="58">
        <v>125.1</v>
      </c>
      <c r="I33" s="79">
        <v>129.4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35" activePane="bottomRight" state="frozen"/>
      <selection activeCell="L8" sqref="L8"/>
      <selection pane="topRight" activeCell="L8" sqref="L8"/>
      <selection pane="bottomLeft" activeCell="L8" sqref="L8"/>
      <selection pane="bottomRight" activeCell="K42" sqref="K42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94" t="s">
        <v>48</v>
      </c>
      <c r="B6" s="95"/>
      <c r="C6" s="95"/>
      <c r="D6" s="95"/>
      <c r="E6" s="95"/>
      <c r="F6" s="99" t="s">
        <v>263</v>
      </c>
      <c r="G6" s="100"/>
      <c r="H6" s="99" t="s">
        <v>264</v>
      </c>
      <c r="I6" s="100"/>
      <c r="J6" s="99" t="s">
        <v>265</v>
      </c>
      <c r="K6" s="100"/>
      <c r="L6" s="99" t="s">
        <v>266</v>
      </c>
      <c r="M6" s="100"/>
      <c r="N6" s="99" t="s">
        <v>267</v>
      </c>
      <c r="O6" s="100"/>
    </row>
    <row r="7" spans="1:25" ht="15.95" customHeight="1">
      <c r="A7" s="95"/>
      <c r="B7" s="95"/>
      <c r="C7" s="95"/>
      <c r="D7" s="95"/>
      <c r="E7" s="95"/>
      <c r="F7" s="51" t="s">
        <v>238</v>
      </c>
      <c r="G7" s="51" t="s">
        <v>237</v>
      </c>
      <c r="H7" s="51" t="s">
        <v>238</v>
      </c>
      <c r="I7" s="81" t="s">
        <v>237</v>
      </c>
      <c r="J7" s="51" t="s">
        <v>238</v>
      </c>
      <c r="K7" s="81" t="s">
        <v>237</v>
      </c>
      <c r="L7" s="51" t="s">
        <v>238</v>
      </c>
      <c r="M7" s="81" t="s">
        <v>237</v>
      </c>
      <c r="N7" s="51" t="s">
        <v>238</v>
      </c>
      <c r="O7" s="81" t="s">
        <v>237</v>
      </c>
    </row>
    <row r="8" spans="1:25" ht="15.95" customHeight="1">
      <c r="A8" s="92" t="s">
        <v>82</v>
      </c>
      <c r="B8" s="61" t="s">
        <v>49</v>
      </c>
      <c r="C8" s="53"/>
      <c r="D8" s="53"/>
      <c r="E8" s="66" t="s">
        <v>40</v>
      </c>
      <c r="F8" s="54">
        <v>1328.2760000000001</v>
      </c>
      <c r="G8" s="54">
        <v>1629.364</v>
      </c>
      <c r="H8" s="54">
        <v>505.78199999999998</v>
      </c>
      <c r="I8" s="54">
        <v>494.33699999999999</v>
      </c>
      <c r="J8" s="54">
        <v>108.899</v>
      </c>
      <c r="K8" s="54">
        <v>194.48599999999999</v>
      </c>
      <c r="L8" s="54">
        <v>29976.203000000001</v>
      </c>
      <c r="M8" s="54">
        <v>29839.361000000001</v>
      </c>
      <c r="N8" s="54">
        <v>1224.2180000000001</v>
      </c>
      <c r="O8" s="54">
        <v>1264.395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92"/>
      <c r="B9" s="63"/>
      <c r="C9" s="53" t="s">
        <v>50</v>
      </c>
      <c r="D9" s="53"/>
      <c r="E9" s="66" t="s">
        <v>41</v>
      </c>
      <c r="F9" s="54">
        <v>1328.2760000000001</v>
      </c>
      <c r="G9" s="54">
        <v>1629.364</v>
      </c>
      <c r="H9" s="54">
        <v>505.78199999999998</v>
      </c>
      <c r="I9" s="54">
        <v>494.33699999999999</v>
      </c>
      <c r="J9" s="54">
        <v>108.899</v>
      </c>
      <c r="K9" s="54">
        <v>194.48599999999999</v>
      </c>
      <c r="L9" s="54">
        <v>29856.084999999999</v>
      </c>
      <c r="M9" s="54">
        <v>29710.411</v>
      </c>
      <c r="N9" s="54">
        <v>1224.2180000000001</v>
      </c>
      <c r="O9" s="54">
        <v>1264.395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92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>
        <v>120.11799999999999</v>
      </c>
      <c r="M10" s="54">
        <v>128.94999999999999</v>
      </c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92"/>
      <c r="B11" s="61" t="s">
        <v>52</v>
      </c>
      <c r="C11" s="53"/>
      <c r="D11" s="53"/>
      <c r="E11" s="66" t="s">
        <v>43</v>
      </c>
      <c r="F11" s="54">
        <v>1781.644</v>
      </c>
      <c r="G11" s="54">
        <v>1522.6469999999999</v>
      </c>
      <c r="H11" s="54">
        <v>641.35900000000004</v>
      </c>
      <c r="I11" s="54">
        <v>612.904</v>
      </c>
      <c r="J11" s="54">
        <v>47.204999999999998</v>
      </c>
      <c r="K11" s="54">
        <v>129.20400000000001</v>
      </c>
      <c r="L11" s="54">
        <v>28465.131000000001</v>
      </c>
      <c r="M11" s="54">
        <v>27651.084999999999</v>
      </c>
      <c r="N11" s="54">
        <v>1169.124</v>
      </c>
      <c r="O11" s="54">
        <v>1148.5709999999999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92"/>
      <c r="B12" s="63"/>
      <c r="C12" s="53" t="s">
        <v>53</v>
      </c>
      <c r="D12" s="53"/>
      <c r="E12" s="66" t="s">
        <v>44</v>
      </c>
      <c r="F12" s="54">
        <v>1781.644</v>
      </c>
      <c r="G12" s="54">
        <v>1521.046</v>
      </c>
      <c r="H12" s="54">
        <v>641.35900000000004</v>
      </c>
      <c r="I12" s="54">
        <v>612.904</v>
      </c>
      <c r="J12" s="54">
        <v>47.204999999999998</v>
      </c>
      <c r="K12" s="54">
        <v>129.20400000000001</v>
      </c>
      <c r="L12" s="54">
        <v>28425.205999999998</v>
      </c>
      <c r="M12" s="54">
        <v>27602.313999999998</v>
      </c>
      <c r="N12" s="54">
        <v>1169.124</v>
      </c>
      <c r="O12" s="54">
        <v>1148.5709999999999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92"/>
      <c r="B13" s="62"/>
      <c r="C13" s="53" t="s">
        <v>54</v>
      </c>
      <c r="D13" s="53"/>
      <c r="E13" s="66" t="s">
        <v>45</v>
      </c>
      <c r="F13" s="54">
        <v>0</v>
      </c>
      <c r="G13" s="54">
        <v>1.601</v>
      </c>
      <c r="H13" s="67">
        <v>0</v>
      </c>
      <c r="I13" s="67">
        <v>0</v>
      </c>
      <c r="J13" s="67">
        <v>0</v>
      </c>
      <c r="K13" s="67">
        <v>0</v>
      </c>
      <c r="L13" s="54">
        <v>39.924999999999997</v>
      </c>
      <c r="M13" s="54">
        <v>48.771000000000001</v>
      </c>
      <c r="N13" s="54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92"/>
      <c r="B14" s="53" t="s">
        <v>55</v>
      </c>
      <c r="C14" s="53"/>
      <c r="D14" s="53"/>
      <c r="E14" s="66" t="s">
        <v>152</v>
      </c>
      <c r="F14" s="54">
        <f t="shared" ref="F14:O15" si="0">F9-F12</f>
        <v>-453.36799999999994</v>
      </c>
      <c r="G14" s="54">
        <f t="shared" si="0"/>
        <v>108.31799999999998</v>
      </c>
      <c r="H14" s="54">
        <f t="shared" si="0"/>
        <v>-135.57700000000006</v>
      </c>
      <c r="I14" s="54">
        <f t="shared" si="0"/>
        <v>-118.56700000000001</v>
      </c>
      <c r="J14" s="54">
        <f t="shared" si="0"/>
        <v>61.694000000000003</v>
      </c>
      <c r="K14" s="54">
        <f t="shared" si="0"/>
        <v>65.281999999999982</v>
      </c>
      <c r="L14" s="54">
        <f t="shared" si="0"/>
        <v>1430.8790000000008</v>
      </c>
      <c r="M14" s="54">
        <f t="shared" si="0"/>
        <v>2108.0970000000016</v>
      </c>
      <c r="N14" s="54">
        <f t="shared" si="0"/>
        <v>55.094000000000051</v>
      </c>
      <c r="O14" s="54">
        <f t="shared" si="0"/>
        <v>115.82400000000007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92"/>
      <c r="B15" s="53" t="s">
        <v>56</v>
      </c>
      <c r="C15" s="53"/>
      <c r="D15" s="53"/>
      <c r="E15" s="66" t="s">
        <v>153</v>
      </c>
      <c r="F15" s="54">
        <f t="shared" si="0"/>
        <v>0</v>
      </c>
      <c r="G15" s="54">
        <f t="shared" si="0"/>
        <v>-1.601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80.192999999999998</v>
      </c>
      <c r="M15" s="54">
        <f t="shared" si="0"/>
        <v>80.178999999999988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92"/>
      <c r="B16" s="53" t="s">
        <v>57</v>
      </c>
      <c r="C16" s="53"/>
      <c r="D16" s="53"/>
      <c r="E16" s="66" t="s">
        <v>154</v>
      </c>
      <c r="F16" s="54">
        <f t="shared" ref="F16:O16" si="1">F8-F11</f>
        <v>-453.36799999999994</v>
      </c>
      <c r="G16" s="54">
        <f t="shared" si="1"/>
        <v>106.7170000000001</v>
      </c>
      <c r="H16" s="54">
        <f t="shared" si="1"/>
        <v>-135.57700000000006</v>
      </c>
      <c r="I16" s="54">
        <f t="shared" si="1"/>
        <v>-118.56700000000001</v>
      </c>
      <c r="J16" s="54">
        <f t="shared" si="1"/>
        <v>61.694000000000003</v>
      </c>
      <c r="K16" s="54">
        <f t="shared" si="1"/>
        <v>65.281999999999982</v>
      </c>
      <c r="L16" s="54">
        <f t="shared" si="1"/>
        <v>1511.0720000000001</v>
      </c>
      <c r="M16" s="54">
        <f t="shared" si="1"/>
        <v>2188.2760000000017</v>
      </c>
      <c r="N16" s="54">
        <f t="shared" si="1"/>
        <v>55.094000000000051</v>
      </c>
      <c r="O16" s="54">
        <f t="shared" si="1"/>
        <v>115.82400000000007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92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3876.998</v>
      </c>
      <c r="I17" s="67">
        <v>3741.4209999999998</v>
      </c>
      <c r="J17" s="54">
        <v>4227.8440000000001</v>
      </c>
      <c r="K17" s="54">
        <v>4289.5330000000004</v>
      </c>
      <c r="L17" s="54">
        <v>3900.1729999999998</v>
      </c>
      <c r="M17" s="54">
        <v>5411.2449999999999</v>
      </c>
      <c r="N17" s="67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92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92" t="s">
        <v>83</v>
      </c>
      <c r="B19" s="61" t="s">
        <v>60</v>
      </c>
      <c r="C19" s="53"/>
      <c r="D19" s="53"/>
      <c r="E19" s="66"/>
      <c r="F19" s="54">
        <v>111.33</v>
      </c>
      <c r="G19" s="54">
        <v>111.538</v>
      </c>
      <c r="H19" s="54">
        <v>412.70100000000002</v>
      </c>
      <c r="I19" s="54">
        <v>415.72</v>
      </c>
      <c r="J19" s="54">
        <v>0</v>
      </c>
      <c r="K19" s="54">
        <v>0</v>
      </c>
      <c r="L19" s="54">
        <v>1520.5419999999999</v>
      </c>
      <c r="M19" s="54">
        <v>1579.9110000000001</v>
      </c>
      <c r="N19" s="54">
        <v>356.54700000000003</v>
      </c>
      <c r="O19" s="54">
        <v>198.73400000000001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92"/>
      <c r="B20" s="62"/>
      <c r="C20" s="53" t="s">
        <v>61</v>
      </c>
      <c r="D20" s="53"/>
      <c r="E20" s="66"/>
      <c r="F20" s="54">
        <v>0</v>
      </c>
      <c r="G20" s="54">
        <v>0</v>
      </c>
      <c r="H20" s="54">
        <v>145.6</v>
      </c>
      <c r="I20" s="54">
        <v>107.6</v>
      </c>
      <c r="J20" s="54">
        <v>0</v>
      </c>
      <c r="K20" s="67">
        <v>0</v>
      </c>
      <c r="L20" s="54">
        <v>479.5</v>
      </c>
      <c r="M20" s="54">
        <v>549.20000000000005</v>
      </c>
      <c r="N20" s="54">
        <v>82</v>
      </c>
      <c r="O20" s="54">
        <v>43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92"/>
      <c r="B21" s="80" t="s">
        <v>62</v>
      </c>
      <c r="C21" s="53"/>
      <c r="D21" s="53"/>
      <c r="E21" s="66" t="s">
        <v>155</v>
      </c>
      <c r="F21" s="54">
        <v>111.33</v>
      </c>
      <c r="G21" s="54">
        <v>111.538</v>
      </c>
      <c r="H21" s="54">
        <v>412.70100000000002</v>
      </c>
      <c r="I21" s="54">
        <v>415.72</v>
      </c>
      <c r="J21" s="54">
        <v>0</v>
      </c>
      <c r="K21" s="54">
        <v>0</v>
      </c>
      <c r="L21" s="54">
        <v>1520.5419999999999</v>
      </c>
      <c r="M21" s="54">
        <v>1579.9110000000001</v>
      </c>
      <c r="N21" s="54">
        <v>356.54700000000003</v>
      </c>
      <c r="O21" s="54">
        <v>198.73400000000001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92"/>
      <c r="B22" s="61" t="s">
        <v>63</v>
      </c>
      <c r="C22" s="53"/>
      <c r="D22" s="53"/>
      <c r="E22" s="66" t="s">
        <v>156</v>
      </c>
      <c r="F22" s="54">
        <v>754.32600000000002</v>
      </c>
      <c r="G22" s="54">
        <v>412.05700000000002</v>
      </c>
      <c r="H22" s="54">
        <v>561.59100000000001</v>
      </c>
      <c r="I22" s="54">
        <v>571.55100000000004</v>
      </c>
      <c r="J22" s="54">
        <v>100</v>
      </c>
      <c r="K22" s="54">
        <v>190</v>
      </c>
      <c r="L22" s="54">
        <v>3523.4929999999999</v>
      </c>
      <c r="M22" s="54">
        <v>3430.1860000000001</v>
      </c>
      <c r="N22" s="54">
        <v>587.995</v>
      </c>
      <c r="O22" s="54">
        <v>432.726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92"/>
      <c r="B23" s="62" t="s">
        <v>64</v>
      </c>
      <c r="C23" s="53" t="s">
        <v>65</v>
      </c>
      <c r="D23" s="53"/>
      <c r="E23" s="66"/>
      <c r="F23" s="54">
        <v>462.34</v>
      </c>
      <c r="G23" s="54">
        <v>352.33100000000002</v>
      </c>
      <c r="H23" s="54">
        <v>415.9</v>
      </c>
      <c r="I23" s="54">
        <v>459.09199999999998</v>
      </c>
      <c r="J23" s="54">
        <v>0</v>
      </c>
      <c r="K23" s="54">
        <v>0</v>
      </c>
      <c r="L23" s="54">
        <v>2965.6689999999999</v>
      </c>
      <c r="M23" s="54">
        <v>2764.817</v>
      </c>
      <c r="N23" s="54">
        <v>95.385999999999996</v>
      </c>
      <c r="O23" s="54">
        <v>93.283000000000001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92"/>
      <c r="B24" s="53" t="s">
        <v>157</v>
      </c>
      <c r="C24" s="53"/>
      <c r="D24" s="53"/>
      <c r="E24" s="66" t="s">
        <v>158</v>
      </c>
      <c r="F24" s="54">
        <f t="shared" ref="F24:O24" si="2">F21-F22</f>
        <v>-642.99599999999998</v>
      </c>
      <c r="G24" s="54">
        <f t="shared" si="2"/>
        <v>-300.51900000000001</v>
      </c>
      <c r="H24" s="54">
        <f t="shared" si="2"/>
        <v>-148.88999999999999</v>
      </c>
      <c r="I24" s="54">
        <f t="shared" si="2"/>
        <v>-155.83100000000002</v>
      </c>
      <c r="J24" s="54">
        <f t="shared" si="2"/>
        <v>-100</v>
      </c>
      <c r="K24" s="54">
        <f t="shared" si="2"/>
        <v>-190</v>
      </c>
      <c r="L24" s="54">
        <f t="shared" si="2"/>
        <v>-2002.951</v>
      </c>
      <c r="M24" s="54">
        <f t="shared" si="2"/>
        <v>-1850.2750000000001</v>
      </c>
      <c r="N24" s="54">
        <f t="shared" si="2"/>
        <v>-231.44799999999998</v>
      </c>
      <c r="O24" s="54">
        <f t="shared" si="2"/>
        <v>-233.99199999999999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92"/>
      <c r="B25" s="61" t="s">
        <v>66</v>
      </c>
      <c r="C25" s="61"/>
      <c r="D25" s="61"/>
      <c r="E25" s="96" t="s">
        <v>159</v>
      </c>
      <c r="F25" s="101">
        <v>642.99599999999998</v>
      </c>
      <c r="G25" s="101">
        <v>300.51900000000001</v>
      </c>
      <c r="H25" s="101">
        <v>148.88999999999999</v>
      </c>
      <c r="I25" s="101">
        <v>155.83099999999999</v>
      </c>
      <c r="J25" s="101">
        <v>100</v>
      </c>
      <c r="K25" s="101">
        <v>190</v>
      </c>
      <c r="L25" s="101">
        <v>2002.951</v>
      </c>
      <c r="M25" s="101">
        <v>1850.2750000000001</v>
      </c>
      <c r="N25" s="101">
        <v>231.44800000000001</v>
      </c>
      <c r="O25" s="101">
        <v>233.99199999999999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92"/>
      <c r="B26" s="80" t="s">
        <v>67</v>
      </c>
      <c r="C26" s="80"/>
      <c r="D26" s="80"/>
      <c r="E26" s="97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92"/>
      <c r="B27" s="53" t="s">
        <v>160</v>
      </c>
      <c r="C27" s="53"/>
      <c r="D27" s="53"/>
      <c r="E27" s="66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95" t="s">
        <v>68</v>
      </c>
      <c r="B30" s="95"/>
      <c r="C30" s="95"/>
      <c r="D30" s="95"/>
      <c r="E30" s="95"/>
      <c r="F30" s="104" t="s">
        <v>268</v>
      </c>
      <c r="G30" s="104"/>
      <c r="H30" s="104" t="s">
        <v>269</v>
      </c>
      <c r="I30" s="104"/>
      <c r="J30" s="104" t="s">
        <v>270</v>
      </c>
      <c r="K30" s="104"/>
      <c r="L30" s="104" t="s">
        <v>271</v>
      </c>
      <c r="M30" s="104"/>
      <c r="N30" s="104" t="s">
        <v>272</v>
      </c>
      <c r="O30" s="104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95"/>
      <c r="B31" s="95"/>
      <c r="C31" s="95"/>
      <c r="D31" s="95"/>
      <c r="E31" s="95"/>
      <c r="F31" s="51" t="s">
        <v>238</v>
      </c>
      <c r="G31" s="81" t="s">
        <v>237</v>
      </c>
      <c r="H31" s="51" t="s">
        <v>238</v>
      </c>
      <c r="I31" s="81" t="s">
        <v>237</v>
      </c>
      <c r="J31" s="51" t="s">
        <v>238</v>
      </c>
      <c r="K31" s="81" t="s">
        <v>237</v>
      </c>
      <c r="L31" s="51" t="s">
        <v>238</v>
      </c>
      <c r="M31" s="81" t="s">
        <v>237</v>
      </c>
      <c r="N31" s="51" t="s">
        <v>238</v>
      </c>
      <c r="O31" s="81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92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>
        <v>0</v>
      </c>
      <c r="H32" s="54">
        <v>0</v>
      </c>
      <c r="I32" s="54">
        <v>0</v>
      </c>
      <c r="J32" s="54">
        <v>217.834</v>
      </c>
      <c r="K32" s="54">
        <v>177.39599999999999</v>
      </c>
      <c r="L32" s="54">
        <v>42.014000000000003</v>
      </c>
      <c r="M32" s="54">
        <v>46.86</v>
      </c>
      <c r="N32" s="54">
        <v>15.042999999999999</v>
      </c>
      <c r="O32" s="54">
        <v>20.908000000000001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98"/>
      <c r="B33" s="63"/>
      <c r="C33" s="61" t="s">
        <v>69</v>
      </c>
      <c r="D33" s="53"/>
      <c r="E33" s="66"/>
      <c r="F33" s="54">
        <v>0</v>
      </c>
      <c r="G33" s="54">
        <v>0</v>
      </c>
      <c r="H33" s="54">
        <v>0</v>
      </c>
      <c r="I33" s="54">
        <v>0</v>
      </c>
      <c r="J33" s="54">
        <v>147.28899999999999</v>
      </c>
      <c r="K33" s="54">
        <v>115.605</v>
      </c>
      <c r="L33" s="54">
        <v>42.003999999999998</v>
      </c>
      <c r="M33" s="54">
        <v>46.857999999999997</v>
      </c>
      <c r="N33" s="54">
        <v>15.042999999999999</v>
      </c>
      <c r="O33" s="54">
        <v>20.901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98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>
        <v>147.28899999999999</v>
      </c>
      <c r="K34" s="54">
        <v>115.605</v>
      </c>
      <c r="L34" s="54">
        <v>42.003999999999998</v>
      </c>
      <c r="M34" s="54">
        <v>46.857999999999997</v>
      </c>
      <c r="N34" s="54">
        <v>4.266</v>
      </c>
      <c r="O34" s="54">
        <v>10.193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98"/>
      <c r="B35" s="62"/>
      <c r="C35" s="80" t="s">
        <v>71</v>
      </c>
      <c r="D35" s="53"/>
      <c r="E35" s="66"/>
      <c r="F35" s="54">
        <v>0</v>
      </c>
      <c r="G35" s="54">
        <v>0</v>
      </c>
      <c r="H35" s="54">
        <v>0</v>
      </c>
      <c r="I35" s="54">
        <v>0</v>
      </c>
      <c r="J35" s="68">
        <v>70.545000000000002</v>
      </c>
      <c r="K35" s="68">
        <v>61.790999999999997</v>
      </c>
      <c r="L35" s="54">
        <v>0.01</v>
      </c>
      <c r="M35" s="54">
        <v>0</v>
      </c>
      <c r="N35" s="54">
        <v>0</v>
      </c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98"/>
      <c r="B36" s="61" t="s">
        <v>52</v>
      </c>
      <c r="C36" s="53"/>
      <c r="D36" s="53"/>
      <c r="E36" s="66" t="s">
        <v>41</v>
      </c>
      <c r="F36" s="54">
        <v>0</v>
      </c>
      <c r="G36" s="54">
        <v>0</v>
      </c>
      <c r="H36" s="54">
        <v>0</v>
      </c>
      <c r="I36" s="54">
        <v>0</v>
      </c>
      <c r="J36" s="54">
        <v>201.334</v>
      </c>
      <c r="K36" s="54">
        <v>180.976</v>
      </c>
      <c r="L36" s="54">
        <v>8.4030000000000005</v>
      </c>
      <c r="M36" s="54">
        <v>10.335000000000001</v>
      </c>
      <c r="N36" s="54">
        <v>14.744</v>
      </c>
      <c r="O36" s="54">
        <v>10.557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98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>
        <v>198.57599999999999</v>
      </c>
      <c r="K37" s="54">
        <v>177.43600000000001</v>
      </c>
      <c r="L37" s="54">
        <v>7.7290000000000001</v>
      </c>
      <c r="M37" s="54">
        <v>9.6470000000000002</v>
      </c>
      <c r="N37" s="54">
        <v>9.3689999999999998</v>
      </c>
      <c r="O37" s="54">
        <v>5.1870000000000003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98"/>
      <c r="B38" s="62"/>
      <c r="C38" s="53" t="s">
        <v>73</v>
      </c>
      <c r="D38" s="53"/>
      <c r="E38" s="66"/>
      <c r="F38" s="54">
        <v>0</v>
      </c>
      <c r="G38" s="54">
        <v>0</v>
      </c>
      <c r="H38" s="54">
        <v>0</v>
      </c>
      <c r="I38" s="54">
        <v>0</v>
      </c>
      <c r="J38" s="54">
        <v>2.758</v>
      </c>
      <c r="K38" s="68">
        <v>3.54</v>
      </c>
      <c r="L38" s="54">
        <v>0.67400000000000004</v>
      </c>
      <c r="M38" s="54">
        <v>0.68799999999999994</v>
      </c>
      <c r="N38" s="54">
        <v>5.375</v>
      </c>
      <c r="O38" s="54">
        <v>5.37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98"/>
      <c r="B39" s="47" t="s">
        <v>74</v>
      </c>
      <c r="C39" s="47"/>
      <c r="D39" s="47"/>
      <c r="E39" s="66" t="s">
        <v>163</v>
      </c>
      <c r="F39" s="54">
        <f t="shared" ref="F39:O39" si="4">F32-F36</f>
        <v>0</v>
      </c>
      <c r="G39" s="54">
        <f t="shared" si="4"/>
        <v>0</v>
      </c>
      <c r="H39" s="54">
        <f t="shared" si="4"/>
        <v>0</v>
      </c>
      <c r="I39" s="54">
        <f t="shared" si="4"/>
        <v>0</v>
      </c>
      <c r="J39" s="54">
        <f t="shared" si="4"/>
        <v>16.5</v>
      </c>
      <c r="K39" s="54">
        <f t="shared" si="4"/>
        <v>-3.5800000000000125</v>
      </c>
      <c r="L39" s="54">
        <f t="shared" si="4"/>
        <v>33.611000000000004</v>
      </c>
      <c r="M39" s="54">
        <f t="shared" si="4"/>
        <v>36.524999999999999</v>
      </c>
      <c r="N39" s="54">
        <f t="shared" si="4"/>
        <v>0.29899999999999949</v>
      </c>
      <c r="O39" s="54">
        <f t="shared" si="4"/>
        <v>10.351000000000001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92" t="s">
        <v>85</v>
      </c>
      <c r="B40" s="61" t="s">
        <v>75</v>
      </c>
      <c r="C40" s="53"/>
      <c r="D40" s="53"/>
      <c r="E40" s="66" t="s">
        <v>43</v>
      </c>
      <c r="F40" s="54">
        <v>44.905000000000001</v>
      </c>
      <c r="G40" s="54">
        <v>44.905000000000001</v>
      </c>
      <c r="H40" s="54">
        <v>50.19</v>
      </c>
      <c r="I40" s="54">
        <v>50.191000000000003</v>
      </c>
      <c r="J40" s="54">
        <v>14.068</v>
      </c>
      <c r="K40" s="54">
        <v>23.635999999999999</v>
      </c>
      <c r="L40" s="54">
        <v>9.9440000000000008</v>
      </c>
      <c r="M40" s="54">
        <v>3</v>
      </c>
      <c r="N40" s="54">
        <v>40</v>
      </c>
      <c r="O40" s="54">
        <v>0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93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>
        <v>0</v>
      </c>
      <c r="K41" s="54">
        <v>0</v>
      </c>
      <c r="L41" s="54">
        <v>3</v>
      </c>
      <c r="M41" s="54">
        <v>3</v>
      </c>
      <c r="N41" s="54">
        <v>40</v>
      </c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93"/>
      <c r="B42" s="61" t="s">
        <v>63</v>
      </c>
      <c r="C42" s="53"/>
      <c r="D42" s="53"/>
      <c r="E42" s="66" t="s">
        <v>44</v>
      </c>
      <c r="F42" s="54">
        <v>44.905000000000001</v>
      </c>
      <c r="G42" s="54">
        <v>44.905000000000001</v>
      </c>
      <c r="H42" s="54">
        <v>50.19</v>
      </c>
      <c r="I42" s="54">
        <v>50.191000000000003</v>
      </c>
      <c r="J42" s="54">
        <v>36.863</v>
      </c>
      <c r="K42" s="54">
        <v>56.000999999999998</v>
      </c>
      <c r="L42" s="54">
        <v>54.055</v>
      </c>
      <c r="M42" s="54">
        <v>28.184000000000001</v>
      </c>
      <c r="N42" s="54">
        <v>46.673999999999999</v>
      </c>
      <c r="O42" s="54">
        <v>0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93"/>
      <c r="B43" s="62"/>
      <c r="C43" s="53" t="s">
        <v>77</v>
      </c>
      <c r="D43" s="53"/>
      <c r="E43" s="66"/>
      <c r="F43" s="54">
        <v>40.173000000000002</v>
      </c>
      <c r="G43" s="54">
        <v>39.207999999999998</v>
      </c>
      <c r="H43" s="54">
        <v>43.99</v>
      </c>
      <c r="I43" s="54">
        <v>43.055999999999997</v>
      </c>
      <c r="J43" s="68">
        <v>28.135999999999999</v>
      </c>
      <c r="K43" s="68">
        <v>47.274000000000001</v>
      </c>
      <c r="L43" s="54">
        <v>11.468</v>
      </c>
      <c r="M43" s="54">
        <v>6.7210000000000001</v>
      </c>
      <c r="N43" s="54">
        <v>0</v>
      </c>
      <c r="O43" s="54">
        <v>0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93"/>
      <c r="B44" s="53" t="s">
        <v>74</v>
      </c>
      <c r="C44" s="53"/>
      <c r="D44" s="53"/>
      <c r="E44" s="66" t="s">
        <v>164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-22.795000000000002</v>
      </c>
      <c r="K44" s="68">
        <f t="shared" si="5"/>
        <v>-32.364999999999995</v>
      </c>
      <c r="L44" s="68">
        <f t="shared" si="5"/>
        <v>-44.110999999999997</v>
      </c>
      <c r="M44" s="68">
        <f t="shared" si="5"/>
        <v>-25.184000000000001</v>
      </c>
      <c r="N44" s="68">
        <f t="shared" si="5"/>
        <v>-6.6739999999999995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92" t="s">
        <v>86</v>
      </c>
      <c r="B45" s="47" t="s">
        <v>78</v>
      </c>
      <c r="C45" s="47"/>
      <c r="D45" s="47"/>
      <c r="E45" s="66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-6.2950000000000017</v>
      </c>
      <c r="K45" s="54">
        <f t="shared" si="6"/>
        <v>-35.945000000000007</v>
      </c>
      <c r="L45" s="54">
        <f t="shared" si="6"/>
        <v>-10.499999999999993</v>
      </c>
      <c r="M45" s="54">
        <f t="shared" si="6"/>
        <v>11.340999999999998</v>
      </c>
      <c r="N45" s="54">
        <f t="shared" si="6"/>
        <v>-6.375</v>
      </c>
      <c r="O45" s="54">
        <f t="shared" si="6"/>
        <v>10.351000000000001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93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68"/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93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/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93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/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E20" sqref="E20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262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7"/>
      <c r="E6" s="105" t="s">
        <v>273</v>
      </c>
      <c r="F6" s="105"/>
      <c r="G6" s="105" t="s">
        <v>274</v>
      </c>
      <c r="H6" s="105"/>
      <c r="I6" s="106"/>
      <c r="J6" s="107"/>
      <c r="K6" s="105"/>
      <c r="L6" s="105"/>
      <c r="M6" s="105"/>
      <c r="N6" s="105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88" t="s">
        <v>169</v>
      </c>
      <c r="B8" s="82" t="s">
        <v>170</v>
      </c>
      <c r="C8" s="83"/>
      <c r="D8" s="83"/>
      <c r="E8" s="84">
        <v>1</v>
      </c>
      <c r="F8" s="84">
        <v>1</v>
      </c>
      <c r="G8" s="84">
        <v>1</v>
      </c>
      <c r="H8" s="84">
        <v>1</v>
      </c>
      <c r="I8" s="84"/>
      <c r="J8" s="84"/>
      <c r="K8" s="84"/>
      <c r="L8" s="84"/>
      <c r="M8" s="84"/>
      <c r="N8" s="84"/>
    </row>
    <row r="9" spans="1:14" ht="18" customHeight="1">
      <c r="A9" s="88"/>
      <c r="B9" s="88" t="s">
        <v>171</v>
      </c>
      <c r="C9" s="53" t="s">
        <v>172</v>
      </c>
      <c r="D9" s="53"/>
      <c r="E9" s="84">
        <v>10</v>
      </c>
      <c r="F9" s="84">
        <v>10</v>
      </c>
      <c r="G9" s="84">
        <v>4</v>
      </c>
      <c r="H9" s="84">
        <v>4</v>
      </c>
      <c r="I9" s="84"/>
      <c r="J9" s="84"/>
      <c r="K9" s="84"/>
      <c r="L9" s="84"/>
      <c r="M9" s="84"/>
      <c r="N9" s="84"/>
    </row>
    <row r="10" spans="1:14" ht="18" customHeight="1">
      <c r="A10" s="88"/>
      <c r="B10" s="88"/>
      <c r="C10" s="53" t="s">
        <v>173</v>
      </c>
      <c r="D10" s="53"/>
      <c r="E10" s="84">
        <v>10</v>
      </c>
      <c r="F10" s="84">
        <v>10</v>
      </c>
      <c r="G10" s="84">
        <v>4</v>
      </c>
      <c r="H10" s="84">
        <v>4</v>
      </c>
      <c r="I10" s="84"/>
      <c r="J10" s="84"/>
      <c r="K10" s="84"/>
      <c r="L10" s="84"/>
      <c r="M10" s="84"/>
      <c r="N10" s="84"/>
    </row>
    <row r="11" spans="1:14" ht="18" customHeight="1">
      <c r="A11" s="88"/>
      <c r="B11" s="88"/>
      <c r="C11" s="53" t="s">
        <v>174</v>
      </c>
      <c r="D11" s="53"/>
      <c r="E11" s="84">
        <v>0</v>
      </c>
      <c r="F11" s="84">
        <v>0</v>
      </c>
      <c r="G11" s="84">
        <v>0</v>
      </c>
      <c r="H11" s="84">
        <v>0</v>
      </c>
      <c r="I11" s="84"/>
      <c r="J11" s="84"/>
      <c r="K11" s="84"/>
      <c r="L11" s="84"/>
      <c r="M11" s="84"/>
      <c r="N11" s="84"/>
    </row>
    <row r="12" spans="1:14" ht="18" customHeight="1">
      <c r="A12" s="88"/>
      <c r="B12" s="88"/>
      <c r="C12" s="53" t="s">
        <v>175</v>
      </c>
      <c r="D12" s="53"/>
      <c r="E12" s="84">
        <v>0</v>
      </c>
      <c r="F12" s="84">
        <v>0</v>
      </c>
      <c r="G12" s="84">
        <v>0</v>
      </c>
      <c r="H12" s="84">
        <v>0</v>
      </c>
      <c r="I12" s="84"/>
      <c r="J12" s="84"/>
      <c r="K12" s="84"/>
      <c r="L12" s="84"/>
      <c r="M12" s="84"/>
      <c r="N12" s="84"/>
    </row>
    <row r="13" spans="1:14" ht="18" customHeight="1">
      <c r="A13" s="88"/>
      <c r="B13" s="88"/>
      <c r="C13" s="53" t="s">
        <v>176</v>
      </c>
      <c r="D13" s="53"/>
      <c r="E13" s="84">
        <v>0</v>
      </c>
      <c r="F13" s="84">
        <v>0</v>
      </c>
      <c r="G13" s="84">
        <v>0</v>
      </c>
      <c r="H13" s="84">
        <v>0</v>
      </c>
      <c r="I13" s="84"/>
      <c r="J13" s="84"/>
      <c r="K13" s="84"/>
      <c r="L13" s="84"/>
      <c r="M13" s="84"/>
      <c r="N13" s="84"/>
    </row>
    <row r="14" spans="1:14" ht="18" customHeight="1">
      <c r="A14" s="88"/>
      <c r="B14" s="88"/>
      <c r="C14" s="53" t="s">
        <v>177</v>
      </c>
      <c r="D14" s="53"/>
      <c r="E14" s="84">
        <v>0</v>
      </c>
      <c r="F14" s="84">
        <v>0</v>
      </c>
      <c r="G14" s="84">
        <v>0</v>
      </c>
      <c r="H14" s="84">
        <v>0</v>
      </c>
      <c r="I14" s="84"/>
      <c r="J14" s="84"/>
      <c r="K14" s="84"/>
      <c r="L14" s="84"/>
      <c r="M14" s="84"/>
      <c r="N14" s="84"/>
    </row>
    <row r="15" spans="1:14" ht="18" customHeight="1">
      <c r="A15" s="88" t="s">
        <v>178</v>
      </c>
      <c r="B15" s="88" t="s">
        <v>179</v>
      </c>
      <c r="C15" s="53" t="s">
        <v>180</v>
      </c>
      <c r="D15" s="53"/>
      <c r="E15" s="54">
        <v>128.85499999999999</v>
      </c>
      <c r="F15" s="54">
        <v>153.78</v>
      </c>
      <c r="G15" s="54">
        <v>731.94200000000001</v>
      </c>
      <c r="H15" s="54">
        <v>818.06100000000004</v>
      </c>
      <c r="I15" s="54"/>
      <c r="J15" s="54"/>
      <c r="K15" s="54"/>
      <c r="L15" s="54"/>
      <c r="M15" s="54"/>
      <c r="N15" s="54"/>
    </row>
    <row r="16" spans="1:14" ht="18" customHeight="1">
      <c r="A16" s="88"/>
      <c r="B16" s="88"/>
      <c r="C16" s="53" t="s">
        <v>181</v>
      </c>
      <c r="D16" s="53"/>
      <c r="E16" s="54">
        <v>0.156</v>
      </c>
      <c r="F16" s="54">
        <v>0.2</v>
      </c>
      <c r="G16" s="54">
        <v>2318.0419999999999</v>
      </c>
      <c r="H16" s="54">
        <v>2335.518</v>
      </c>
      <c r="I16" s="54"/>
      <c r="J16" s="54"/>
      <c r="K16" s="54"/>
      <c r="L16" s="54"/>
      <c r="M16" s="54"/>
      <c r="N16" s="54"/>
    </row>
    <row r="17" spans="1:15" ht="18" customHeight="1">
      <c r="A17" s="88"/>
      <c r="B17" s="88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88"/>
      <c r="B18" s="88"/>
      <c r="C18" s="53" t="s">
        <v>183</v>
      </c>
      <c r="D18" s="53"/>
      <c r="E18" s="54">
        <v>129.012</v>
      </c>
      <c r="F18" s="54">
        <v>153.93600000000001</v>
      </c>
      <c r="G18" s="54">
        <v>3049.9839999999999</v>
      </c>
      <c r="H18" s="54">
        <v>3153.58</v>
      </c>
      <c r="I18" s="54"/>
      <c r="J18" s="54"/>
      <c r="K18" s="54"/>
      <c r="L18" s="54"/>
      <c r="M18" s="54"/>
      <c r="N18" s="54"/>
    </row>
    <row r="19" spans="1:15" ht="18" customHeight="1">
      <c r="A19" s="88"/>
      <c r="B19" s="88" t="s">
        <v>184</v>
      </c>
      <c r="C19" s="53" t="s">
        <v>185</v>
      </c>
      <c r="D19" s="53"/>
      <c r="E19" s="54">
        <v>2.4E-2</v>
      </c>
      <c r="F19" s="54">
        <v>0</v>
      </c>
      <c r="G19" s="54">
        <v>129.20599999999999</v>
      </c>
      <c r="H19" s="54">
        <v>129.05000000000001</v>
      </c>
      <c r="I19" s="54"/>
      <c r="J19" s="54"/>
      <c r="K19" s="54"/>
      <c r="L19" s="54"/>
      <c r="M19" s="54"/>
      <c r="N19" s="54"/>
    </row>
    <row r="20" spans="1:15" ht="18" customHeight="1">
      <c r="A20" s="88"/>
      <c r="B20" s="88"/>
      <c r="C20" s="53" t="s">
        <v>186</v>
      </c>
      <c r="D20" s="53"/>
      <c r="E20" s="54">
        <v>47.841000000000001</v>
      </c>
      <c r="F20" s="54">
        <v>72.753</v>
      </c>
      <c r="G20" s="54">
        <v>2967.41</v>
      </c>
      <c r="H20" s="54">
        <v>3100.643</v>
      </c>
      <c r="I20" s="54"/>
      <c r="J20" s="54"/>
      <c r="K20" s="54"/>
      <c r="L20" s="54"/>
      <c r="M20" s="54"/>
      <c r="N20" s="54"/>
    </row>
    <row r="21" spans="1:15" ht="18" customHeight="1">
      <c r="A21" s="88"/>
      <c r="B21" s="88"/>
      <c r="C21" s="53" t="s">
        <v>187</v>
      </c>
      <c r="D21" s="53"/>
      <c r="E21" s="85">
        <v>0</v>
      </c>
      <c r="F21" s="85">
        <v>0</v>
      </c>
      <c r="G21" s="85">
        <v>0</v>
      </c>
      <c r="H21" s="85">
        <v>0</v>
      </c>
      <c r="I21" s="85"/>
      <c r="J21" s="85"/>
      <c r="K21" s="85"/>
      <c r="L21" s="85"/>
      <c r="M21" s="85"/>
      <c r="N21" s="85"/>
    </row>
    <row r="22" spans="1:15" ht="18" customHeight="1">
      <c r="A22" s="88"/>
      <c r="B22" s="88"/>
      <c r="C22" s="47" t="s">
        <v>188</v>
      </c>
      <c r="D22" s="47"/>
      <c r="E22" s="54">
        <v>47.866</v>
      </c>
      <c r="F22" s="54">
        <v>72.790000000000006</v>
      </c>
      <c r="G22" s="54">
        <v>3096.6170000000002</v>
      </c>
      <c r="H22" s="54">
        <v>3229.694</v>
      </c>
      <c r="I22" s="54"/>
      <c r="J22" s="54"/>
      <c r="K22" s="54"/>
      <c r="L22" s="54"/>
      <c r="M22" s="54"/>
      <c r="N22" s="54"/>
    </row>
    <row r="23" spans="1:15" ht="18" customHeight="1">
      <c r="A23" s="88"/>
      <c r="B23" s="88" t="s">
        <v>189</v>
      </c>
      <c r="C23" s="53" t="s">
        <v>190</v>
      </c>
      <c r="D23" s="53"/>
      <c r="E23" s="54">
        <v>10</v>
      </c>
      <c r="F23" s="54">
        <v>10</v>
      </c>
      <c r="G23" s="54">
        <v>4</v>
      </c>
      <c r="H23" s="54">
        <v>4</v>
      </c>
      <c r="I23" s="54"/>
      <c r="J23" s="54"/>
      <c r="K23" s="54"/>
      <c r="L23" s="54"/>
      <c r="M23" s="54"/>
      <c r="N23" s="54"/>
    </row>
    <row r="24" spans="1:15" ht="18" customHeight="1">
      <c r="A24" s="88"/>
      <c r="B24" s="88"/>
      <c r="C24" s="53" t="s">
        <v>191</v>
      </c>
      <c r="D24" s="53"/>
      <c r="E24" s="54">
        <v>71.146000000000001</v>
      </c>
      <c r="F24" s="54">
        <v>71.146000000000001</v>
      </c>
      <c r="G24" s="54">
        <v>-50.631999999999998</v>
      </c>
      <c r="H24" s="54">
        <v>-80.113</v>
      </c>
      <c r="I24" s="54"/>
      <c r="J24" s="54"/>
      <c r="K24" s="54"/>
      <c r="L24" s="54"/>
      <c r="M24" s="54"/>
      <c r="N24" s="54"/>
    </row>
    <row r="25" spans="1:15" ht="18" customHeight="1">
      <c r="A25" s="88"/>
      <c r="B25" s="88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88"/>
      <c r="B26" s="88"/>
      <c r="C26" s="53" t="s">
        <v>193</v>
      </c>
      <c r="D26" s="53"/>
      <c r="E26" s="54">
        <v>81.146000000000001</v>
      </c>
      <c r="F26" s="54">
        <v>81.146000000000001</v>
      </c>
      <c r="G26" s="54">
        <v>-46.631999999999998</v>
      </c>
      <c r="H26" s="54">
        <v>-76.113</v>
      </c>
      <c r="I26" s="54"/>
      <c r="J26" s="54"/>
      <c r="K26" s="54"/>
      <c r="L26" s="54"/>
      <c r="M26" s="54"/>
      <c r="N26" s="54"/>
    </row>
    <row r="27" spans="1:15" ht="18" customHeight="1">
      <c r="A27" s="88"/>
      <c r="B27" s="53" t="s">
        <v>194</v>
      </c>
      <c r="C27" s="53"/>
      <c r="D27" s="53"/>
      <c r="E27" s="54">
        <v>129.012</v>
      </c>
      <c r="F27" s="54">
        <v>153.93600000000001</v>
      </c>
      <c r="G27" s="54">
        <v>3049.9839999999999</v>
      </c>
      <c r="H27" s="54">
        <v>3153.58</v>
      </c>
      <c r="I27" s="54"/>
      <c r="J27" s="54"/>
      <c r="K27" s="54"/>
      <c r="L27" s="54"/>
      <c r="M27" s="54"/>
      <c r="N27" s="54"/>
    </row>
    <row r="28" spans="1:15" ht="18" customHeight="1">
      <c r="A28" s="88" t="s">
        <v>195</v>
      </c>
      <c r="B28" s="88" t="s">
        <v>196</v>
      </c>
      <c r="C28" s="53" t="s">
        <v>197</v>
      </c>
      <c r="D28" s="86" t="s">
        <v>40</v>
      </c>
      <c r="E28" s="54">
        <v>0</v>
      </c>
      <c r="F28" s="54">
        <v>0</v>
      </c>
      <c r="G28" s="54">
        <v>447.71600000000001</v>
      </c>
      <c r="H28" s="54">
        <v>392.17500000000001</v>
      </c>
      <c r="I28" s="54"/>
      <c r="J28" s="54"/>
      <c r="K28" s="54"/>
      <c r="L28" s="54"/>
      <c r="M28" s="54"/>
      <c r="N28" s="54"/>
    </row>
    <row r="29" spans="1:15" ht="18" customHeight="1">
      <c r="A29" s="88"/>
      <c r="B29" s="88"/>
      <c r="C29" s="53" t="s">
        <v>198</v>
      </c>
      <c r="D29" s="86" t="s">
        <v>41</v>
      </c>
      <c r="E29" s="54">
        <v>0</v>
      </c>
      <c r="F29" s="54">
        <v>0</v>
      </c>
      <c r="G29" s="54">
        <v>407.459</v>
      </c>
      <c r="H29" s="54">
        <v>364.73399999999998</v>
      </c>
      <c r="I29" s="54"/>
      <c r="J29" s="54"/>
      <c r="K29" s="54"/>
      <c r="L29" s="54"/>
      <c r="M29" s="54"/>
      <c r="N29" s="54"/>
    </row>
    <row r="30" spans="1:15" ht="18" customHeight="1">
      <c r="A30" s="88"/>
      <c r="B30" s="88"/>
      <c r="C30" s="53" t="s">
        <v>199</v>
      </c>
      <c r="D30" s="86" t="s">
        <v>200</v>
      </c>
      <c r="E30" s="54">
        <v>0</v>
      </c>
      <c r="F30" s="54">
        <v>0</v>
      </c>
      <c r="G30" s="54">
        <v>5.181</v>
      </c>
      <c r="H30" s="54">
        <v>5.5759999999999996</v>
      </c>
      <c r="I30" s="54"/>
      <c r="J30" s="54"/>
      <c r="K30" s="54"/>
      <c r="L30" s="54"/>
      <c r="M30" s="54"/>
      <c r="N30" s="54"/>
    </row>
    <row r="31" spans="1:15" ht="18" customHeight="1">
      <c r="A31" s="88"/>
      <c r="B31" s="88"/>
      <c r="C31" s="47" t="s">
        <v>201</v>
      </c>
      <c r="D31" s="86" t="s">
        <v>202</v>
      </c>
      <c r="E31" s="54">
        <f t="shared" ref="E31:N31" si="0">E28-E29-E30</f>
        <v>0</v>
      </c>
      <c r="F31" s="54">
        <f t="shared" si="0"/>
        <v>0</v>
      </c>
      <c r="G31" s="54">
        <f t="shared" si="0"/>
        <v>35.076000000000008</v>
      </c>
      <c r="H31" s="54">
        <f t="shared" si="0"/>
        <v>21.86500000000003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8"/>
      <c r="B32" s="88"/>
      <c r="C32" s="53" t="s">
        <v>203</v>
      </c>
      <c r="D32" s="86" t="s">
        <v>204</v>
      </c>
      <c r="E32" s="54">
        <v>0</v>
      </c>
      <c r="F32" s="54">
        <v>0</v>
      </c>
      <c r="G32" s="54">
        <v>0.52</v>
      </c>
      <c r="H32" s="54">
        <v>0.5</v>
      </c>
      <c r="I32" s="54"/>
      <c r="J32" s="54"/>
      <c r="K32" s="54"/>
      <c r="L32" s="54"/>
      <c r="M32" s="54"/>
      <c r="N32" s="54"/>
    </row>
    <row r="33" spans="1:14" ht="18" customHeight="1">
      <c r="A33" s="88"/>
      <c r="B33" s="88"/>
      <c r="C33" s="53" t="s">
        <v>205</v>
      </c>
      <c r="D33" s="86" t="s">
        <v>206</v>
      </c>
      <c r="E33" s="54">
        <v>0</v>
      </c>
      <c r="F33" s="54">
        <v>0</v>
      </c>
      <c r="G33" s="54">
        <v>6.1139999999999999</v>
      </c>
      <c r="H33" s="54">
        <v>9.3290000000000006</v>
      </c>
      <c r="I33" s="54"/>
      <c r="J33" s="54"/>
      <c r="K33" s="54"/>
      <c r="L33" s="54"/>
      <c r="M33" s="54"/>
      <c r="N33" s="54"/>
    </row>
    <row r="34" spans="1:14" ht="18" customHeight="1">
      <c r="A34" s="88"/>
      <c r="B34" s="88"/>
      <c r="C34" s="47" t="s">
        <v>207</v>
      </c>
      <c r="D34" s="86" t="s">
        <v>208</v>
      </c>
      <c r="E34" s="54">
        <f t="shared" ref="E34:N34" si="1">E31+E32-E33</f>
        <v>0</v>
      </c>
      <c r="F34" s="54">
        <f t="shared" si="1"/>
        <v>0</v>
      </c>
      <c r="G34" s="54">
        <f t="shared" si="1"/>
        <v>29.48200000000001</v>
      </c>
      <c r="H34" s="54">
        <f t="shared" si="1"/>
        <v>13.03600000000003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8"/>
      <c r="B35" s="88" t="s">
        <v>209</v>
      </c>
      <c r="C35" s="53" t="s">
        <v>210</v>
      </c>
      <c r="D35" s="86" t="s">
        <v>211</v>
      </c>
      <c r="E35" s="54">
        <v>0</v>
      </c>
      <c r="F35" s="54">
        <v>0</v>
      </c>
      <c r="G35" s="54">
        <v>0</v>
      </c>
      <c r="H35" s="54">
        <v>0</v>
      </c>
      <c r="I35" s="54"/>
      <c r="J35" s="54"/>
      <c r="K35" s="54"/>
      <c r="L35" s="54"/>
      <c r="M35" s="54"/>
      <c r="N35" s="54"/>
    </row>
    <row r="36" spans="1:14" ht="18" customHeight="1">
      <c r="A36" s="88"/>
      <c r="B36" s="88"/>
      <c r="C36" s="53" t="s">
        <v>212</v>
      </c>
      <c r="D36" s="86" t="s">
        <v>213</v>
      </c>
      <c r="E36" s="54">
        <v>0</v>
      </c>
      <c r="F36" s="54">
        <v>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</row>
    <row r="37" spans="1:14" ht="18" customHeight="1">
      <c r="A37" s="88"/>
      <c r="B37" s="88"/>
      <c r="C37" s="53" t="s">
        <v>214</v>
      </c>
      <c r="D37" s="86" t="s">
        <v>215</v>
      </c>
      <c r="E37" s="54">
        <f t="shared" ref="E37:N37" si="2">E34+E35-E36</f>
        <v>0</v>
      </c>
      <c r="F37" s="54">
        <f t="shared" si="2"/>
        <v>0</v>
      </c>
      <c r="G37" s="54">
        <f t="shared" si="2"/>
        <v>29.48200000000001</v>
      </c>
      <c r="H37" s="54">
        <f t="shared" si="2"/>
        <v>13.03600000000003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8"/>
      <c r="B38" s="88"/>
      <c r="C38" s="53" t="s">
        <v>216</v>
      </c>
      <c r="D38" s="86" t="s">
        <v>217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88"/>
      <c r="B39" s="88"/>
      <c r="C39" s="53" t="s">
        <v>218</v>
      </c>
      <c r="D39" s="86" t="s">
        <v>219</v>
      </c>
      <c r="E39" s="54">
        <v>0</v>
      </c>
      <c r="F39" s="54">
        <v>0</v>
      </c>
      <c r="G39" s="54">
        <v>4</v>
      </c>
      <c r="H39" s="54">
        <v>4</v>
      </c>
      <c r="I39" s="54"/>
      <c r="J39" s="54"/>
      <c r="K39" s="54"/>
      <c r="L39" s="54"/>
      <c r="M39" s="54"/>
      <c r="N39" s="54"/>
    </row>
    <row r="40" spans="1:14" ht="18" customHeight="1">
      <c r="A40" s="88"/>
      <c r="B40" s="88"/>
      <c r="C40" s="53" t="s">
        <v>220</v>
      </c>
      <c r="D40" s="86" t="s">
        <v>221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</row>
    <row r="41" spans="1:14" ht="18" customHeight="1">
      <c r="A41" s="88"/>
      <c r="B41" s="88"/>
      <c r="C41" s="47" t="s">
        <v>222</v>
      </c>
      <c r="D41" s="86" t="s">
        <v>223</v>
      </c>
      <c r="E41" s="54">
        <f t="shared" ref="E41:N41" si="3">E34+E35-E36-E40</f>
        <v>0</v>
      </c>
      <c r="F41" s="54">
        <f t="shared" si="3"/>
        <v>0</v>
      </c>
      <c r="G41" s="54">
        <f t="shared" si="3"/>
        <v>29.48200000000001</v>
      </c>
      <c r="H41" s="54">
        <f t="shared" si="3"/>
        <v>13.03600000000003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8"/>
      <c r="B42" s="88"/>
      <c r="C42" s="108" t="s">
        <v>224</v>
      </c>
      <c r="D42" s="108"/>
      <c r="E42" s="54">
        <f t="shared" ref="E42:N42" si="4">E37+E38-E39-E40</f>
        <v>0</v>
      </c>
      <c r="F42" s="54">
        <f t="shared" si="4"/>
        <v>0</v>
      </c>
      <c r="G42" s="54">
        <f t="shared" si="4"/>
        <v>25.48200000000001</v>
      </c>
      <c r="H42" s="54">
        <f t="shared" si="4"/>
        <v>9.0360000000000298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8"/>
      <c r="B43" s="88"/>
      <c r="C43" s="53" t="s">
        <v>225</v>
      </c>
      <c r="D43" s="86" t="s">
        <v>226</v>
      </c>
      <c r="E43" s="54">
        <v>71</v>
      </c>
      <c r="F43" s="54">
        <v>71</v>
      </c>
      <c r="G43" s="54">
        <v>-142</v>
      </c>
      <c r="H43" s="54">
        <v>-155</v>
      </c>
      <c r="I43" s="54"/>
      <c r="J43" s="54"/>
      <c r="K43" s="54"/>
      <c r="L43" s="54"/>
      <c r="M43" s="54"/>
      <c r="N43" s="54"/>
    </row>
    <row r="44" spans="1:14" ht="18" customHeight="1">
      <c r="A44" s="88"/>
      <c r="B44" s="88"/>
      <c r="C44" s="47" t="s">
        <v>227</v>
      </c>
      <c r="D44" s="66" t="s">
        <v>228</v>
      </c>
      <c r="E44" s="54">
        <f t="shared" ref="E44:N44" si="5">E41+E43</f>
        <v>71</v>
      </c>
      <c r="F44" s="54">
        <f t="shared" si="5"/>
        <v>71</v>
      </c>
      <c r="G44" s="54">
        <f t="shared" si="5"/>
        <v>-112.51799999999999</v>
      </c>
      <c r="H44" s="54">
        <f t="shared" si="5"/>
        <v>-141.96399999999997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山下 和成</cp:lastModifiedBy>
  <cp:lastPrinted>2024-08-06T00:40:32Z</cp:lastPrinted>
  <dcterms:modified xsi:type="dcterms:W3CDTF">2024-08-06T00:42:48Z</dcterms:modified>
</cp:coreProperties>
</file>