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6.8\ｈ\F\調査担当\諸調査\Ｒ６年度\02_総務省以外\☆20240710＜部局へ照会、財政課作業あり＞【地方債協会】 都道府県及び指定都市の財政状況について\04_財政課作業\"/>
    </mc:Choice>
  </mc:AlternateContent>
  <bookViews>
    <workbookView xWindow="-120" yWindow="-120" windowWidth="29040" windowHeight="15840" tabRatio="663" activeTab="1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62913"/>
</workbook>
</file>

<file path=xl/calcChain.xml><?xml version="1.0" encoding="utf-8"?>
<calcChain xmlns="http://schemas.openxmlformats.org/spreadsheetml/2006/main">
  <c r="I44" i="4" l="1"/>
  <c r="H44" i="4"/>
  <c r="G44" i="4"/>
  <c r="F44" i="4"/>
  <c r="I39" i="4"/>
  <c r="I45" i="4" s="1"/>
  <c r="H39" i="4"/>
  <c r="H45" i="4" s="1"/>
  <c r="G39" i="4"/>
  <c r="G45" i="4" s="1"/>
  <c r="F39" i="4"/>
  <c r="F45" i="4" s="1"/>
  <c r="R44" i="4" l="1"/>
  <c r="R36" i="4"/>
  <c r="R39" i="4" s="1"/>
  <c r="R45" i="4" s="1"/>
  <c r="R32" i="4"/>
  <c r="Q44" i="4" l="1"/>
  <c r="S44" i="4" s="1"/>
  <c r="Q39" i="4"/>
  <c r="S48" i="4"/>
  <c r="S47" i="4"/>
  <c r="S46" i="4"/>
  <c r="S43" i="4"/>
  <c r="S42" i="4"/>
  <c r="S41" i="4"/>
  <c r="S40" i="4"/>
  <c r="S38" i="4"/>
  <c r="S37" i="4"/>
  <c r="S36" i="4"/>
  <c r="S35" i="4"/>
  <c r="S34" i="4"/>
  <c r="S33" i="4"/>
  <c r="S32" i="4"/>
  <c r="Q45" i="4" l="1"/>
  <c r="S45" i="4" l="1"/>
  <c r="S39" i="4"/>
  <c r="F31" i="8" l="1"/>
  <c r="F34" i="8" s="1"/>
  <c r="E31" i="8"/>
  <c r="E34" i="8" s="1"/>
  <c r="O44" i="7"/>
  <c r="O39" i="7"/>
  <c r="O45" i="7" s="1"/>
  <c r="M44" i="7"/>
  <c r="M39" i="7"/>
  <c r="M45" i="7" s="1"/>
  <c r="K44" i="7"/>
  <c r="K39" i="7"/>
  <c r="K45" i="7" s="1"/>
  <c r="I44" i="7"/>
  <c r="I39" i="7"/>
  <c r="I45" i="7" s="1"/>
  <c r="G44" i="7"/>
  <c r="G39" i="7"/>
  <c r="K24" i="7"/>
  <c r="K27" i="7" s="1"/>
  <c r="K16" i="7"/>
  <c r="K15" i="7"/>
  <c r="K14" i="7"/>
  <c r="I24" i="7"/>
  <c r="I27" i="7" s="1"/>
  <c r="I16" i="7"/>
  <c r="I15" i="7"/>
  <c r="I14" i="7"/>
  <c r="G24" i="7"/>
  <c r="G27" i="7" s="1"/>
  <c r="G16" i="7"/>
  <c r="G15" i="7"/>
  <c r="G14" i="7"/>
  <c r="I22" i="6"/>
  <c r="I20" i="6"/>
  <c r="H22" i="6"/>
  <c r="H21" i="6"/>
  <c r="H20" i="6"/>
  <c r="H19" i="6"/>
  <c r="H23" i="6" s="1"/>
  <c r="F23" i="6"/>
  <c r="E23" i="6"/>
  <c r="G22" i="6"/>
  <c r="F22" i="6"/>
  <c r="E22" i="6"/>
  <c r="G21" i="6"/>
  <c r="F21" i="6"/>
  <c r="E21" i="6"/>
  <c r="G20" i="6"/>
  <c r="F20" i="6"/>
  <c r="E20" i="6"/>
  <c r="G19" i="6"/>
  <c r="G23" i="6" s="1"/>
  <c r="G19" i="5"/>
  <c r="H27" i="5"/>
  <c r="F41" i="8" l="1"/>
  <c r="F44" i="8" s="1"/>
  <c r="F37" i="8"/>
  <c r="F42" i="8" s="1"/>
  <c r="E41" i="8"/>
  <c r="E44" i="8" s="1"/>
  <c r="E37" i="8"/>
  <c r="E42" i="8" s="1"/>
  <c r="K24" i="4" l="1"/>
  <c r="K27" i="4" s="1"/>
  <c r="K16" i="4"/>
  <c r="K15" i="4"/>
  <c r="K14" i="4"/>
  <c r="I24" i="4"/>
  <c r="I27" i="4" s="1"/>
  <c r="I16" i="4"/>
  <c r="I15" i="4"/>
  <c r="I14" i="4"/>
  <c r="G27" i="4"/>
  <c r="G16" i="4"/>
  <c r="G15" i="4"/>
  <c r="G14" i="4"/>
  <c r="F45" i="2" l="1"/>
  <c r="F41" i="2"/>
  <c r="F38" i="2"/>
  <c r="F22" i="2" l="1"/>
  <c r="I9" i="2" l="1"/>
  <c r="G45" i="2"/>
  <c r="F27" i="2"/>
  <c r="H45" i="5"/>
  <c r="F45" i="5"/>
  <c r="G44" i="5" s="1"/>
  <c r="F27" i="5"/>
  <c r="H27" i="2"/>
  <c r="H45" i="2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/>
  <c r="G41" i="8" s="1"/>
  <c r="G44" i="8" s="1"/>
  <c r="N44" i="7"/>
  <c r="L44" i="7"/>
  <c r="J44" i="7"/>
  <c r="H44" i="7"/>
  <c r="F44" i="7"/>
  <c r="N39" i="7"/>
  <c r="L39" i="7"/>
  <c r="J39" i="7"/>
  <c r="H39" i="7"/>
  <c r="F39" i="7"/>
  <c r="O24" i="7"/>
  <c r="O27" i="7" s="1"/>
  <c r="N24" i="7"/>
  <c r="N27" i="7" s="1"/>
  <c r="M24" i="7"/>
  <c r="M27" i="7" s="1"/>
  <c r="L24" i="7"/>
  <c r="L27" i="7" s="1"/>
  <c r="J24" i="7"/>
  <c r="J27" i="7" s="1"/>
  <c r="H24" i="7"/>
  <c r="H27" i="7" s="1"/>
  <c r="F24" i="7"/>
  <c r="F27" i="7" s="1"/>
  <c r="O16" i="7"/>
  <c r="N16" i="7"/>
  <c r="M16" i="7"/>
  <c r="L16" i="7"/>
  <c r="J16" i="7"/>
  <c r="H16" i="7"/>
  <c r="F16" i="7"/>
  <c r="O15" i="7"/>
  <c r="N15" i="7"/>
  <c r="M15" i="7"/>
  <c r="L15" i="7"/>
  <c r="J15" i="7"/>
  <c r="H15" i="7"/>
  <c r="F15" i="7"/>
  <c r="O14" i="7"/>
  <c r="N14" i="7"/>
  <c r="M14" i="7"/>
  <c r="L14" i="7"/>
  <c r="J14" i="7"/>
  <c r="H14" i="7"/>
  <c r="F14" i="7"/>
  <c r="I19" i="6"/>
  <c r="I21" i="6" s="1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2" i="2"/>
  <c r="I41" i="2"/>
  <c r="I38" i="2"/>
  <c r="I36" i="2"/>
  <c r="I30" i="2"/>
  <c r="I24" i="2"/>
  <c r="O24" i="4"/>
  <c r="O27" i="4" s="1"/>
  <c r="N24" i="4"/>
  <c r="N27" i="4"/>
  <c r="M24" i="4"/>
  <c r="M27" i="4" s="1"/>
  <c r="L24" i="4"/>
  <c r="L27" i="4" s="1"/>
  <c r="J27" i="4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H16" i="4"/>
  <c r="H15" i="4"/>
  <c r="H14" i="4"/>
  <c r="F24" i="4"/>
  <c r="F27" i="4" s="1"/>
  <c r="F16" i="4"/>
  <c r="F15" i="4"/>
  <c r="F14" i="4"/>
  <c r="G35" i="5"/>
  <c r="G41" i="5"/>
  <c r="G33" i="5"/>
  <c r="G37" i="5"/>
  <c r="G39" i="5"/>
  <c r="G28" i="5"/>
  <c r="G30" i="5"/>
  <c r="G34" i="5"/>
  <c r="G38" i="5"/>
  <c r="G40" i="5"/>
  <c r="G42" i="5"/>
  <c r="G29" i="2" l="1"/>
  <c r="G41" i="2"/>
  <c r="G27" i="2"/>
  <c r="G22" i="2"/>
  <c r="G14" i="2"/>
  <c r="I45" i="5"/>
  <c r="G45" i="5"/>
  <c r="G29" i="5"/>
  <c r="G28" i="2"/>
  <c r="J37" i="8"/>
  <c r="J42" i="8" s="1"/>
  <c r="G21" i="2"/>
  <c r="G43" i="5"/>
  <c r="G16" i="2"/>
  <c r="G18" i="2"/>
  <c r="J45" i="7"/>
  <c r="G36" i="5"/>
  <c r="G31" i="5"/>
  <c r="G32" i="5"/>
  <c r="G9" i="2"/>
  <c r="G37" i="8"/>
  <c r="G42" i="8" s="1"/>
  <c r="G19" i="2"/>
  <c r="G25" i="2"/>
  <c r="G24" i="2"/>
  <c r="G36" i="2"/>
  <c r="L45" i="7"/>
  <c r="G12" i="2"/>
  <c r="G39" i="2"/>
  <c r="G11" i="2"/>
  <c r="G38" i="2"/>
  <c r="I27" i="2"/>
  <c r="G15" i="2"/>
  <c r="G43" i="2"/>
  <c r="F45" i="7"/>
  <c r="G23" i="2"/>
  <c r="G30" i="2"/>
  <c r="H45" i="7"/>
  <c r="G26" i="2"/>
  <c r="G32" i="2"/>
  <c r="G13" i="2"/>
  <c r="G40" i="2"/>
  <c r="G20" i="2"/>
  <c r="G17" i="2"/>
  <c r="G10" i="2"/>
  <c r="G31" i="2"/>
  <c r="N45" i="7"/>
  <c r="I23" i="6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</calcChain>
</file>

<file path=xl/comments1.xml><?xml version="1.0" encoding="utf-8"?>
<comments xmlns="http://schemas.openxmlformats.org/spreadsheetml/2006/main">
  <authors>
    <author>森本　麻椰</author>
  </authors>
  <commentList>
    <comment ref="R34" authorId="0" shapeId="0">
      <text>
        <r>
          <rPr>
            <sz val="9"/>
            <color indexed="81"/>
            <rFont val="MS P ゴシック"/>
            <family val="3"/>
            <charset val="128"/>
          </rPr>
          <t>財産収入＋諸収</t>
        </r>
      </text>
    </comment>
    <comment ref="R38" authorId="0" shapeId="0">
      <text>
        <r>
          <rPr>
            <sz val="9"/>
            <color indexed="81"/>
            <rFont val="MS P ゴシック"/>
            <family val="3"/>
            <charset val="128"/>
          </rPr>
          <t>県債利子＋取扱事務費</t>
        </r>
      </text>
    </comment>
    <comment ref="R40" authorId="0" shapeId="0">
      <text>
        <r>
          <rPr>
            <sz val="9"/>
            <color indexed="81"/>
            <rFont val="MS P ゴシック"/>
            <family val="3"/>
            <charset val="128"/>
          </rPr>
          <t>国費＋県債</t>
        </r>
      </text>
    </comment>
    <comment ref="R42" authorId="0" shapeId="0">
      <text>
        <r>
          <rPr>
            <sz val="9"/>
            <color indexed="81"/>
            <rFont val="MS P ゴシック"/>
            <family val="3"/>
            <charset val="128"/>
          </rPr>
          <t>玉造＋福造＋県債元金</t>
        </r>
      </text>
    </comment>
  </commentList>
</comments>
</file>

<file path=xl/sharedStrings.xml><?xml version="1.0" encoding="utf-8"?>
<sst xmlns="http://schemas.openxmlformats.org/spreadsheetml/2006/main" count="452" uniqueCount="280">
  <si>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</si>
  <si>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</si>
  <si>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</si>
  <si>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</si>
  <si>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</si>
  <si>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</si>
  <si>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</si>
  <si>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</si>
  <si>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</si>
  <si>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</si>
  <si>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</si>
  <si>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</si>
  <si>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</si>
  <si>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</si>
  <si>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</si>
  <si>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</si>
  <si>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</si>
  <si>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</si>
  <si>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</si>
  <si>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</si>
  <si>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</si>
  <si>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</si>
  <si>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</si>
  <si>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</si>
  <si>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</si>
  <si>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</si>
  <si>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</si>
  <si>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</si>
  <si>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</si>
  <si>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</si>
  <si>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</si>
  <si>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</si>
  <si>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</si>
  <si>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</si>
  <si>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</si>
  <si>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</si>
  <si>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</si>
  <si>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</si>
  <si>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</si>
  <si>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</si>
  <si>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</si>
  <si>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</si>
  <si>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</si>
  <si>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</si>
  <si>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</si>
  <si>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</si>
  <si>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</si>
  <si>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</si>
  <si>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</si>
  <si>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</si>
  <si>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</si>
  <si>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</si>
  <si>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</si>
  <si>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</si>
  <si>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</si>
  <si>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</si>
  <si>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</si>
  <si>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</si>
  <si>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</si>
  <si>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</si>
  <si>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</si>
  <si>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</si>
  <si>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</si>
  <si>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</si>
  <si>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</si>
  <si>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</si>
  <si>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</si>
  <si>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</si>
  <si>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</si>
  <si>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</si>
  <si>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</si>
  <si>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</si>
  <si>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</si>
  <si>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</si>
  <si>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</si>
  <si>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</si>
  <si>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</si>
  <si>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</si>
  <si>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</si>
  <si>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</si>
  <si>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</si>
  <si>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</si>
  <si>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</si>
  <si>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</si>
  <si>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</si>
  <si>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</si>
  <si>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</si>
  <si>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</si>
  <si>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</si>
  <si>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</si>
  <si>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</si>
  <si>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</si>
  <si>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</si>
  <si>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</si>
  <si>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</si>
  <si>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</si>
  <si>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</si>
  <si>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</si>
  <si>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</si>
  <si>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</si>
  <si>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</si>
  <si>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</si>
  <si>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</si>
  <si>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</si>
  <si>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</si>
  <si>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</si>
  <si>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</si>
  <si>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</si>
  <si>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</si>
  <si>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</si>
  <si>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</si>
  <si>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</si>
  <si>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</si>
  <si>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</si>
  <si>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</si>
  <si>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</si>
  <si>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</si>
  <si>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</si>
  <si>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</si>
  <si>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</si>
  <si>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</si>
  <si>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</si>
  <si>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</si>
  <si>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</si>
  <si>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</si>
  <si>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</si>
  <si>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</si>
  <si>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</si>
  <si>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</si>
  <si>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</si>
  <si>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</si>
  <si>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</si>
  <si>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</si>
  <si>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</si>
  <si>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</si>
  <si>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</si>
  <si>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</si>
  <si>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</si>
  <si>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</si>
  <si>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</si>
  <si>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</si>
  <si>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</si>
  <si>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</si>
  <si>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</si>
  <si>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</si>
  <si>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</si>
  <si>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</si>
  <si>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</si>
  <si>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</si>
  <si>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</si>
  <si>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</si>
  <si>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</si>
  <si>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</si>
  <si>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</si>
  <si>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</si>
  <si>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</si>
  <si>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</si>
  <si>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</si>
  <si>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</si>
  <si>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</si>
  <si>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</si>
  <si>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</si>
  <si>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</si>
  <si>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</si>
  <si>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</si>
  <si>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</si>
  <si>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</si>
  <si>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</si>
  <si>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</si>
  <si>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</si>
  <si>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</si>
  <si>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</si>
  <si>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</si>
  <si>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</si>
  <si>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</si>
  <si>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</si>
  <si>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</si>
  <si>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</si>
  <si>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</si>
  <si>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</si>
  <si>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</si>
  <si>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</si>
  <si>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</si>
  <si>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</si>
  <si>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</si>
  <si>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</si>
  <si>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</si>
  <si>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</si>
  <si>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</si>
  <si>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</si>
  <si>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</si>
  <si>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</si>
  <si>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</si>
  <si>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</si>
  <si>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</si>
  <si>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</si>
  <si>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</si>
  <si>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</si>
  <si>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</si>
  <si>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</si>
  <si>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</si>
  <si>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</si>
  <si>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</si>
  <si>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</si>
  <si>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</si>
  <si>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</si>
  <si>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</si>
  <si>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</si>
  <si>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</si>
  <si>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</si>
  <si>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</si>
  <si>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</si>
  <si>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</si>
  <si>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</si>
  <si>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</si>
  <si>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</si>
  <si>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</si>
  <si>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</si>
  <si>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</si>
  <si>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</si>
  <si>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</si>
  <si>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</si>
  <si>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</si>
  <si>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</si>
  <si>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</si>
  <si>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</si>
  <si>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</si>
  <si>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</si>
  <si>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</si>
  <si>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</si>
  <si>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</si>
  <si>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</si>
  <si>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</si>
  <si>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</si>
  <si>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</si>
  <si>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</si>
  <si>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</si>
  <si>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</si>
  <si>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</si>
  <si>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</si>
  <si>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</si>
  <si>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</si>
  <si>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</si>
  <si>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</si>
  <si>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</si>
  <si>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</si>
  <si>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</si>
  <si>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</si>
  <si>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</si>
  <si>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</si>
  <si>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—</t>
    <phoneticPr fontId="9"/>
  </si>
  <si>
    <t>岡山県</t>
    <rPh sb="0" eb="3">
      <t>オカヤマケン</t>
    </rPh>
    <phoneticPr fontId="9"/>
  </si>
  <si>
    <t>－</t>
    <phoneticPr fontId="9"/>
  </si>
  <si>
    <t>電気事業</t>
    <rPh sb="0" eb="4">
      <t>デンキジギョウ</t>
    </rPh>
    <phoneticPr fontId="9"/>
  </si>
  <si>
    <t>工業用水道事業</t>
    <rPh sb="0" eb="7">
      <t>コウギョウヨウスイドウジギョウ</t>
    </rPh>
    <phoneticPr fontId="9"/>
  </si>
  <si>
    <t>流域下水道事業</t>
    <rPh sb="0" eb="7">
      <t>リュウイキゲスイドウジギョウ</t>
    </rPh>
    <phoneticPr fontId="9"/>
  </si>
  <si>
    <t>市場事業</t>
    <rPh sb="0" eb="2">
      <t>シジョウ</t>
    </rPh>
    <rPh sb="2" eb="4">
      <t>ジギョウ</t>
    </rPh>
    <phoneticPr fontId="8"/>
  </si>
  <si>
    <t>と畜場事業</t>
    <rPh sb="1" eb="3">
      <t>チクジョウ</t>
    </rPh>
    <rPh sb="3" eb="5">
      <t>ジギョウ</t>
    </rPh>
    <phoneticPr fontId="8"/>
  </si>
  <si>
    <t>港湾整備事業</t>
    <rPh sb="0" eb="2">
      <t>コウワン</t>
    </rPh>
    <rPh sb="2" eb="4">
      <t>セイビ</t>
    </rPh>
    <rPh sb="4" eb="6">
      <t>ジギョウ</t>
    </rPh>
    <phoneticPr fontId="8"/>
  </si>
  <si>
    <t>臨海土地造成事業</t>
    <rPh sb="0" eb="2">
      <t>リンカイ</t>
    </rPh>
    <rPh sb="2" eb="4">
      <t>トチ</t>
    </rPh>
    <rPh sb="4" eb="6">
      <t>ゾウセイ</t>
    </rPh>
    <rPh sb="6" eb="8">
      <t>ジギョウ</t>
    </rPh>
    <phoneticPr fontId="8"/>
  </si>
  <si>
    <t>宅地造成事業</t>
    <rPh sb="0" eb="2">
      <t>タクチ</t>
    </rPh>
    <rPh sb="2" eb="4">
      <t>ゾウセイ</t>
    </rPh>
    <rPh sb="4" eb="6">
      <t>ジギョウ</t>
    </rPh>
    <phoneticPr fontId="8"/>
  </si>
  <si>
    <t>岡山県</t>
    <rPh sb="0" eb="3">
      <t>オカヤマケン</t>
    </rPh>
    <phoneticPr fontId="9"/>
  </si>
  <si>
    <t>岡山県</t>
    <rPh sb="0" eb="3">
      <t>オカヤマケン</t>
    </rPh>
    <phoneticPr fontId="16"/>
  </si>
  <si>
    <t xml:space="preserve"> </t>
    <phoneticPr fontId="16"/>
  </si>
  <si>
    <t>—</t>
    <phoneticPr fontId="14"/>
  </si>
  <si>
    <t>-</t>
    <phoneticPr fontId="14"/>
  </si>
  <si>
    <t>－</t>
    <phoneticPr fontId="16"/>
  </si>
  <si>
    <t>（2）最近の普通会計決算及び財政指標等の状況</t>
    <phoneticPr fontId="16"/>
  </si>
  <si>
    <t>電気事業</t>
    <rPh sb="0" eb="2">
      <t>デンキ</t>
    </rPh>
    <rPh sb="2" eb="4">
      <t>ジギョウ</t>
    </rPh>
    <phoneticPr fontId="13"/>
  </si>
  <si>
    <t>工業用水道事業</t>
    <rPh sb="0" eb="3">
      <t>コウギョウヨウ</t>
    </rPh>
    <rPh sb="3" eb="5">
      <t>スイドウ</t>
    </rPh>
    <rPh sb="5" eb="7">
      <t>ジギョウ</t>
    </rPh>
    <phoneticPr fontId="13"/>
  </si>
  <si>
    <t>流域下水道事業</t>
    <rPh sb="0" eb="2">
      <t>リュウイキ</t>
    </rPh>
    <rPh sb="2" eb="5">
      <t>ゲスイドウ</t>
    </rPh>
    <rPh sb="5" eb="7">
      <t>ジギョウ</t>
    </rPh>
    <phoneticPr fontId="14"/>
  </si>
  <si>
    <t>市場事業</t>
    <rPh sb="0" eb="2">
      <t>シジョウ</t>
    </rPh>
    <rPh sb="2" eb="4">
      <t>ジギョウ</t>
    </rPh>
    <phoneticPr fontId="13"/>
  </si>
  <si>
    <t>と畜事業</t>
    <rPh sb="1" eb="2">
      <t>チク</t>
    </rPh>
    <rPh sb="2" eb="4">
      <t>ジギョウ</t>
    </rPh>
    <phoneticPr fontId="13"/>
  </si>
  <si>
    <t>港湾整備事業</t>
    <rPh sb="0" eb="2">
      <t>コウワン</t>
    </rPh>
    <rPh sb="2" eb="4">
      <t>セイビ</t>
    </rPh>
    <rPh sb="4" eb="6">
      <t>ジギョウ</t>
    </rPh>
    <phoneticPr fontId="13"/>
  </si>
  <si>
    <t>臨海土地造成事業</t>
    <rPh sb="0" eb="2">
      <t>リンカイ</t>
    </rPh>
    <rPh sb="2" eb="4">
      <t>トチ</t>
    </rPh>
    <rPh sb="4" eb="6">
      <t>ゾウセイ</t>
    </rPh>
    <rPh sb="6" eb="8">
      <t>ジギョウ</t>
    </rPh>
    <phoneticPr fontId="13"/>
  </si>
  <si>
    <t>宅地造成事業</t>
    <rPh sb="0" eb="2">
      <t>タクチ</t>
    </rPh>
    <rPh sb="2" eb="4">
      <t>ゾウセイ</t>
    </rPh>
    <rPh sb="4" eb="6">
      <t>ジギョウ</t>
    </rPh>
    <phoneticPr fontId="13"/>
  </si>
  <si>
    <t>岡山県土地開発公社</t>
    <rPh sb="0" eb="9">
      <t>オカヤマケントチカイハツコウシャ</t>
    </rPh>
    <phoneticPr fontId="14"/>
  </si>
  <si>
    <t>県生</t>
    <rPh sb="0" eb="2">
      <t>ケンセイ</t>
    </rPh>
    <phoneticPr fontId="9"/>
  </si>
  <si>
    <t>土木</t>
    <rPh sb="0" eb="2">
      <t>ドボク</t>
    </rPh>
    <phoneticPr fontId="9"/>
  </si>
  <si>
    <t>合体</t>
    <rPh sb="0" eb="2">
      <t>ガッタイ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</si>
</sst>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2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3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1" applyNumberFormat="1" applyFont="1" applyBorder="1" applyAlignment="1">
      <alignment horizontal="right" vertical="center"/>
    </xf>
    <xf numFmtId="178" fontId="0" fillId="0" borderId="10" xfId="1" applyNumberFormat="1" applyFont="1" applyBorder="1" applyAlignment="1">
      <alignment horizontal="right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1" quotePrefix="1" applyNumberFormat="1" applyFont="1" applyBorder="1" applyAlignment="1">
      <alignment horizontal="right" vertical="center"/>
    </xf>
    <xf numFmtId="176" fontId="0" fillId="0" borderId="0" xfId="0" applyNumberFormat="1" applyFont="1" applyAlignment="1">
      <alignment horizontal="center" vertical="center"/>
    </xf>
    <xf numFmtId="177" fontId="2" fillId="2" borderId="10" xfId="1" applyNumberFormat="1" applyFont="1" applyFill="1" applyBorder="1" applyAlignment="1">
      <alignment vertical="center"/>
    </xf>
    <xf numFmtId="177" fontId="2" fillId="2" borderId="10" xfId="1" applyNumberFormat="1" applyFill="1" applyBorder="1" applyAlignment="1">
      <alignment vertical="center"/>
    </xf>
    <xf numFmtId="177" fontId="2" fillId="2" borderId="10" xfId="1" quotePrefix="1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4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K41" sqref="K41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11" ht="33.9" customHeight="1">
      <c r="A1" s="16" t="s">
        <v>0</v>
      </c>
      <c r="B1" s="16"/>
      <c r="C1" s="16"/>
      <c r="D1" s="16"/>
      <c r="E1" s="21" t="s">
        <v>251</v>
      </c>
      <c r="F1" s="1"/>
    </row>
    <row r="3" spans="1:11" ht="14.4">
      <c r="A3" s="10" t="s">
        <v>92</v>
      </c>
    </row>
    <row r="5" spans="1:11">
      <c r="A5" s="17" t="s">
        <v>239</v>
      </c>
      <c r="B5" s="17"/>
      <c r="C5" s="17"/>
      <c r="D5" s="17"/>
      <c r="E5" s="17"/>
    </row>
    <row r="6" spans="1:11" ht="14.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8" t="s">
        <v>241</v>
      </c>
      <c r="G7" s="48"/>
      <c r="H7" s="48" t="s">
        <v>235</v>
      </c>
      <c r="I7" s="49" t="s">
        <v>21</v>
      </c>
    </row>
    <row r="8" spans="1:11" ht="17.100000000000001" customHeight="1">
      <c r="A8" s="18"/>
      <c r="B8" s="19"/>
      <c r="C8" s="19"/>
      <c r="D8" s="19"/>
      <c r="E8" s="59"/>
      <c r="F8" s="51" t="s">
        <v>90</v>
      </c>
      <c r="G8" s="51" t="s">
        <v>2</v>
      </c>
      <c r="H8" s="51" t="s">
        <v>233</v>
      </c>
      <c r="I8" s="52"/>
    </row>
    <row r="9" spans="1:11" ht="18" customHeight="1">
      <c r="A9" s="99" t="s">
        <v>87</v>
      </c>
      <c r="B9" s="99" t="s">
        <v>89</v>
      </c>
      <c r="C9" s="60" t="s">
        <v>3</v>
      </c>
      <c r="D9" s="53"/>
      <c r="E9" s="53"/>
      <c r="F9" s="54">
        <v>273996</v>
      </c>
      <c r="G9" s="55">
        <f>F9/$F$27*100</f>
        <v>39.355819144443707</v>
      </c>
      <c r="H9" s="86">
        <v>270487</v>
      </c>
      <c r="I9" s="55">
        <f>(F9/H9-1)*100</f>
        <v>1.2972897033868502</v>
      </c>
      <c r="K9" s="25"/>
    </row>
    <row r="10" spans="1:11" ht="18" customHeight="1">
      <c r="A10" s="99"/>
      <c r="B10" s="99"/>
      <c r="C10" s="62"/>
      <c r="D10" s="64" t="s">
        <v>22</v>
      </c>
      <c r="E10" s="53"/>
      <c r="F10" s="54">
        <v>60474</v>
      </c>
      <c r="G10" s="55">
        <f t="shared" ref="G10:G26" si="0">F10/$F$27*100</f>
        <v>8.6862720876986845</v>
      </c>
      <c r="H10" s="86">
        <v>62235</v>
      </c>
      <c r="I10" s="55">
        <f t="shared" ref="I10:I27" si="1">(F10/H10-1)*100</f>
        <v>-2.8295974933718937</v>
      </c>
    </row>
    <row r="11" spans="1:11" ht="18" customHeight="1">
      <c r="A11" s="99"/>
      <c r="B11" s="99"/>
      <c r="C11" s="62"/>
      <c r="D11" s="62"/>
      <c r="E11" s="47" t="s">
        <v>23</v>
      </c>
      <c r="F11" s="54">
        <v>54613</v>
      </c>
      <c r="G11" s="55">
        <f t="shared" si="0"/>
        <v>7.8444187175561115</v>
      </c>
      <c r="H11" s="86">
        <v>56161</v>
      </c>
      <c r="I11" s="55">
        <f t="shared" si="1"/>
        <v>-2.7563611759049866</v>
      </c>
    </row>
    <row r="12" spans="1:11" ht="18" customHeight="1">
      <c r="A12" s="99"/>
      <c r="B12" s="99"/>
      <c r="C12" s="62"/>
      <c r="D12" s="62"/>
      <c r="E12" s="47" t="s">
        <v>24</v>
      </c>
      <c r="F12" s="54">
        <v>5683</v>
      </c>
      <c r="G12" s="55">
        <f t="shared" si="0"/>
        <v>0.81628607789118679</v>
      </c>
      <c r="H12" s="86">
        <v>5896</v>
      </c>
      <c r="I12" s="55">
        <f t="shared" si="1"/>
        <v>-3.6126187245590247</v>
      </c>
    </row>
    <row r="13" spans="1:11" ht="18" customHeight="1">
      <c r="A13" s="99"/>
      <c r="B13" s="99"/>
      <c r="C13" s="62"/>
      <c r="D13" s="63"/>
      <c r="E13" s="47" t="s">
        <v>25</v>
      </c>
      <c r="F13" s="54">
        <v>179</v>
      </c>
      <c r="G13" s="55">
        <f t="shared" si="0"/>
        <v>2.571092872470921E-2</v>
      </c>
      <c r="H13" s="86">
        <v>178</v>
      </c>
      <c r="I13" s="55">
        <f t="shared" si="1"/>
        <v>0.56179775280897903</v>
      </c>
    </row>
    <row r="14" spans="1:11" ht="18" customHeight="1">
      <c r="A14" s="99"/>
      <c r="B14" s="99"/>
      <c r="C14" s="62"/>
      <c r="D14" s="60" t="s">
        <v>26</v>
      </c>
      <c r="E14" s="53"/>
      <c r="F14" s="54">
        <v>61753</v>
      </c>
      <c r="G14" s="55">
        <f t="shared" si="0"/>
        <v>8.869983137078032</v>
      </c>
      <c r="H14" s="86">
        <v>56395</v>
      </c>
      <c r="I14" s="55">
        <f t="shared" si="1"/>
        <v>9.5008422732511644</v>
      </c>
    </row>
    <row r="15" spans="1:11" ht="18" customHeight="1">
      <c r="A15" s="99"/>
      <c r="B15" s="99"/>
      <c r="C15" s="62"/>
      <c r="D15" s="62"/>
      <c r="E15" s="47" t="s">
        <v>27</v>
      </c>
      <c r="F15" s="54">
        <v>2269</v>
      </c>
      <c r="G15" s="55">
        <f t="shared" si="0"/>
        <v>0.32591115796852066</v>
      </c>
      <c r="H15" s="86">
        <v>2046</v>
      </c>
      <c r="I15" s="55">
        <f t="shared" si="1"/>
        <v>10.899315738025406</v>
      </c>
    </row>
    <row r="16" spans="1:11" ht="18" customHeight="1">
      <c r="A16" s="99"/>
      <c r="B16" s="99"/>
      <c r="C16" s="62"/>
      <c r="D16" s="63"/>
      <c r="E16" s="47" t="s">
        <v>28</v>
      </c>
      <c r="F16" s="54">
        <v>59484</v>
      </c>
      <c r="G16" s="55">
        <f t="shared" si="0"/>
        <v>8.5440719791095123</v>
      </c>
      <c r="H16" s="86">
        <v>54349</v>
      </c>
      <c r="I16" s="55">
        <f t="shared" si="1"/>
        <v>9.4481959189681497</v>
      </c>
      <c r="K16" s="26"/>
    </row>
    <row r="17" spans="1:26" ht="18" customHeight="1">
      <c r="A17" s="99"/>
      <c r="B17" s="99"/>
      <c r="C17" s="62"/>
      <c r="D17" s="100" t="s">
        <v>29</v>
      </c>
      <c r="E17" s="101"/>
      <c r="F17" s="54">
        <v>88643</v>
      </c>
      <c r="G17" s="55">
        <f t="shared" si="0"/>
        <v>12.732367904717309</v>
      </c>
      <c r="H17" s="86">
        <v>98384</v>
      </c>
      <c r="I17" s="55">
        <f t="shared" si="1"/>
        <v>-9.9010001626280708</v>
      </c>
    </row>
    <row r="18" spans="1:26" ht="18" customHeight="1">
      <c r="A18" s="99"/>
      <c r="B18" s="99"/>
      <c r="C18" s="62"/>
      <c r="D18" s="100" t="s">
        <v>93</v>
      </c>
      <c r="E18" s="102"/>
      <c r="F18" s="54">
        <v>4215</v>
      </c>
      <c r="G18" s="55">
        <f t="shared" si="0"/>
        <v>0.60542773505390679</v>
      </c>
      <c r="H18" s="86">
        <v>4288</v>
      </c>
      <c r="I18" s="55">
        <f t="shared" si="1"/>
        <v>-1.7024253731343308</v>
      </c>
    </row>
    <row r="19" spans="1:26" ht="18" customHeight="1">
      <c r="A19" s="99"/>
      <c r="B19" s="99"/>
      <c r="C19" s="61"/>
      <c r="D19" s="100" t="s">
        <v>94</v>
      </c>
      <c r="E19" s="102"/>
      <c r="F19" s="88">
        <v>0</v>
      </c>
      <c r="G19" s="55">
        <f t="shared" si="0"/>
        <v>0</v>
      </c>
      <c r="H19" s="88" t="s">
        <v>250</v>
      </c>
      <c r="I19" s="89" t="s">
        <v>252</v>
      </c>
      <c r="Z19" s="2" t="s">
        <v>95</v>
      </c>
    </row>
    <row r="20" spans="1:26" ht="18" customHeight="1">
      <c r="A20" s="99"/>
      <c r="B20" s="99"/>
      <c r="C20" s="53" t="s">
        <v>4</v>
      </c>
      <c r="D20" s="53"/>
      <c r="E20" s="53"/>
      <c r="F20" s="54">
        <v>37499</v>
      </c>
      <c r="G20" s="55">
        <f t="shared" si="0"/>
        <v>5.3862241131165955</v>
      </c>
      <c r="H20" s="86">
        <v>35781</v>
      </c>
      <c r="I20" s="55">
        <f t="shared" si="1"/>
        <v>4.8014309270283162</v>
      </c>
    </row>
    <row r="21" spans="1:26" ht="18" customHeight="1">
      <c r="A21" s="99"/>
      <c r="B21" s="99"/>
      <c r="C21" s="53" t="s">
        <v>5</v>
      </c>
      <c r="D21" s="53"/>
      <c r="E21" s="53"/>
      <c r="F21" s="54">
        <v>170000</v>
      </c>
      <c r="G21" s="55">
        <f t="shared" si="0"/>
        <v>24.418200464807626</v>
      </c>
      <c r="H21" s="86">
        <v>170700</v>
      </c>
      <c r="I21" s="55">
        <f t="shared" si="1"/>
        <v>-0.41007615700058286</v>
      </c>
    </row>
    <row r="22" spans="1:26" ht="18" customHeight="1">
      <c r="A22" s="99"/>
      <c r="B22" s="99"/>
      <c r="C22" s="53" t="s">
        <v>30</v>
      </c>
      <c r="D22" s="53"/>
      <c r="E22" s="53"/>
      <c r="F22" s="54">
        <f>6702+3027</f>
        <v>9729</v>
      </c>
      <c r="G22" s="55">
        <f t="shared" si="0"/>
        <v>1.3974392489536083</v>
      </c>
      <c r="H22" s="86">
        <v>9480</v>
      </c>
      <c r="I22" s="55">
        <f t="shared" si="1"/>
        <v>2.6265822784810045</v>
      </c>
    </row>
    <row r="23" spans="1:26" ht="18" customHeight="1">
      <c r="A23" s="99"/>
      <c r="B23" s="99"/>
      <c r="C23" s="53" t="s">
        <v>6</v>
      </c>
      <c r="D23" s="53"/>
      <c r="E23" s="53"/>
      <c r="F23" s="54">
        <v>66342</v>
      </c>
      <c r="G23" s="55">
        <f t="shared" si="0"/>
        <v>9.5291309131545159</v>
      </c>
      <c r="H23" s="86">
        <v>110015</v>
      </c>
      <c r="I23" s="55">
        <f t="shared" si="1"/>
        <v>-39.697314002636006</v>
      </c>
    </row>
    <row r="24" spans="1:26" ht="18" customHeight="1">
      <c r="A24" s="99"/>
      <c r="B24" s="99"/>
      <c r="C24" s="53" t="s">
        <v>31</v>
      </c>
      <c r="D24" s="53"/>
      <c r="E24" s="53"/>
      <c r="F24" s="54">
        <v>1493</v>
      </c>
      <c r="G24" s="55">
        <f t="shared" si="0"/>
        <v>0.21444925467033993</v>
      </c>
      <c r="H24" s="86">
        <v>1413</v>
      </c>
      <c r="I24" s="55">
        <f t="shared" si="1"/>
        <v>5.6617126680820862</v>
      </c>
    </row>
    <row r="25" spans="1:26" ht="18" customHeight="1">
      <c r="A25" s="99"/>
      <c r="B25" s="99"/>
      <c r="C25" s="53" t="s">
        <v>7</v>
      </c>
      <c r="D25" s="53"/>
      <c r="E25" s="53"/>
      <c r="F25" s="54">
        <v>47800</v>
      </c>
      <c r="G25" s="55">
        <f t="shared" si="0"/>
        <v>6.8658234248106158</v>
      </c>
      <c r="H25" s="86">
        <v>58920</v>
      </c>
      <c r="I25" s="55">
        <f t="shared" si="1"/>
        <v>-18.873048200950436</v>
      </c>
    </row>
    <row r="26" spans="1:26" ht="18" customHeight="1">
      <c r="A26" s="99"/>
      <c r="B26" s="99"/>
      <c r="C26" s="53" t="s">
        <v>8</v>
      </c>
      <c r="D26" s="53"/>
      <c r="E26" s="53"/>
      <c r="F26" s="54">
        <v>89343</v>
      </c>
      <c r="G26" s="55">
        <f t="shared" si="0"/>
        <v>12.832913436042986</v>
      </c>
      <c r="H26" s="86">
        <v>84767</v>
      </c>
      <c r="I26" s="55">
        <f t="shared" si="1"/>
        <v>5.3983271792088949</v>
      </c>
    </row>
    <row r="27" spans="1:26" ht="18" customHeight="1">
      <c r="A27" s="99"/>
      <c r="B27" s="99"/>
      <c r="C27" s="53" t="s">
        <v>9</v>
      </c>
      <c r="D27" s="53"/>
      <c r="E27" s="53"/>
      <c r="F27" s="54">
        <f>SUM(F9,F20:F26)</f>
        <v>696202</v>
      </c>
      <c r="G27" s="55">
        <f>F27/$F$27*100</f>
        <v>100</v>
      </c>
      <c r="H27" s="54">
        <f>SUM(H9,H20:H26)</f>
        <v>741563</v>
      </c>
      <c r="I27" s="55">
        <f t="shared" si="1"/>
        <v>-6.1169448853300441</v>
      </c>
    </row>
    <row r="28" spans="1:26" ht="18" customHeight="1">
      <c r="A28" s="99"/>
      <c r="B28" s="99" t="s">
        <v>88</v>
      </c>
      <c r="C28" s="60" t="s">
        <v>10</v>
      </c>
      <c r="D28" s="53"/>
      <c r="E28" s="53"/>
      <c r="F28" s="54">
        <v>303089</v>
      </c>
      <c r="G28" s="55">
        <f>F28/$F$45*100</f>
        <v>43.534635062812235</v>
      </c>
      <c r="H28" s="86">
        <v>295708</v>
      </c>
      <c r="I28" s="55">
        <f>(F28/H28-1)*100</f>
        <v>2.4960433941590976</v>
      </c>
    </row>
    <row r="29" spans="1:26" ht="18" customHeight="1">
      <c r="A29" s="99"/>
      <c r="B29" s="99"/>
      <c r="C29" s="62"/>
      <c r="D29" s="53" t="s">
        <v>11</v>
      </c>
      <c r="E29" s="53"/>
      <c r="F29" s="54">
        <v>191925</v>
      </c>
      <c r="G29" s="55">
        <f t="shared" ref="G29:G44" si="2">F29/$F$45*100</f>
        <v>27.5674301424012</v>
      </c>
      <c r="H29" s="86">
        <v>182917</v>
      </c>
      <c r="I29" s="55">
        <f t="shared" ref="I29:I45" si="3">(F29/H29-1)*100</f>
        <v>4.9246379505458737</v>
      </c>
    </row>
    <row r="30" spans="1:26" ht="18" customHeight="1">
      <c r="A30" s="99"/>
      <c r="B30" s="99"/>
      <c r="C30" s="62"/>
      <c r="D30" s="53" t="s">
        <v>32</v>
      </c>
      <c r="E30" s="53"/>
      <c r="F30" s="54">
        <v>13303</v>
      </c>
      <c r="G30" s="55">
        <f t="shared" si="2"/>
        <v>1.9107960046078583</v>
      </c>
      <c r="H30" s="86">
        <v>13812</v>
      </c>
      <c r="I30" s="55">
        <f t="shared" si="3"/>
        <v>-3.6852012742542684</v>
      </c>
    </row>
    <row r="31" spans="1:26" ht="18" customHeight="1">
      <c r="A31" s="99"/>
      <c r="B31" s="99"/>
      <c r="C31" s="61"/>
      <c r="D31" s="53" t="s">
        <v>12</v>
      </c>
      <c r="E31" s="53"/>
      <c r="F31" s="54">
        <v>97861</v>
      </c>
      <c r="G31" s="55">
        <f t="shared" si="2"/>
        <v>14.056408915803173</v>
      </c>
      <c r="H31" s="86">
        <v>98979</v>
      </c>
      <c r="I31" s="55">
        <f t="shared" si="3"/>
        <v>-1.1295325271017065</v>
      </c>
    </row>
    <row r="32" spans="1:26" ht="18" customHeight="1">
      <c r="A32" s="99"/>
      <c r="B32" s="99"/>
      <c r="C32" s="60" t="s">
        <v>13</v>
      </c>
      <c r="D32" s="53"/>
      <c r="E32" s="53"/>
      <c r="F32" s="54">
        <v>309134</v>
      </c>
      <c r="G32" s="55">
        <f t="shared" si="2"/>
        <v>44.402917544046119</v>
      </c>
      <c r="H32" s="86">
        <v>353888</v>
      </c>
      <c r="I32" s="55">
        <f t="shared" si="3"/>
        <v>-12.646373994032011</v>
      </c>
    </row>
    <row r="33" spans="1:9" ht="18" customHeight="1">
      <c r="A33" s="99"/>
      <c r="B33" s="99"/>
      <c r="C33" s="62"/>
      <c r="D33" s="53" t="s">
        <v>14</v>
      </c>
      <c r="E33" s="53"/>
      <c r="F33" s="54">
        <v>32287</v>
      </c>
      <c r="G33" s="55">
        <f t="shared" si="2"/>
        <v>4.6375908141602586</v>
      </c>
      <c r="H33" s="86">
        <v>39966</v>
      </c>
      <c r="I33" s="55">
        <f t="shared" si="3"/>
        <v>-19.21383175699345</v>
      </c>
    </row>
    <row r="34" spans="1:9" ht="18" customHeight="1">
      <c r="A34" s="99"/>
      <c r="B34" s="99"/>
      <c r="C34" s="62"/>
      <c r="D34" s="53" t="s">
        <v>33</v>
      </c>
      <c r="E34" s="53"/>
      <c r="F34" s="54">
        <v>11634</v>
      </c>
      <c r="G34" s="55">
        <f t="shared" si="2"/>
        <v>1.671066730632776</v>
      </c>
      <c r="H34" s="86">
        <v>11472</v>
      </c>
      <c r="I34" s="55">
        <f t="shared" si="3"/>
        <v>1.4121338912133963</v>
      </c>
    </row>
    <row r="35" spans="1:9" ht="18" customHeight="1">
      <c r="A35" s="99"/>
      <c r="B35" s="99"/>
      <c r="C35" s="62"/>
      <c r="D35" s="53" t="s">
        <v>34</v>
      </c>
      <c r="E35" s="53"/>
      <c r="F35" s="54">
        <v>217606</v>
      </c>
      <c r="G35" s="55">
        <f t="shared" si="2"/>
        <v>31.256158413793699</v>
      </c>
      <c r="H35" s="86">
        <v>249108</v>
      </c>
      <c r="I35" s="55">
        <f t="shared" si="3"/>
        <v>-12.645920644860864</v>
      </c>
    </row>
    <row r="36" spans="1:9" ht="18" customHeight="1">
      <c r="A36" s="99"/>
      <c r="B36" s="99"/>
      <c r="C36" s="62"/>
      <c r="D36" s="53" t="s">
        <v>35</v>
      </c>
      <c r="E36" s="53"/>
      <c r="F36" s="54">
        <v>11525</v>
      </c>
      <c r="G36" s="55">
        <f t="shared" si="2"/>
        <v>1.6554103550406345</v>
      </c>
      <c r="H36" s="86">
        <v>11959</v>
      </c>
      <c r="I36" s="55">
        <f t="shared" si="3"/>
        <v>-3.6290659754160015</v>
      </c>
    </row>
    <row r="37" spans="1:9" ht="18" customHeight="1">
      <c r="A37" s="99"/>
      <c r="B37" s="99"/>
      <c r="C37" s="62"/>
      <c r="D37" s="53" t="s">
        <v>15</v>
      </c>
      <c r="E37" s="53"/>
      <c r="F37" s="54">
        <v>3583</v>
      </c>
      <c r="G37" s="55">
        <f t="shared" si="2"/>
        <v>0.51464948391415133</v>
      </c>
      <c r="H37" s="86">
        <v>7513</v>
      </c>
      <c r="I37" s="55">
        <f t="shared" si="3"/>
        <v>-52.309330493810727</v>
      </c>
    </row>
    <row r="38" spans="1:9" ht="18" customHeight="1">
      <c r="A38" s="99"/>
      <c r="B38" s="99"/>
      <c r="C38" s="61"/>
      <c r="D38" s="53" t="s">
        <v>36</v>
      </c>
      <c r="E38" s="53"/>
      <c r="F38" s="54">
        <f>139+32160</f>
        <v>32299</v>
      </c>
      <c r="G38" s="55">
        <f t="shared" si="2"/>
        <v>4.6393144518401268</v>
      </c>
      <c r="H38" s="86">
        <v>33670</v>
      </c>
      <c r="I38" s="55">
        <f t="shared" si="3"/>
        <v>-4.0718740718740705</v>
      </c>
    </row>
    <row r="39" spans="1:9" ht="18" customHeight="1">
      <c r="A39" s="99"/>
      <c r="B39" s="99"/>
      <c r="C39" s="60" t="s">
        <v>16</v>
      </c>
      <c r="D39" s="53"/>
      <c r="E39" s="53"/>
      <c r="F39" s="54">
        <v>83979</v>
      </c>
      <c r="G39" s="55">
        <f t="shared" si="2"/>
        <v>12.062447393141646</v>
      </c>
      <c r="H39" s="86">
        <v>91967</v>
      </c>
      <c r="I39" s="55">
        <f t="shared" si="3"/>
        <v>-8.6857242271684463</v>
      </c>
    </row>
    <row r="40" spans="1:9" ht="18" customHeight="1">
      <c r="A40" s="99"/>
      <c r="B40" s="99"/>
      <c r="C40" s="62"/>
      <c r="D40" s="60" t="s">
        <v>17</v>
      </c>
      <c r="E40" s="53"/>
      <c r="F40" s="54">
        <v>77730</v>
      </c>
      <c r="G40" s="55">
        <f t="shared" si="2"/>
        <v>11.164863071349981</v>
      </c>
      <c r="H40" s="86">
        <v>87621</v>
      </c>
      <c r="I40" s="55">
        <f t="shared" si="3"/>
        <v>-11.28838976957579</v>
      </c>
    </row>
    <row r="41" spans="1:9" ht="18" customHeight="1">
      <c r="A41" s="99"/>
      <c r="B41" s="99"/>
      <c r="C41" s="62"/>
      <c r="D41" s="62"/>
      <c r="E41" s="56" t="s">
        <v>91</v>
      </c>
      <c r="F41" s="54">
        <f>35830+10843</f>
        <v>46673</v>
      </c>
      <c r="G41" s="55">
        <f t="shared" si="2"/>
        <v>6.7039451193762725</v>
      </c>
      <c r="H41" s="86">
        <v>52838</v>
      </c>
      <c r="I41" s="57">
        <f t="shared" si="3"/>
        <v>-11.667739127143339</v>
      </c>
    </row>
    <row r="42" spans="1:9" ht="18" customHeight="1">
      <c r="A42" s="99"/>
      <c r="B42" s="99"/>
      <c r="C42" s="62"/>
      <c r="D42" s="61"/>
      <c r="E42" s="47" t="s">
        <v>37</v>
      </c>
      <c r="F42" s="54">
        <v>31057</v>
      </c>
      <c r="G42" s="55">
        <f t="shared" si="2"/>
        <v>4.460917951973709</v>
      </c>
      <c r="H42" s="86">
        <v>34783</v>
      </c>
      <c r="I42" s="57">
        <f t="shared" si="3"/>
        <v>-10.712129488543255</v>
      </c>
    </row>
    <row r="43" spans="1:9" ht="18" customHeight="1">
      <c r="A43" s="99"/>
      <c r="B43" s="99"/>
      <c r="C43" s="62"/>
      <c r="D43" s="53" t="s">
        <v>38</v>
      </c>
      <c r="E43" s="53"/>
      <c r="F43" s="54">
        <v>6249</v>
      </c>
      <c r="G43" s="55">
        <f t="shared" si="2"/>
        <v>0.89758432179166381</v>
      </c>
      <c r="H43" s="86">
        <v>4346</v>
      </c>
      <c r="I43" s="57">
        <f t="shared" si="3"/>
        <v>43.787390704095721</v>
      </c>
    </row>
    <row r="44" spans="1:9" ht="18" customHeight="1">
      <c r="A44" s="99"/>
      <c r="B44" s="99"/>
      <c r="C44" s="61"/>
      <c r="D44" s="53" t="s">
        <v>39</v>
      </c>
      <c r="E44" s="53"/>
      <c r="F44" s="54">
        <v>0</v>
      </c>
      <c r="G44" s="55">
        <f t="shared" si="2"/>
        <v>0</v>
      </c>
      <c r="H44" s="88">
        <v>0</v>
      </c>
      <c r="I44" s="89" t="s">
        <v>252</v>
      </c>
    </row>
    <row r="45" spans="1:9" ht="18" customHeight="1">
      <c r="A45" s="99"/>
      <c r="B45" s="99"/>
      <c r="C45" s="47" t="s">
        <v>18</v>
      </c>
      <c r="D45" s="47"/>
      <c r="E45" s="47"/>
      <c r="F45" s="54">
        <f>SUM(F28,F32,F39)</f>
        <v>696202</v>
      </c>
      <c r="G45" s="55">
        <f>F45/$F$45*100</f>
        <v>100</v>
      </c>
      <c r="H45" s="54">
        <f>SUM(H28,H32,H39)</f>
        <v>741563</v>
      </c>
      <c r="I45" s="55">
        <f t="shared" si="3"/>
        <v>-6.1169448853300441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0"/>
  <sheetViews>
    <sheetView tabSelected="1"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H14" sqref="H14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3.9" customHeight="1">
      <c r="A1" s="20" t="s">
        <v>0</v>
      </c>
      <c r="B1" s="11"/>
      <c r="C1" s="11"/>
      <c r="D1" s="22" t="s">
        <v>261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5.9" customHeight="1">
      <c r="A6" s="111" t="s">
        <v>48</v>
      </c>
      <c r="B6" s="112"/>
      <c r="C6" s="112"/>
      <c r="D6" s="112"/>
      <c r="E6" s="112"/>
      <c r="F6" s="106" t="s">
        <v>253</v>
      </c>
      <c r="G6" s="105"/>
      <c r="H6" s="106" t="s">
        <v>254</v>
      </c>
      <c r="I6" s="105"/>
      <c r="J6" s="106" t="s">
        <v>255</v>
      </c>
      <c r="K6" s="105"/>
      <c r="L6" s="105"/>
      <c r="M6" s="105"/>
      <c r="N6" s="105"/>
      <c r="O6" s="105"/>
    </row>
    <row r="7" spans="1:25" ht="15.9" customHeight="1">
      <c r="A7" s="112"/>
      <c r="B7" s="112"/>
      <c r="C7" s="112"/>
      <c r="D7" s="112"/>
      <c r="E7" s="112"/>
      <c r="F7" s="51" t="s">
        <v>243</v>
      </c>
      <c r="G7" s="51" t="s">
        <v>235</v>
      </c>
      <c r="H7" s="51" t="s">
        <v>240</v>
      </c>
      <c r="I7" s="51" t="s">
        <v>235</v>
      </c>
      <c r="J7" s="51" t="s">
        <v>240</v>
      </c>
      <c r="K7" s="51" t="s">
        <v>235</v>
      </c>
      <c r="L7" s="51" t="s">
        <v>240</v>
      </c>
      <c r="M7" s="51" t="s">
        <v>235</v>
      </c>
      <c r="N7" s="51" t="s">
        <v>240</v>
      </c>
      <c r="O7" s="51" t="s">
        <v>235</v>
      </c>
    </row>
    <row r="8" spans="1:25" ht="15.9" customHeight="1">
      <c r="A8" s="109" t="s">
        <v>82</v>
      </c>
      <c r="B8" s="60" t="s">
        <v>49</v>
      </c>
      <c r="C8" s="53"/>
      <c r="D8" s="53"/>
      <c r="E8" s="65" t="s">
        <v>40</v>
      </c>
      <c r="F8" s="54">
        <v>3347</v>
      </c>
      <c r="G8" s="87">
        <v>3020</v>
      </c>
      <c r="H8" s="54">
        <v>4011</v>
      </c>
      <c r="I8" s="87">
        <v>3858</v>
      </c>
      <c r="J8" s="54">
        <v>5637</v>
      </c>
      <c r="K8" s="87">
        <v>5654</v>
      </c>
      <c r="L8" s="54"/>
      <c r="M8" s="54"/>
      <c r="N8" s="54"/>
      <c r="O8" s="54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" customHeight="1">
      <c r="A9" s="109"/>
      <c r="B9" s="62"/>
      <c r="C9" s="53" t="s">
        <v>50</v>
      </c>
      <c r="D9" s="53"/>
      <c r="E9" s="65" t="s">
        <v>41</v>
      </c>
      <c r="F9" s="54">
        <v>3347</v>
      </c>
      <c r="G9" s="87">
        <v>3020</v>
      </c>
      <c r="H9" s="54">
        <v>4011</v>
      </c>
      <c r="I9" s="87">
        <v>3858</v>
      </c>
      <c r="J9" s="54">
        <v>5637</v>
      </c>
      <c r="K9" s="87">
        <v>5654</v>
      </c>
      <c r="L9" s="54"/>
      <c r="M9" s="54"/>
      <c r="N9" s="54"/>
      <c r="O9" s="54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" customHeight="1">
      <c r="A10" s="109"/>
      <c r="B10" s="61"/>
      <c r="C10" s="53" t="s">
        <v>51</v>
      </c>
      <c r="D10" s="53"/>
      <c r="E10" s="65" t="s">
        <v>42</v>
      </c>
      <c r="F10" s="54">
        <v>0</v>
      </c>
      <c r="G10" s="88">
        <v>0</v>
      </c>
      <c r="H10" s="54">
        <v>0</v>
      </c>
      <c r="I10" s="88">
        <v>0</v>
      </c>
      <c r="J10" s="66">
        <v>0</v>
      </c>
      <c r="K10" s="88">
        <v>0</v>
      </c>
      <c r="L10" s="54"/>
      <c r="M10" s="54"/>
      <c r="N10" s="54"/>
      <c r="O10" s="54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" customHeight="1">
      <c r="A11" s="109"/>
      <c r="B11" s="60" t="s">
        <v>52</v>
      </c>
      <c r="C11" s="53"/>
      <c r="D11" s="53"/>
      <c r="E11" s="65" t="s">
        <v>43</v>
      </c>
      <c r="F11" s="54">
        <v>2809</v>
      </c>
      <c r="G11" s="87">
        <v>2435</v>
      </c>
      <c r="H11" s="54">
        <v>3824</v>
      </c>
      <c r="I11" s="87">
        <v>3696</v>
      </c>
      <c r="J11" s="54">
        <v>6517</v>
      </c>
      <c r="K11" s="87">
        <v>6351</v>
      </c>
      <c r="L11" s="54"/>
      <c r="M11" s="54"/>
      <c r="N11" s="54"/>
      <c r="O11" s="54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" customHeight="1">
      <c r="A12" s="109"/>
      <c r="B12" s="62"/>
      <c r="C12" s="53" t="s">
        <v>53</v>
      </c>
      <c r="D12" s="53"/>
      <c r="E12" s="65" t="s">
        <v>44</v>
      </c>
      <c r="F12" s="54">
        <v>2767</v>
      </c>
      <c r="G12" s="87">
        <v>2435</v>
      </c>
      <c r="H12" s="54">
        <v>3800</v>
      </c>
      <c r="I12" s="87">
        <v>3696</v>
      </c>
      <c r="J12" s="54">
        <v>6517</v>
      </c>
      <c r="K12" s="87">
        <v>6351</v>
      </c>
      <c r="L12" s="54"/>
      <c r="M12" s="54"/>
      <c r="N12" s="54"/>
      <c r="O12" s="54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" customHeight="1">
      <c r="A13" s="109"/>
      <c r="B13" s="61"/>
      <c r="C13" s="53" t="s">
        <v>54</v>
      </c>
      <c r="D13" s="53"/>
      <c r="E13" s="65" t="s">
        <v>45</v>
      </c>
      <c r="F13" s="54">
        <v>42</v>
      </c>
      <c r="G13" s="87">
        <v>0</v>
      </c>
      <c r="H13" s="66">
        <v>24</v>
      </c>
      <c r="I13" s="87">
        <v>0</v>
      </c>
      <c r="J13" s="66">
        <v>0</v>
      </c>
      <c r="K13" s="87">
        <v>0</v>
      </c>
      <c r="L13" s="54"/>
      <c r="M13" s="54"/>
      <c r="N13" s="54"/>
      <c r="O13" s="54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" customHeight="1">
      <c r="A14" s="109"/>
      <c r="B14" s="53" t="s">
        <v>55</v>
      </c>
      <c r="C14" s="53"/>
      <c r="D14" s="53"/>
      <c r="E14" s="65" t="s">
        <v>96</v>
      </c>
      <c r="F14" s="54">
        <f t="shared" ref="F14:O15" si="0">F9-F12</f>
        <v>580</v>
      </c>
      <c r="G14" s="87">
        <f t="shared" si="0"/>
        <v>585</v>
      </c>
      <c r="H14" s="54">
        <f t="shared" si="0"/>
        <v>211</v>
      </c>
      <c r="I14" s="87">
        <f t="shared" si="0"/>
        <v>162</v>
      </c>
      <c r="J14" s="54">
        <v>-880</v>
      </c>
      <c r="K14" s="87">
        <f t="shared" si="0"/>
        <v>-697</v>
      </c>
      <c r="L14" s="54">
        <f t="shared" si="0"/>
        <v>0</v>
      </c>
      <c r="M14" s="54">
        <f t="shared" si="0"/>
        <v>0</v>
      </c>
      <c r="N14" s="54">
        <f t="shared" si="0"/>
        <v>0</v>
      </c>
      <c r="O14" s="54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" customHeight="1">
      <c r="A15" s="109"/>
      <c r="B15" s="53" t="s">
        <v>56</v>
      </c>
      <c r="C15" s="53"/>
      <c r="D15" s="53"/>
      <c r="E15" s="65" t="s">
        <v>97</v>
      </c>
      <c r="F15" s="54">
        <f t="shared" ref="F15:O15" si="1">F10-F13</f>
        <v>-42</v>
      </c>
      <c r="G15" s="87">
        <f t="shared" si="0"/>
        <v>0</v>
      </c>
      <c r="H15" s="54">
        <f t="shared" si="1"/>
        <v>-24</v>
      </c>
      <c r="I15" s="87">
        <f t="shared" si="0"/>
        <v>0</v>
      </c>
      <c r="J15" s="54">
        <v>0</v>
      </c>
      <c r="K15" s="87">
        <f t="shared" si="0"/>
        <v>0</v>
      </c>
      <c r="L15" s="54">
        <f t="shared" si="1"/>
        <v>0</v>
      </c>
      <c r="M15" s="54">
        <f t="shared" si="1"/>
        <v>0</v>
      </c>
      <c r="N15" s="54">
        <f t="shared" si="1"/>
        <v>0</v>
      </c>
      <c r="O15" s="54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" customHeight="1">
      <c r="A16" s="109"/>
      <c r="B16" s="53" t="s">
        <v>57</v>
      </c>
      <c r="C16" s="53"/>
      <c r="D16" s="53"/>
      <c r="E16" s="65" t="s">
        <v>98</v>
      </c>
      <c r="F16" s="54">
        <f t="shared" ref="F16:O16" si="2">F8-F11</f>
        <v>538</v>
      </c>
      <c r="G16" s="87">
        <f t="shared" si="2"/>
        <v>585</v>
      </c>
      <c r="H16" s="54">
        <f t="shared" si="2"/>
        <v>187</v>
      </c>
      <c r="I16" s="87">
        <f t="shared" si="2"/>
        <v>162</v>
      </c>
      <c r="J16" s="54">
        <v>-880</v>
      </c>
      <c r="K16" s="87">
        <f t="shared" si="2"/>
        <v>-697</v>
      </c>
      <c r="L16" s="54">
        <f t="shared" si="2"/>
        <v>0</v>
      </c>
      <c r="M16" s="54">
        <f t="shared" si="2"/>
        <v>0</v>
      </c>
      <c r="N16" s="54">
        <f t="shared" si="2"/>
        <v>0</v>
      </c>
      <c r="O16" s="54">
        <f t="shared" si="2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" customHeight="1">
      <c r="A17" s="109"/>
      <c r="B17" s="53" t="s">
        <v>58</v>
      </c>
      <c r="C17" s="53"/>
      <c r="D17" s="53"/>
      <c r="E17" s="51"/>
      <c r="F17" s="54">
        <v>0</v>
      </c>
      <c r="G17" s="87">
        <v>0</v>
      </c>
      <c r="H17" s="66">
        <v>0</v>
      </c>
      <c r="I17" s="87">
        <v>0</v>
      </c>
      <c r="J17" s="54">
        <v>0</v>
      </c>
      <c r="K17" s="87">
        <v>0</v>
      </c>
      <c r="L17" s="54"/>
      <c r="M17" s="54"/>
      <c r="N17" s="66"/>
      <c r="O17" s="6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" customHeight="1">
      <c r="A18" s="109"/>
      <c r="B18" s="53" t="s">
        <v>59</v>
      </c>
      <c r="C18" s="53"/>
      <c r="D18" s="53"/>
      <c r="E18" s="51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/>
      <c r="M18" s="67"/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" customHeight="1">
      <c r="A19" s="109" t="s">
        <v>83</v>
      </c>
      <c r="B19" s="60" t="s">
        <v>60</v>
      </c>
      <c r="C19" s="53"/>
      <c r="D19" s="53"/>
      <c r="E19" s="65"/>
      <c r="F19" s="54">
        <v>3</v>
      </c>
      <c r="G19" s="88">
        <v>0</v>
      </c>
      <c r="H19" s="54">
        <v>285</v>
      </c>
      <c r="I19" s="87">
        <v>85</v>
      </c>
      <c r="J19" s="54">
        <v>2057</v>
      </c>
      <c r="K19" s="87">
        <v>2358</v>
      </c>
      <c r="L19" s="54"/>
      <c r="M19" s="54"/>
      <c r="N19" s="54"/>
      <c r="O19" s="54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" customHeight="1">
      <c r="A20" s="109"/>
      <c r="B20" s="61"/>
      <c r="C20" s="53" t="s">
        <v>61</v>
      </c>
      <c r="D20" s="53"/>
      <c r="E20" s="65"/>
      <c r="F20" s="54">
        <v>0</v>
      </c>
      <c r="G20" s="88">
        <v>0</v>
      </c>
      <c r="H20" s="54">
        <v>0</v>
      </c>
      <c r="I20" s="88">
        <v>0</v>
      </c>
      <c r="J20" s="54">
        <v>430</v>
      </c>
      <c r="K20" s="87">
        <v>448</v>
      </c>
      <c r="L20" s="54"/>
      <c r="M20" s="54"/>
      <c r="N20" s="54"/>
      <c r="O20" s="54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" customHeight="1">
      <c r="A21" s="109"/>
      <c r="B21" s="53" t="s">
        <v>62</v>
      </c>
      <c r="C21" s="53"/>
      <c r="D21" s="53"/>
      <c r="E21" s="65" t="s">
        <v>99</v>
      </c>
      <c r="F21" s="54">
        <v>3</v>
      </c>
      <c r="G21" s="88">
        <v>0</v>
      </c>
      <c r="H21" s="54">
        <v>285</v>
      </c>
      <c r="I21" s="87">
        <v>85</v>
      </c>
      <c r="J21" s="54">
        <v>2057</v>
      </c>
      <c r="K21" s="87">
        <v>2358</v>
      </c>
      <c r="L21" s="54"/>
      <c r="M21" s="54"/>
      <c r="N21" s="54"/>
      <c r="O21" s="54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" customHeight="1">
      <c r="A22" s="109"/>
      <c r="B22" s="60" t="s">
        <v>63</v>
      </c>
      <c r="C22" s="53"/>
      <c r="D22" s="53"/>
      <c r="E22" s="65" t="s">
        <v>100</v>
      </c>
      <c r="F22" s="54">
        <v>1586</v>
      </c>
      <c r="G22" s="87">
        <v>1074</v>
      </c>
      <c r="H22" s="54">
        <v>2494</v>
      </c>
      <c r="I22" s="87">
        <v>1785</v>
      </c>
      <c r="J22" s="54">
        <v>2624</v>
      </c>
      <c r="K22" s="87">
        <v>2868</v>
      </c>
      <c r="L22" s="54"/>
      <c r="M22" s="54"/>
      <c r="N22" s="54"/>
      <c r="O22" s="54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" customHeight="1">
      <c r="A23" s="109"/>
      <c r="B23" s="61" t="s">
        <v>64</v>
      </c>
      <c r="C23" s="53" t="s">
        <v>65</v>
      </c>
      <c r="D23" s="53"/>
      <c r="E23" s="65"/>
      <c r="F23" s="54">
        <v>348</v>
      </c>
      <c r="G23" s="87">
        <v>370</v>
      </c>
      <c r="H23" s="54">
        <v>157</v>
      </c>
      <c r="I23" s="87">
        <v>206</v>
      </c>
      <c r="J23" s="54">
        <v>550</v>
      </c>
      <c r="K23" s="87">
        <v>500</v>
      </c>
      <c r="L23" s="54"/>
      <c r="M23" s="54"/>
      <c r="N23" s="54"/>
      <c r="O23" s="54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" customHeight="1">
      <c r="A24" s="109"/>
      <c r="B24" s="53" t="s">
        <v>101</v>
      </c>
      <c r="C24" s="53"/>
      <c r="D24" s="53"/>
      <c r="E24" s="65" t="s">
        <v>102</v>
      </c>
      <c r="F24" s="54">
        <f t="shared" ref="F24:O24" si="3">F21-F22</f>
        <v>-1583</v>
      </c>
      <c r="G24" s="87">
        <v>-1074</v>
      </c>
      <c r="H24" s="54">
        <f t="shared" si="3"/>
        <v>-2209</v>
      </c>
      <c r="I24" s="87">
        <f t="shared" si="3"/>
        <v>-1700</v>
      </c>
      <c r="J24" s="54">
        <v>-567</v>
      </c>
      <c r="K24" s="87">
        <f t="shared" si="3"/>
        <v>-510</v>
      </c>
      <c r="L24" s="54">
        <f t="shared" si="3"/>
        <v>0</v>
      </c>
      <c r="M24" s="54">
        <f t="shared" si="3"/>
        <v>0</v>
      </c>
      <c r="N24" s="54">
        <f t="shared" si="3"/>
        <v>0</v>
      </c>
      <c r="O24" s="54">
        <f t="shared" si="3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" customHeight="1">
      <c r="A25" s="109"/>
      <c r="B25" s="60" t="s">
        <v>66</v>
      </c>
      <c r="C25" s="60"/>
      <c r="D25" s="60"/>
      <c r="E25" s="113" t="s">
        <v>103</v>
      </c>
      <c r="F25" s="103">
        <v>1583</v>
      </c>
      <c r="G25" s="103">
        <v>1074</v>
      </c>
      <c r="H25" s="103">
        <v>2209</v>
      </c>
      <c r="I25" s="103">
        <v>1700</v>
      </c>
      <c r="J25" s="103">
        <v>567</v>
      </c>
      <c r="K25" s="103">
        <v>510</v>
      </c>
      <c r="L25" s="103"/>
      <c r="M25" s="103"/>
      <c r="N25" s="103"/>
      <c r="O25" s="103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" customHeight="1">
      <c r="A26" s="109"/>
      <c r="B26" s="78" t="s">
        <v>67</v>
      </c>
      <c r="C26" s="78"/>
      <c r="D26" s="78"/>
      <c r="E26" s="11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" customHeight="1">
      <c r="A27" s="109"/>
      <c r="B27" s="53" t="s">
        <v>104</v>
      </c>
      <c r="C27" s="53"/>
      <c r="D27" s="53"/>
      <c r="E27" s="65" t="s">
        <v>105</v>
      </c>
      <c r="F27" s="54">
        <f>F24+F25</f>
        <v>0</v>
      </c>
      <c r="G27" s="87">
        <f>G24+G25</f>
        <v>0</v>
      </c>
      <c r="H27" s="54">
        <f t="shared" ref="H27:O27" si="4">H24+H25</f>
        <v>0</v>
      </c>
      <c r="I27" s="87">
        <f t="shared" si="4"/>
        <v>0</v>
      </c>
      <c r="J27" s="54">
        <f t="shared" si="4"/>
        <v>0</v>
      </c>
      <c r="K27" s="87">
        <f t="shared" si="4"/>
        <v>0</v>
      </c>
      <c r="L27" s="54">
        <f t="shared" si="4"/>
        <v>0</v>
      </c>
      <c r="M27" s="54">
        <f t="shared" si="4"/>
        <v>0</v>
      </c>
      <c r="N27" s="54">
        <f t="shared" si="4"/>
        <v>0</v>
      </c>
      <c r="O27" s="54">
        <f t="shared" si="4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" customHeight="1">
      <c r="A30" s="112" t="s">
        <v>68</v>
      </c>
      <c r="B30" s="112"/>
      <c r="C30" s="112"/>
      <c r="D30" s="112"/>
      <c r="E30" s="112"/>
      <c r="F30" s="107" t="s">
        <v>256</v>
      </c>
      <c r="G30" s="108"/>
      <c r="H30" s="107" t="s">
        <v>257</v>
      </c>
      <c r="I30" s="108"/>
      <c r="J30" s="107" t="s">
        <v>258</v>
      </c>
      <c r="K30" s="108"/>
      <c r="L30" s="107" t="s">
        <v>259</v>
      </c>
      <c r="M30" s="108"/>
      <c r="N30" s="107" t="s">
        <v>260</v>
      </c>
      <c r="O30" s="108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" customHeight="1">
      <c r="A31" s="112"/>
      <c r="B31" s="112"/>
      <c r="C31" s="112"/>
      <c r="D31" s="112"/>
      <c r="E31" s="112"/>
      <c r="F31" s="51" t="s">
        <v>240</v>
      </c>
      <c r="G31" s="51" t="s">
        <v>235</v>
      </c>
      <c r="H31" s="51" t="s">
        <v>240</v>
      </c>
      <c r="I31" s="51" t="s">
        <v>235</v>
      </c>
      <c r="J31" s="51" t="s">
        <v>240</v>
      </c>
      <c r="K31" s="51" t="s">
        <v>235</v>
      </c>
      <c r="L31" s="51" t="s">
        <v>240</v>
      </c>
      <c r="M31" s="51" t="s">
        <v>235</v>
      </c>
      <c r="N31" s="51" t="s">
        <v>240</v>
      </c>
      <c r="O31" s="51" t="s">
        <v>235</v>
      </c>
      <c r="P31" s="30"/>
      <c r="Q31" s="95" t="s">
        <v>277</v>
      </c>
      <c r="R31" s="95" t="s">
        <v>278</v>
      </c>
      <c r="S31" s="95" t="s">
        <v>279</v>
      </c>
      <c r="T31" s="30"/>
      <c r="U31" s="30"/>
      <c r="V31" s="30"/>
      <c r="W31" s="30"/>
      <c r="X31" s="30"/>
      <c r="Y31" s="30"/>
    </row>
    <row r="32" spans="1:25" ht="15.9" customHeight="1">
      <c r="A32" s="109" t="s">
        <v>84</v>
      </c>
      <c r="B32" s="60" t="s">
        <v>49</v>
      </c>
      <c r="C32" s="53"/>
      <c r="D32" s="53"/>
      <c r="E32" s="65" t="s">
        <v>40</v>
      </c>
      <c r="F32" s="93">
        <v>273</v>
      </c>
      <c r="G32" s="93">
        <v>250</v>
      </c>
      <c r="H32" s="93">
        <v>538</v>
      </c>
      <c r="I32" s="93">
        <v>497</v>
      </c>
      <c r="J32" s="54">
        <v>1026</v>
      </c>
      <c r="K32" s="54">
        <v>1569</v>
      </c>
      <c r="L32" s="54">
        <v>32</v>
      </c>
      <c r="M32" s="54">
        <v>652</v>
      </c>
      <c r="N32" s="54">
        <v>39</v>
      </c>
      <c r="O32" s="54">
        <v>55</v>
      </c>
      <c r="P32" s="31"/>
      <c r="Q32" s="93">
        <v>31</v>
      </c>
      <c r="R32" s="96">
        <f>R33+R35</f>
        <v>1</v>
      </c>
      <c r="S32" s="31">
        <f>SUM(Q32:R32)</f>
        <v>32</v>
      </c>
      <c r="T32" s="32"/>
      <c r="U32" s="32"/>
      <c r="V32" s="31"/>
      <c r="W32" s="31"/>
      <c r="X32" s="32"/>
      <c r="Y32" s="32"/>
    </row>
    <row r="33" spans="1:25" ht="15.9" customHeight="1">
      <c r="A33" s="115"/>
      <c r="B33" s="62"/>
      <c r="C33" s="60" t="s">
        <v>69</v>
      </c>
      <c r="D33" s="53"/>
      <c r="E33" s="65"/>
      <c r="F33" s="93">
        <v>29</v>
      </c>
      <c r="G33" s="93">
        <v>28</v>
      </c>
      <c r="H33" s="93">
        <v>68</v>
      </c>
      <c r="I33" s="93">
        <v>60</v>
      </c>
      <c r="J33" s="54">
        <v>1026</v>
      </c>
      <c r="K33" s="54">
        <v>1528</v>
      </c>
      <c r="L33" s="54">
        <v>23</v>
      </c>
      <c r="M33" s="54">
        <v>647</v>
      </c>
      <c r="N33" s="54">
        <v>38</v>
      </c>
      <c r="O33" s="54">
        <v>54</v>
      </c>
      <c r="P33" s="31"/>
      <c r="Q33" s="93">
        <v>22</v>
      </c>
      <c r="R33" s="97">
        <v>1</v>
      </c>
      <c r="S33" s="31">
        <f t="shared" ref="S33:S48" si="5">SUM(Q33:R33)</f>
        <v>23</v>
      </c>
      <c r="T33" s="32"/>
      <c r="U33" s="32"/>
      <c r="V33" s="31"/>
      <c r="W33" s="31"/>
      <c r="X33" s="32"/>
      <c r="Y33" s="32"/>
    </row>
    <row r="34" spans="1:25" ht="15.9" customHeight="1">
      <c r="A34" s="115"/>
      <c r="B34" s="62"/>
      <c r="C34" s="61"/>
      <c r="D34" s="53" t="s">
        <v>70</v>
      </c>
      <c r="E34" s="65"/>
      <c r="F34" s="93">
        <v>29</v>
      </c>
      <c r="G34" s="93">
        <v>28</v>
      </c>
      <c r="H34" s="93">
        <v>68</v>
      </c>
      <c r="I34" s="93">
        <v>60</v>
      </c>
      <c r="J34" s="54">
        <v>1026</v>
      </c>
      <c r="K34" s="54">
        <v>1528</v>
      </c>
      <c r="L34" s="54">
        <v>1</v>
      </c>
      <c r="M34" s="54">
        <v>626</v>
      </c>
      <c r="N34" s="54">
        <v>38</v>
      </c>
      <c r="O34" s="54">
        <v>54</v>
      </c>
      <c r="P34" s="31"/>
      <c r="Q34" s="93"/>
      <c r="R34" s="97">
        <v>1</v>
      </c>
      <c r="S34" s="31">
        <f t="shared" si="5"/>
        <v>1</v>
      </c>
      <c r="T34" s="32"/>
      <c r="U34" s="32"/>
      <c r="V34" s="31"/>
      <c r="W34" s="31"/>
      <c r="X34" s="32"/>
      <c r="Y34" s="32"/>
    </row>
    <row r="35" spans="1:25" ht="15.9" customHeight="1">
      <c r="A35" s="115"/>
      <c r="B35" s="61"/>
      <c r="C35" s="53" t="s">
        <v>71</v>
      </c>
      <c r="D35" s="53"/>
      <c r="E35" s="65"/>
      <c r="F35" s="93">
        <v>244</v>
      </c>
      <c r="G35" s="93">
        <v>222</v>
      </c>
      <c r="H35" s="93">
        <v>470</v>
      </c>
      <c r="I35" s="93">
        <v>437</v>
      </c>
      <c r="J35" s="67">
        <v>0</v>
      </c>
      <c r="K35" s="67">
        <v>41</v>
      </c>
      <c r="L35" s="54">
        <v>9</v>
      </c>
      <c r="M35" s="54">
        <v>5</v>
      </c>
      <c r="N35" s="54">
        <v>1</v>
      </c>
      <c r="O35" s="54">
        <v>1</v>
      </c>
      <c r="P35" s="31"/>
      <c r="Q35" s="93">
        <v>9</v>
      </c>
      <c r="R35" s="97">
        <v>0</v>
      </c>
      <c r="S35" s="31">
        <f t="shared" si="5"/>
        <v>9</v>
      </c>
      <c r="T35" s="32"/>
      <c r="U35" s="32"/>
      <c r="V35" s="31"/>
      <c r="W35" s="31"/>
      <c r="X35" s="32"/>
      <c r="Y35" s="32"/>
    </row>
    <row r="36" spans="1:25" ht="15.9" customHeight="1">
      <c r="A36" s="115"/>
      <c r="B36" s="60" t="s">
        <v>52</v>
      </c>
      <c r="C36" s="53"/>
      <c r="D36" s="53"/>
      <c r="E36" s="65" t="s">
        <v>41</v>
      </c>
      <c r="F36" s="93">
        <v>273</v>
      </c>
      <c r="G36" s="93">
        <v>250</v>
      </c>
      <c r="H36" s="93">
        <v>538</v>
      </c>
      <c r="I36" s="93">
        <v>497</v>
      </c>
      <c r="J36" s="54">
        <v>453</v>
      </c>
      <c r="K36" s="54">
        <v>617</v>
      </c>
      <c r="L36" s="54">
        <v>56</v>
      </c>
      <c r="M36" s="54">
        <v>49</v>
      </c>
      <c r="N36" s="54">
        <v>7</v>
      </c>
      <c r="O36" s="54">
        <v>8</v>
      </c>
      <c r="P36" s="31"/>
      <c r="Q36" s="93">
        <v>31</v>
      </c>
      <c r="R36" s="96">
        <f>R37+R38</f>
        <v>25</v>
      </c>
      <c r="S36" s="31">
        <f t="shared" si="5"/>
        <v>56</v>
      </c>
      <c r="T36" s="31"/>
      <c r="U36" s="31"/>
      <c r="V36" s="31"/>
      <c r="W36" s="31"/>
      <c r="X36" s="32"/>
      <c r="Y36" s="32"/>
    </row>
    <row r="37" spans="1:25" ht="15.9" customHeight="1">
      <c r="A37" s="115"/>
      <c r="B37" s="62"/>
      <c r="C37" s="53" t="s">
        <v>72</v>
      </c>
      <c r="D37" s="53"/>
      <c r="E37" s="65"/>
      <c r="F37" s="93">
        <v>263</v>
      </c>
      <c r="G37" s="93">
        <v>240</v>
      </c>
      <c r="H37" s="93">
        <v>534</v>
      </c>
      <c r="I37" s="93">
        <v>495</v>
      </c>
      <c r="J37" s="54">
        <v>389</v>
      </c>
      <c r="K37" s="54">
        <v>550</v>
      </c>
      <c r="L37" s="54">
        <v>30</v>
      </c>
      <c r="M37" s="54">
        <v>25</v>
      </c>
      <c r="N37" s="54">
        <v>0</v>
      </c>
      <c r="O37" s="54">
        <v>0</v>
      </c>
      <c r="P37" s="31"/>
      <c r="Q37" s="93">
        <v>30</v>
      </c>
      <c r="R37" s="97">
        <v>0</v>
      </c>
      <c r="S37" s="31">
        <f t="shared" si="5"/>
        <v>30</v>
      </c>
      <c r="T37" s="31"/>
      <c r="U37" s="31"/>
      <c r="V37" s="31"/>
      <c r="W37" s="31"/>
      <c r="X37" s="32"/>
      <c r="Y37" s="32"/>
    </row>
    <row r="38" spans="1:25" ht="15.9" customHeight="1">
      <c r="A38" s="115"/>
      <c r="B38" s="61"/>
      <c r="C38" s="53" t="s">
        <v>73</v>
      </c>
      <c r="D38" s="53"/>
      <c r="E38" s="65"/>
      <c r="F38" s="93">
        <v>10</v>
      </c>
      <c r="G38" s="93">
        <v>10</v>
      </c>
      <c r="H38" s="93">
        <v>4</v>
      </c>
      <c r="I38" s="93">
        <v>2</v>
      </c>
      <c r="J38" s="54">
        <v>64</v>
      </c>
      <c r="K38" s="67">
        <v>67</v>
      </c>
      <c r="L38" s="54">
        <v>26</v>
      </c>
      <c r="M38" s="54">
        <v>24</v>
      </c>
      <c r="N38" s="54">
        <v>0</v>
      </c>
      <c r="O38" s="54">
        <v>0</v>
      </c>
      <c r="P38" s="31"/>
      <c r="Q38" s="93">
        <v>1</v>
      </c>
      <c r="R38" s="97">
        <v>25</v>
      </c>
      <c r="S38" s="31">
        <f t="shared" si="5"/>
        <v>26</v>
      </c>
      <c r="T38" s="31"/>
      <c r="U38" s="31"/>
      <c r="V38" s="31"/>
      <c r="W38" s="31"/>
      <c r="X38" s="32"/>
      <c r="Y38" s="32"/>
    </row>
    <row r="39" spans="1:25" ht="15.9" customHeight="1">
      <c r="A39" s="115"/>
      <c r="B39" s="47" t="s">
        <v>74</v>
      </c>
      <c r="C39" s="47"/>
      <c r="D39" s="47"/>
      <c r="E39" s="65" t="s">
        <v>107</v>
      </c>
      <c r="F39" s="93">
        <f>F32-F36</f>
        <v>0</v>
      </c>
      <c r="G39" s="93">
        <f>G32-G36</f>
        <v>0</v>
      </c>
      <c r="H39" s="93">
        <f t="shared" ref="H39:I39" si="6">H32-H36</f>
        <v>0</v>
      </c>
      <c r="I39" s="93">
        <f t="shared" si="6"/>
        <v>0</v>
      </c>
      <c r="J39" s="54">
        <v>573</v>
      </c>
      <c r="K39" s="54">
        <v>952</v>
      </c>
      <c r="L39" s="54">
        <v>-24</v>
      </c>
      <c r="M39" s="54">
        <v>603</v>
      </c>
      <c r="N39" s="54">
        <v>32</v>
      </c>
      <c r="O39" s="54">
        <v>47</v>
      </c>
      <c r="P39" s="31"/>
      <c r="Q39" s="93">
        <f t="shared" ref="Q39:R39" si="7">Q32-Q36</f>
        <v>0</v>
      </c>
      <c r="R39" s="97">
        <f t="shared" si="7"/>
        <v>-24</v>
      </c>
      <c r="S39" s="31">
        <f t="shared" si="5"/>
        <v>-24</v>
      </c>
      <c r="T39" s="31"/>
      <c r="U39" s="31"/>
      <c r="V39" s="31"/>
      <c r="W39" s="31"/>
      <c r="X39" s="32"/>
      <c r="Y39" s="32"/>
    </row>
    <row r="40" spans="1:25" ht="15.9" customHeight="1">
      <c r="A40" s="109" t="s">
        <v>85</v>
      </c>
      <c r="B40" s="60" t="s">
        <v>75</v>
      </c>
      <c r="C40" s="53"/>
      <c r="D40" s="53"/>
      <c r="E40" s="65" t="s">
        <v>43</v>
      </c>
      <c r="F40" s="93">
        <v>178</v>
      </c>
      <c r="G40" s="93">
        <v>577</v>
      </c>
      <c r="H40" s="93">
        <v>18</v>
      </c>
      <c r="I40" s="93">
        <v>459</v>
      </c>
      <c r="J40" s="54">
        <v>43</v>
      </c>
      <c r="K40" s="54">
        <v>35</v>
      </c>
      <c r="L40" s="54">
        <v>165</v>
      </c>
      <c r="M40" s="54">
        <v>378</v>
      </c>
      <c r="N40" s="54">
        <v>0</v>
      </c>
      <c r="O40" s="54">
        <v>0</v>
      </c>
      <c r="P40" s="31"/>
      <c r="Q40" s="93">
        <v>32</v>
      </c>
      <c r="R40" s="97">
        <v>133</v>
      </c>
      <c r="S40" s="31">
        <f t="shared" si="5"/>
        <v>165</v>
      </c>
      <c r="T40" s="32"/>
      <c r="U40" s="32"/>
      <c r="V40" s="32"/>
      <c r="W40" s="32"/>
      <c r="X40" s="31"/>
      <c r="Y40" s="31"/>
    </row>
    <row r="41" spans="1:25" ht="15.9" customHeight="1">
      <c r="A41" s="110"/>
      <c r="B41" s="61"/>
      <c r="C41" s="53" t="s">
        <v>76</v>
      </c>
      <c r="D41" s="53"/>
      <c r="E41" s="65"/>
      <c r="F41" s="67">
        <v>55</v>
      </c>
      <c r="G41" s="67">
        <v>382</v>
      </c>
      <c r="H41" s="67">
        <v>0</v>
      </c>
      <c r="I41" s="67">
        <v>400</v>
      </c>
      <c r="J41" s="54">
        <v>9</v>
      </c>
      <c r="K41" s="54">
        <v>35</v>
      </c>
      <c r="L41" s="54">
        <v>133</v>
      </c>
      <c r="M41" s="54">
        <v>313</v>
      </c>
      <c r="N41" s="54">
        <v>0</v>
      </c>
      <c r="O41" s="54">
        <v>0</v>
      </c>
      <c r="P41" s="32"/>
      <c r="Q41" s="93"/>
      <c r="R41" s="98">
        <v>133</v>
      </c>
      <c r="S41" s="31">
        <f t="shared" si="5"/>
        <v>133</v>
      </c>
      <c r="T41" s="32"/>
      <c r="U41" s="32"/>
      <c r="V41" s="32"/>
      <c r="W41" s="32"/>
      <c r="X41" s="31"/>
      <c r="Y41" s="31"/>
    </row>
    <row r="42" spans="1:25" ht="15.9" customHeight="1">
      <c r="A42" s="110"/>
      <c r="B42" s="60" t="s">
        <v>63</v>
      </c>
      <c r="C42" s="53"/>
      <c r="D42" s="53"/>
      <c r="E42" s="65" t="s">
        <v>44</v>
      </c>
      <c r="F42" s="93">
        <v>178</v>
      </c>
      <c r="G42" s="93">
        <v>577</v>
      </c>
      <c r="H42" s="93">
        <v>18</v>
      </c>
      <c r="I42" s="93">
        <v>459</v>
      </c>
      <c r="J42" s="54">
        <v>1107</v>
      </c>
      <c r="K42" s="54">
        <v>987</v>
      </c>
      <c r="L42" s="54">
        <v>653</v>
      </c>
      <c r="M42" s="54">
        <v>994</v>
      </c>
      <c r="N42" s="54">
        <v>241</v>
      </c>
      <c r="O42" s="54">
        <v>370</v>
      </c>
      <c r="P42" s="31"/>
      <c r="Q42" s="93">
        <v>32</v>
      </c>
      <c r="R42" s="97">
        <v>621</v>
      </c>
      <c r="S42" s="31">
        <f t="shared" si="5"/>
        <v>653</v>
      </c>
      <c r="T42" s="32"/>
      <c r="U42" s="32"/>
      <c r="V42" s="31"/>
      <c r="W42" s="31"/>
      <c r="X42" s="31"/>
      <c r="Y42" s="31"/>
    </row>
    <row r="43" spans="1:25" ht="15.9" customHeight="1">
      <c r="A43" s="110"/>
      <c r="B43" s="61"/>
      <c r="C43" s="53" t="s">
        <v>77</v>
      </c>
      <c r="D43" s="53"/>
      <c r="E43" s="65"/>
      <c r="F43" s="93">
        <v>123</v>
      </c>
      <c r="G43" s="93">
        <v>194</v>
      </c>
      <c r="H43" s="93">
        <v>18</v>
      </c>
      <c r="I43" s="93">
        <v>59</v>
      </c>
      <c r="J43" s="67">
        <v>995</v>
      </c>
      <c r="K43" s="67">
        <v>953</v>
      </c>
      <c r="L43" s="54">
        <v>509</v>
      </c>
      <c r="M43" s="54">
        <v>679</v>
      </c>
      <c r="N43" s="54">
        <v>210</v>
      </c>
      <c r="O43" s="54">
        <v>331</v>
      </c>
      <c r="P43" s="31"/>
      <c r="Q43" s="93">
        <v>21</v>
      </c>
      <c r="R43" s="97">
        <v>488</v>
      </c>
      <c r="S43" s="31">
        <f t="shared" si="5"/>
        <v>509</v>
      </c>
      <c r="T43" s="32"/>
      <c r="U43" s="32"/>
      <c r="V43" s="31"/>
      <c r="W43" s="31"/>
      <c r="X43" s="32"/>
      <c r="Y43" s="32"/>
    </row>
    <row r="44" spans="1:25" ht="15.9" customHeight="1">
      <c r="A44" s="110"/>
      <c r="B44" s="53" t="s">
        <v>74</v>
      </c>
      <c r="C44" s="53"/>
      <c r="D44" s="53"/>
      <c r="E44" s="65" t="s">
        <v>108</v>
      </c>
      <c r="F44" s="67">
        <f>F40-F42</f>
        <v>0</v>
      </c>
      <c r="G44" s="67">
        <f>G40-G42</f>
        <v>0</v>
      </c>
      <c r="H44" s="67">
        <f t="shared" ref="H44:I44" si="8">H40-H42</f>
        <v>0</v>
      </c>
      <c r="I44" s="67">
        <f t="shared" si="8"/>
        <v>0</v>
      </c>
      <c r="J44" s="67">
        <v>-1064</v>
      </c>
      <c r="K44" s="67">
        <v>-952</v>
      </c>
      <c r="L44" s="67">
        <v>-488</v>
      </c>
      <c r="M44" s="67">
        <v>-616</v>
      </c>
      <c r="N44" s="67">
        <v>-241</v>
      </c>
      <c r="O44" s="67">
        <v>-370</v>
      </c>
      <c r="P44" s="32"/>
      <c r="Q44" s="67">
        <f t="shared" ref="Q44:R44" si="9">Q40-Q42</f>
        <v>0</v>
      </c>
      <c r="R44" s="98">
        <f t="shared" si="9"/>
        <v>-488</v>
      </c>
      <c r="S44" s="31">
        <f t="shared" si="5"/>
        <v>-488</v>
      </c>
      <c r="T44" s="32"/>
      <c r="U44" s="32"/>
      <c r="V44" s="31"/>
      <c r="W44" s="31"/>
      <c r="X44" s="31"/>
      <c r="Y44" s="31"/>
    </row>
    <row r="45" spans="1:25" ht="15.9" customHeight="1">
      <c r="A45" s="109" t="s">
        <v>86</v>
      </c>
      <c r="B45" s="47" t="s">
        <v>78</v>
      </c>
      <c r="C45" s="47"/>
      <c r="D45" s="47"/>
      <c r="E45" s="65" t="s">
        <v>109</v>
      </c>
      <c r="F45" s="93">
        <f>F39+F44</f>
        <v>0</v>
      </c>
      <c r="G45" s="93">
        <f>G39+G44</f>
        <v>0</v>
      </c>
      <c r="H45" s="93">
        <f t="shared" ref="H45:I45" si="10">H39+H44</f>
        <v>0</v>
      </c>
      <c r="I45" s="93">
        <f t="shared" si="10"/>
        <v>0</v>
      </c>
      <c r="J45" s="54">
        <v>-491</v>
      </c>
      <c r="K45" s="54">
        <v>0</v>
      </c>
      <c r="L45" s="54">
        <v>-512</v>
      </c>
      <c r="M45" s="54">
        <v>-13</v>
      </c>
      <c r="N45" s="54">
        <v>-209</v>
      </c>
      <c r="O45" s="54">
        <v>-323</v>
      </c>
      <c r="P45" s="31"/>
      <c r="Q45" s="93">
        <f t="shared" ref="Q45:R45" si="11">Q39+Q44</f>
        <v>0</v>
      </c>
      <c r="R45" s="97">
        <f t="shared" si="11"/>
        <v>-512</v>
      </c>
      <c r="S45" s="31">
        <f t="shared" si="5"/>
        <v>-512</v>
      </c>
      <c r="T45" s="31"/>
      <c r="U45" s="31"/>
      <c r="V45" s="31"/>
      <c r="W45" s="31"/>
      <c r="X45" s="31"/>
      <c r="Y45" s="31"/>
    </row>
    <row r="46" spans="1:25" ht="15.9" customHeight="1">
      <c r="A46" s="110"/>
      <c r="B46" s="53" t="s">
        <v>79</v>
      </c>
      <c r="C46" s="53"/>
      <c r="D46" s="53"/>
      <c r="E46" s="53"/>
      <c r="F46" s="94">
        <v>0</v>
      </c>
      <c r="G46" s="67">
        <v>0</v>
      </c>
      <c r="H46" s="67">
        <v>0</v>
      </c>
      <c r="I46" s="67">
        <v>0</v>
      </c>
      <c r="J46" s="93">
        <v>0</v>
      </c>
      <c r="K46" s="93">
        <v>0</v>
      </c>
      <c r="L46" s="54">
        <v>0</v>
      </c>
      <c r="M46" s="54">
        <v>0</v>
      </c>
      <c r="N46" s="67">
        <v>0</v>
      </c>
      <c r="O46" s="67">
        <v>0</v>
      </c>
      <c r="P46" s="32"/>
      <c r="Q46" s="93"/>
      <c r="R46" s="98"/>
      <c r="S46" s="31">
        <f t="shared" si="5"/>
        <v>0</v>
      </c>
      <c r="T46" s="32"/>
      <c r="U46" s="32"/>
      <c r="V46" s="32"/>
      <c r="W46" s="32"/>
      <c r="X46" s="32"/>
      <c r="Y46" s="32"/>
    </row>
    <row r="47" spans="1:25" ht="15.9" customHeight="1">
      <c r="A47" s="110"/>
      <c r="B47" s="53" t="s">
        <v>80</v>
      </c>
      <c r="C47" s="53"/>
      <c r="D47" s="53"/>
      <c r="E47" s="53"/>
      <c r="F47" s="93">
        <v>0</v>
      </c>
      <c r="G47" s="93">
        <v>0</v>
      </c>
      <c r="H47" s="93">
        <v>0</v>
      </c>
      <c r="I47" s="93">
        <v>0</v>
      </c>
      <c r="J47" s="93">
        <v>0</v>
      </c>
      <c r="K47" s="93">
        <v>0</v>
      </c>
      <c r="L47" s="54">
        <v>0</v>
      </c>
      <c r="M47" s="54">
        <v>0</v>
      </c>
      <c r="N47" s="54">
        <v>0</v>
      </c>
      <c r="O47" s="54">
        <v>0</v>
      </c>
      <c r="P47" s="31"/>
      <c r="Q47" s="93"/>
      <c r="R47" s="97"/>
      <c r="S47" s="31">
        <f t="shared" si="5"/>
        <v>0</v>
      </c>
      <c r="T47" s="31"/>
      <c r="U47" s="31"/>
      <c r="V47" s="31"/>
      <c r="W47" s="31"/>
      <c r="X47" s="31"/>
      <c r="Y47" s="31"/>
    </row>
    <row r="48" spans="1:25" ht="15.9" customHeight="1">
      <c r="A48" s="110"/>
      <c r="B48" s="53" t="s">
        <v>81</v>
      </c>
      <c r="C48" s="53"/>
      <c r="D48" s="53"/>
      <c r="E48" s="53"/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54">
        <v>0</v>
      </c>
      <c r="M48" s="54">
        <v>0</v>
      </c>
      <c r="N48" s="54">
        <v>0</v>
      </c>
      <c r="O48" s="54">
        <v>0</v>
      </c>
      <c r="P48" s="31"/>
      <c r="Q48" s="93"/>
      <c r="R48" s="97"/>
      <c r="S48" s="31">
        <f t="shared" si="5"/>
        <v>0</v>
      </c>
      <c r="T48" s="31"/>
      <c r="U48" s="31"/>
      <c r="V48" s="31"/>
      <c r="W48" s="31"/>
      <c r="X48" s="31"/>
      <c r="Y48" s="31"/>
    </row>
    <row r="49" spans="1:1" ht="15.9" customHeight="1">
      <c r="A49" s="8" t="s">
        <v>110</v>
      </c>
    </row>
    <row r="50" spans="1:1" ht="15.9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100" zoomScaleSheetLayoutView="100" workbookViewId="0">
      <pane xSplit="5" ySplit="8" topLeftCell="F27" activePane="bottomRight" state="frozen"/>
      <selection activeCell="L8" sqref="L8"/>
      <selection pane="topRight" activeCell="L8" sqref="L8"/>
      <selection pane="bottomLeft" activeCell="L8" sqref="L8"/>
      <selection pane="bottomRight" activeCell="F19" sqref="F19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9" ht="33.9" customHeight="1">
      <c r="A1" s="16" t="s">
        <v>0</v>
      </c>
      <c r="B1" s="16"/>
      <c r="C1" s="16"/>
      <c r="D1" s="16"/>
      <c r="E1" s="21" t="s">
        <v>262</v>
      </c>
      <c r="F1" s="1"/>
    </row>
    <row r="2" spans="1:9">
      <c r="E2" s="2" t="s">
        <v>263</v>
      </c>
    </row>
    <row r="3" spans="1:9" ht="14.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.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8" t="s">
        <v>237</v>
      </c>
      <c r="G7" s="48"/>
      <c r="H7" s="48" t="s">
        <v>245</v>
      </c>
      <c r="I7" s="68" t="s">
        <v>21</v>
      </c>
    </row>
    <row r="8" spans="1:9" ht="17.100000000000001" customHeight="1">
      <c r="A8" s="18"/>
      <c r="B8" s="19"/>
      <c r="C8" s="19"/>
      <c r="D8" s="19"/>
      <c r="E8" s="59"/>
      <c r="F8" s="51" t="s">
        <v>234</v>
      </c>
      <c r="G8" s="51" t="s">
        <v>2</v>
      </c>
      <c r="H8" s="51" t="s">
        <v>234</v>
      </c>
      <c r="I8" s="52"/>
    </row>
    <row r="9" spans="1:9" ht="18" customHeight="1">
      <c r="A9" s="99" t="s">
        <v>87</v>
      </c>
      <c r="B9" s="99" t="s">
        <v>89</v>
      </c>
      <c r="C9" s="60" t="s">
        <v>3</v>
      </c>
      <c r="D9" s="53"/>
      <c r="E9" s="53"/>
      <c r="F9" s="54">
        <v>275034</v>
      </c>
      <c r="G9" s="55">
        <f>F9/$F$27*100</f>
        <v>34.293131373837447</v>
      </c>
      <c r="H9" s="90">
        <v>267305</v>
      </c>
      <c r="I9" s="55">
        <f t="shared" ref="I9:I45" si="0">(F9/H9-1)*100</f>
        <v>2.8914535829857257</v>
      </c>
    </row>
    <row r="10" spans="1:9" ht="18" customHeight="1">
      <c r="A10" s="99"/>
      <c r="B10" s="99"/>
      <c r="C10" s="62"/>
      <c r="D10" s="60" t="s">
        <v>22</v>
      </c>
      <c r="E10" s="53"/>
      <c r="F10" s="54">
        <v>61350</v>
      </c>
      <c r="G10" s="55">
        <f t="shared" ref="G10:G27" si="1">F10/$F$27*100</f>
        <v>7.6495400924428525</v>
      </c>
      <c r="H10" s="90">
        <v>62517</v>
      </c>
      <c r="I10" s="55">
        <f t="shared" si="0"/>
        <v>-1.8666922597053603</v>
      </c>
    </row>
    <row r="11" spans="1:9" ht="18" customHeight="1">
      <c r="A11" s="99"/>
      <c r="B11" s="99"/>
      <c r="C11" s="62"/>
      <c r="D11" s="62"/>
      <c r="E11" s="47" t="s">
        <v>23</v>
      </c>
      <c r="F11" s="54">
        <v>48542</v>
      </c>
      <c r="G11" s="55">
        <f t="shared" si="1"/>
        <v>6.0525505324753208</v>
      </c>
      <c r="H11" s="90">
        <v>47982</v>
      </c>
      <c r="I11" s="55">
        <f t="shared" si="0"/>
        <v>1.1671043307907025</v>
      </c>
    </row>
    <row r="12" spans="1:9" ht="18" customHeight="1">
      <c r="A12" s="99"/>
      <c r="B12" s="99"/>
      <c r="C12" s="62"/>
      <c r="D12" s="62"/>
      <c r="E12" s="47" t="s">
        <v>24</v>
      </c>
      <c r="F12" s="54">
        <v>3602</v>
      </c>
      <c r="G12" s="55">
        <f t="shared" si="1"/>
        <v>0.44912214202085016</v>
      </c>
      <c r="H12" s="90">
        <v>3325</v>
      </c>
      <c r="I12" s="55">
        <f t="shared" si="0"/>
        <v>8.3308270676691656</v>
      </c>
    </row>
    <row r="13" spans="1:9" ht="18" customHeight="1">
      <c r="A13" s="99"/>
      <c r="B13" s="99"/>
      <c r="C13" s="62"/>
      <c r="D13" s="61"/>
      <c r="E13" s="47" t="s">
        <v>25</v>
      </c>
      <c r="F13" s="54">
        <v>183</v>
      </c>
      <c r="G13" s="55">
        <f t="shared" si="1"/>
        <v>2.2817699053252517E-2</v>
      </c>
      <c r="H13" s="90">
        <v>342</v>
      </c>
      <c r="I13" s="55">
        <f t="shared" si="0"/>
        <v>-46.491228070175438</v>
      </c>
    </row>
    <row r="14" spans="1:9" ht="18" customHeight="1">
      <c r="A14" s="99"/>
      <c r="B14" s="99"/>
      <c r="C14" s="62"/>
      <c r="D14" s="60" t="s">
        <v>26</v>
      </c>
      <c r="E14" s="53"/>
      <c r="F14" s="54">
        <v>63241</v>
      </c>
      <c r="G14" s="55">
        <f t="shared" si="1"/>
        <v>7.8853229826597957</v>
      </c>
      <c r="H14" s="90">
        <v>57019</v>
      </c>
      <c r="I14" s="55">
        <f t="shared" si="0"/>
        <v>10.912152089654326</v>
      </c>
    </row>
    <row r="15" spans="1:9" ht="18" customHeight="1">
      <c r="A15" s="99"/>
      <c r="B15" s="99"/>
      <c r="C15" s="62"/>
      <c r="D15" s="62"/>
      <c r="E15" s="47" t="s">
        <v>27</v>
      </c>
      <c r="F15" s="54">
        <v>2160</v>
      </c>
      <c r="G15" s="55">
        <f t="shared" si="1"/>
        <v>0.26932366095642318</v>
      </c>
      <c r="H15" s="90">
        <v>2215</v>
      </c>
      <c r="I15" s="55">
        <f t="shared" si="0"/>
        <v>-2.4830699774266329</v>
      </c>
    </row>
    <row r="16" spans="1:9" ht="18" customHeight="1">
      <c r="A16" s="99"/>
      <c r="B16" s="99"/>
      <c r="C16" s="62"/>
      <c r="D16" s="61"/>
      <c r="E16" s="47" t="s">
        <v>28</v>
      </c>
      <c r="F16" s="54">
        <v>61081</v>
      </c>
      <c r="G16" s="55">
        <f t="shared" si="1"/>
        <v>7.6159993217033719</v>
      </c>
      <c r="H16" s="90">
        <v>54804</v>
      </c>
      <c r="I16" s="55">
        <f t="shared" si="0"/>
        <v>11.453543536968102</v>
      </c>
    </row>
    <row r="17" spans="1:9" ht="18" customHeight="1">
      <c r="A17" s="99"/>
      <c r="B17" s="99"/>
      <c r="C17" s="62"/>
      <c r="D17" s="100" t="s">
        <v>29</v>
      </c>
      <c r="E17" s="101"/>
      <c r="F17" s="54">
        <v>95742</v>
      </c>
      <c r="G17" s="55">
        <f t="shared" si="1"/>
        <v>11.937771271893457</v>
      </c>
      <c r="H17" s="90">
        <v>93983</v>
      </c>
      <c r="I17" s="55">
        <f t="shared" si="0"/>
        <v>1.8716150793228525</v>
      </c>
    </row>
    <row r="18" spans="1:9" ht="18" customHeight="1">
      <c r="A18" s="99"/>
      <c r="B18" s="99"/>
      <c r="C18" s="62"/>
      <c r="D18" s="100" t="s">
        <v>93</v>
      </c>
      <c r="E18" s="102"/>
      <c r="F18" s="54">
        <v>4509</v>
      </c>
      <c r="G18" s="55">
        <f t="shared" si="1"/>
        <v>0.5622131422465334</v>
      </c>
      <c r="H18" s="90">
        <v>4194</v>
      </c>
      <c r="I18" s="55">
        <f t="shared" si="0"/>
        <v>7.510729613733913</v>
      </c>
    </row>
    <row r="19" spans="1:9" ht="18" customHeight="1">
      <c r="A19" s="99"/>
      <c r="B19" s="99"/>
      <c r="C19" s="61"/>
      <c r="D19" s="100" t="s">
        <v>94</v>
      </c>
      <c r="E19" s="102"/>
      <c r="F19" s="88">
        <v>0</v>
      </c>
      <c r="G19" s="55">
        <f t="shared" si="1"/>
        <v>0</v>
      </c>
      <c r="H19" s="88" t="s">
        <v>264</v>
      </c>
      <c r="I19" s="89" t="s">
        <v>266</v>
      </c>
    </row>
    <row r="20" spans="1:9" ht="18" customHeight="1">
      <c r="A20" s="99"/>
      <c r="B20" s="99"/>
      <c r="C20" s="53" t="s">
        <v>4</v>
      </c>
      <c r="D20" s="53"/>
      <c r="E20" s="53"/>
      <c r="F20" s="54">
        <v>38320</v>
      </c>
      <c r="G20" s="55">
        <f t="shared" si="1"/>
        <v>4.778001244375063</v>
      </c>
      <c r="H20" s="90">
        <v>33332</v>
      </c>
      <c r="I20" s="55">
        <f t="shared" si="0"/>
        <v>14.964598583943367</v>
      </c>
    </row>
    <row r="21" spans="1:9" ht="18" customHeight="1">
      <c r="A21" s="99"/>
      <c r="B21" s="99"/>
      <c r="C21" s="53" t="s">
        <v>5</v>
      </c>
      <c r="D21" s="53"/>
      <c r="E21" s="53"/>
      <c r="F21" s="54">
        <v>176984</v>
      </c>
      <c r="G21" s="55">
        <f t="shared" si="1"/>
        <v>22.067582782736853</v>
      </c>
      <c r="H21" s="90">
        <v>191504</v>
      </c>
      <c r="I21" s="55">
        <f t="shared" si="0"/>
        <v>-7.5820870582337658</v>
      </c>
    </row>
    <row r="22" spans="1:9" ht="18" customHeight="1">
      <c r="A22" s="99"/>
      <c r="B22" s="99"/>
      <c r="C22" s="53" t="s">
        <v>30</v>
      </c>
      <c r="D22" s="53"/>
      <c r="E22" s="53"/>
      <c r="F22" s="54">
        <v>9547</v>
      </c>
      <c r="G22" s="55">
        <f t="shared" si="1"/>
        <v>1.190385644051376</v>
      </c>
      <c r="H22" s="90">
        <v>9313</v>
      </c>
      <c r="I22" s="55">
        <f t="shared" si="0"/>
        <v>2.5126167722538284</v>
      </c>
    </row>
    <row r="23" spans="1:9" ht="18" customHeight="1">
      <c r="A23" s="99"/>
      <c r="B23" s="99"/>
      <c r="C23" s="53" t="s">
        <v>6</v>
      </c>
      <c r="D23" s="53"/>
      <c r="E23" s="53"/>
      <c r="F23" s="54">
        <v>145506</v>
      </c>
      <c r="G23" s="55">
        <f t="shared" si="1"/>
        <v>18.142689171817274</v>
      </c>
      <c r="H23" s="90">
        <v>189266</v>
      </c>
      <c r="I23" s="55">
        <f t="shared" si="0"/>
        <v>-23.120898629442166</v>
      </c>
    </row>
    <row r="24" spans="1:9" ht="18" customHeight="1">
      <c r="A24" s="99"/>
      <c r="B24" s="99"/>
      <c r="C24" s="53" t="s">
        <v>31</v>
      </c>
      <c r="D24" s="53"/>
      <c r="E24" s="53"/>
      <c r="F24" s="54">
        <v>1810</v>
      </c>
      <c r="G24" s="55">
        <f t="shared" si="1"/>
        <v>0.22568325293107683</v>
      </c>
      <c r="H24" s="90">
        <v>1560</v>
      </c>
      <c r="I24" s="55">
        <f t="shared" si="0"/>
        <v>16.025641025641036</v>
      </c>
    </row>
    <row r="25" spans="1:9" ht="18" customHeight="1">
      <c r="A25" s="99"/>
      <c r="B25" s="99"/>
      <c r="C25" s="53" t="s">
        <v>7</v>
      </c>
      <c r="D25" s="53"/>
      <c r="E25" s="53"/>
      <c r="F25" s="54">
        <v>55728</v>
      </c>
      <c r="G25" s="55">
        <f t="shared" si="1"/>
        <v>6.9485504526757182</v>
      </c>
      <c r="H25" s="90">
        <v>90769</v>
      </c>
      <c r="I25" s="55">
        <f t="shared" si="0"/>
        <v>-38.604589672685606</v>
      </c>
    </row>
    <row r="26" spans="1:9" ht="18" customHeight="1">
      <c r="A26" s="99"/>
      <c r="B26" s="99"/>
      <c r="C26" s="53" t="s">
        <v>8</v>
      </c>
      <c r="D26" s="53"/>
      <c r="E26" s="53"/>
      <c r="F26" s="54">
        <v>99080</v>
      </c>
      <c r="G26" s="55">
        <f t="shared" si="1"/>
        <v>12.353976077575188</v>
      </c>
      <c r="H26" s="90">
        <v>93317</v>
      </c>
      <c r="I26" s="55">
        <f t="shared" si="0"/>
        <v>6.1757236087743861</v>
      </c>
    </row>
    <row r="27" spans="1:9" ht="18" customHeight="1">
      <c r="A27" s="99"/>
      <c r="B27" s="99"/>
      <c r="C27" s="53" t="s">
        <v>9</v>
      </c>
      <c r="D27" s="53"/>
      <c r="E27" s="53"/>
      <c r="F27" s="54">
        <f>SUM(F9,F20:F26)</f>
        <v>802009</v>
      </c>
      <c r="G27" s="55">
        <f t="shared" si="1"/>
        <v>100</v>
      </c>
      <c r="H27" s="90">
        <f>SUM(H9,H20:H26)</f>
        <v>876366</v>
      </c>
      <c r="I27" s="55">
        <f t="shared" si="0"/>
        <v>-8.4846970329748075</v>
      </c>
    </row>
    <row r="28" spans="1:9" ht="18" customHeight="1">
      <c r="A28" s="99"/>
      <c r="B28" s="99" t="s">
        <v>88</v>
      </c>
      <c r="C28" s="60" t="s">
        <v>10</v>
      </c>
      <c r="D28" s="53"/>
      <c r="E28" s="53"/>
      <c r="F28" s="54">
        <v>297633</v>
      </c>
      <c r="G28" s="55">
        <f t="shared" ref="G28:G45" si="2">F28/$F$45*100</f>
        <v>37.722909310289758</v>
      </c>
      <c r="H28" s="90">
        <v>302471</v>
      </c>
      <c r="I28" s="55">
        <f t="shared" si="0"/>
        <v>-1.5994921827216513</v>
      </c>
    </row>
    <row r="29" spans="1:9" ht="18" customHeight="1">
      <c r="A29" s="99"/>
      <c r="B29" s="99"/>
      <c r="C29" s="62"/>
      <c r="D29" s="53" t="s">
        <v>11</v>
      </c>
      <c r="E29" s="53"/>
      <c r="F29" s="54">
        <v>186160</v>
      </c>
      <c r="G29" s="55">
        <f t="shared" si="2"/>
        <v>23.594483129234803</v>
      </c>
      <c r="H29" s="90">
        <v>189089</v>
      </c>
      <c r="I29" s="55">
        <f t="shared" si="0"/>
        <v>-1.5490060236185044</v>
      </c>
    </row>
    <row r="30" spans="1:9" ht="18" customHeight="1">
      <c r="A30" s="99"/>
      <c r="B30" s="99"/>
      <c r="C30" s="62"/>
      <c r="D30" s="53" t="s">
        <v>32</v>
      </c>
      <c r="E30" s="53"/>
      <c r="F30" s="54">
        <v>12425</v>
      </c>
      <c r="G30" s="55">
        <f t="shared" si="2"/>
        <v>1.5747821920968113</v>
      </c>
      <c r="H30" s="90">
        <v>12584</v>
      </c>
      <c r="I30" s="55">
        <f t="shared" si="0"/>
        <v>-1.2635092180546703</v>
      </c>
    </row>
    <row r="31" spans="1:9" ht="18" customHeight="1">
      <c r="A31" s="99"/>
      <c r="B31" s="99"/>
      <c r="C31" s="61"/>
      <c r="D31" s="53" t="s">
        <v>12</v>
      </c>
      <c r="E31" s="53"/>
      <c r="F31" s="54">
        <v>99048</v>
      </c>
      <c r="G31" s="55">
        <f t="shared" si="2"/>
        <v>12.553643988958147</v>
      </c>
      <c r="H31" s="90">
        <v>100798</v>
      </c>
      <c r="I31" s="55">
        <f t="shared" si="0"/>
        <v>-1.7361455584436247</v>
      </c>
    </row>
    <row r="32" spans="1:9" ht="18" customHeight="1">
      <c r="A32" s="99"/>
      <c r="B32" s="99"/>
      <c r="C32" s="60" t="s">
        <v>13</v>
      </c>
      <c r="D32" s="53"/>
      <c r="E32" s="53"/>
      <c r="F32" s="54">
        <v>398131</v>
      </c>
      <c r="G32" s="55">
        <f t="shared" si="2"/>
        <v>50.460330697923183</v>
      </c>
      <c r="H32" s="90">
        <v>454670</v>
      </c>
      <c r="I32" s="55">
        <f t="shared" si="0"/>
        <v>-12.435172762663028</v>
      </c>
    </row>
    <row r="33" spans="1:9" ht="18" customHeight="1">
      <c r="A33" s="99"/>
      <c r="B33" s="99"/>
      <c r="C33" s="62"/>
      <c r="D33" s="53" t="s">
        <v>14</v>
      </c>
      <c r="E33" s="53"/>
      <c r="F33" s="54">
        <v>46105</v>
      </c>
      <c r="G33" s="55">
        <f t="shared" si="2"/>
        <v>5.843487562706116</v>
      </c>
      <c r="H33" s="90">
        <v>35377</v>
      </c>
      <c r="I33" s="55">
        <f t="shared" si="0"/>
        <v>30.324787291177891</v>
      </c>
    </row>
    <row r="34" spans="1:9" ht="18" customHeight="1">
      <c r="A34" s="99"/>
      <c r="B34" s="99"/>
      <c r="C34" s="62"/>
      <c r="D34" s="53" t="s">
        <v>33</v>
      </c>
      <c r="E34" s="53"/>
      <c r="F34" s="54">
        <v>11173</v>
      </c>
      <c r="G34" s="55">
        <f t="shared" si="2"/>
        <v>1.4160999140682231</v>
      </c>
      <c r="H34" s="90">
        <v>11735</v>
      </c>
      <c r="I34" s="55">
        <f t="shared" si="0"/>
        <v>-4.7890924584576</v>
      </c>
    </row>
    <row r="35" spans="1:9" ht="18" customHeight="1">
      <c r="A35" s="99"/>
      <c r="B35" s="99"/>
      <c r="C35" s="62"/>
      <c r="D35" s="53" t="s">
        <v>34</v>
      </c>
      <c r="E35" s="53"/>
      <c r="F35" s="54">
        <v>271603</v>
      </c>
      <c r="G35" s="55">
        <f t="shared" si="2"/>
        <v>34.423788146484533</v>
      </c>
      <c r="H35" s="90">
        <v>312244</v>
      </c>
      <c r="I35" s="55">
        <f t="shared" si="0"/>
        <v>-13.015782529047792</v>
      </c>
    </row>
    <row r="36" spans="1:9" ht="18" customHeight="1">
      <c r="A36" s="99"/>
      <c r="B36" s="99"/>
      <c r="C36" s="62"/>
      <c r="D36" s="53" t="s">
        <v>35</v>
      </c>
      <c r="E36" s="53"/>
      <c r="F36" s="54">
        <v>11242</v>
      </c>
      <c r="G36" s="55">
        <f t="shared" si="2"/>
        <v>1.4248451833844953</v>
      </c>
      <c r="H36" s="90">
        <v>11049</v>
      </c>
      <c r="I36" s="55">
        <f t="shared" si="0"/>
        <v>1.7467644130690463</v>
      </c>
    </row>
    <row r="37" spans="1:9" ht="18" customHeight="1">
      <c r="A37" s="99"/>
      <c r="B37" s="99"/>
      <c r="C37" s="62"/>
      <c r="D37" s="53" t="s">
        <v>15</v>
      </c>
      <c r="E37" s="53"/>
      <c r="F37" s="54">
        <v>23623</v>
      </c>
      <c r="G37" s="55">
        <f t="shared" si="2"/>
        <v>2.9940506820042638</v>
      </c>
      <c r="H37" s="90">
        <v>48497</v>
      </c>
      <c r="I37" s="55">
        <f t="shared" si="0"/>
        <v>-51.289770501268116</v>
      </c>
    </row>
    <row r="38" spans="1:9" ht="18" customHeight="1">
      <c r="A38" s="99"/>
      <c r="B38" s="99"/>
      <c r="C38" s="61"/>
      <c r="D38" s="53" t="s">
        <v>36</v>
      </c>
      <c r="E38" s="53"/>
      <c r="F38" s="54">
        <v>34384</v>
      </c>
      <c r="G38" s="55">
        <f t="shared" si="2"/>
        <v>4.3579324662419925</v>
      </c>
      <c r="H38" s="90">
        <v>35770</v>
      </c>
      <c r="I38" s="55">
        <f t="shared" si="0"/>
        <v>-3.8747553816046998</v>
      </c>
    </row>
    <row r="39" spans="1:9" ht="18" customHeight="1">
      <c r="A39" s="99"/>
      <c r="B39" s="99"/>
      <c r="C39" s="60" t="s">
        <v>16</v>
      </c>
      <c r="D39" s="53"/>
      <c r="E39" s="53"/>
      <c r="F39" s="54">
        <v>93234</v>
      </c>
      <c r="G39" s="55">
        <f t="shared" si="2"/>
        <v>11.816759991787052</v>
      </c>
      <c r="H39" s="90">
        <v>100727</v>
      </c>
      <c r="I39" s="55">
        <f t="shared" si="0"/>
        <v>-7.4389190584451033</v>
      </c>
    </row>
    <row r="40" spans="1:9" ht="18" customHeight="1">
      <c r="A40" s="99"/>
      <c r="B40" s="99"/>
      <c r="C40" s="62"/>
      <c r="D40" s="60" t="s">
        <v>17</v>
      </c>
      <c r="E40" s="53"/>
      <c r="F40" s="54">
        <v>91670</v>
      </c>
      <c r="G40" s="55">
        <f t="shared" si="2"/>
        <v>11.618533887284885</v>
      </c>
      <c r="H40" s="90">
        <v>97143</v>
      </c>
      <c r="I40" s="55">
        <f t="shared" si="0"/>
        <v>-5.6339623029966095</v>
      </c>
    </row>
    <row r="41" spans="1:9" ht="18" customHeight="1">
      <c r="A41" s="99"/>
      <c r="B41" s="99"/>
      <c r="C41" s="62"/>
      <c r="D41" s="62"/>
      <c r="E41" s="56" t="s">
        <v>91</v>
      </c>
      <c r="F41" s="54">
        <v>50786</v>
      </c>
      <c r="G41" s="55">
        <f t="shared" si="2"/>
        <v>6.4367717028433535</v>
      </c>
      <c r="H41" s="90">
        <v>55478</v>
      </c>
      <c r="I41" s="57">
        <f t="shared" si="0"/>
        <v>-8.4574065395291775</v>
      </c>
    </row>
    <row r="42" spans="1:9" ht="18" customHeight="1">
      <c r="A42" s="99"/>
      <c r="B42" s="99"/>
      <c r="C42" s="62"/>
      <c r="D42" s="61"/>
      <c r="E42" s="47" t="s">
        <v>37</v>
      </c>
      <c r="F42" s="54">
        <v>29050</v>
      </c>
      <c r="G42" s="55">
        <f t="shared" si="2"/>
        <v>3.6818851251840945</v>
      </c>
      <c r="H42" s="90">
        <v>30772</v>
      </c>
      <c r="I42" s="57">
        <f t="shared" si="0"/>
        <v>-5.5959963603275709</v>
      </c>
    </row>
    <row r="43" spans="1:9" ht="18" customHeight="1">
      <c r="A43" s="99"/>
      <c r="B43" s="99"/>
      <c r="C43" s="62"/>
      <c r="D43" s="53" t="s">
        <v>38</v>
      </c>
      <c r="E43" s="53"/>
      <c r="F43" s="54">
        <v>1564</v>
      </c>
      <c r="G43" s="55">
        <f t="shared" si="2"/>
        <v>0.19822610450216605</v>
      </c>
      <c r="H43" s="90">
        <v>3584</v>
      </c>
      <c r="I43" s="57">
        <f t="shared" si="0"/>
        <v>-56.361607142857139</v>
      </c>
    </row>
    <row r="44" spans="1:9" ht="18" customHeight="1">
      <c r="A44" s="99"/>
      <c r="B44" s="99"/>
      <c r="C44" s="61"/>
      <c r="D44" s="53" t="s">
        <v>39</v>
      </c>
      <c r="E44" s="53"/>
      <c r="F44" s="54">
        <v>0</v>
      </c>
      <c r="G44" s="55">
        <f t="shared" si="2"/>
        <v>0</v>
      </c>
      <c r="H44" s="88" t="s">
        <v>265</v>
      </c>
      <c r="I44" s="89" t="s">
        <v>266</v>
      </c>
    </row>
    <row r="45" spans="1:9" ht="18" customHeight="1">
      <c r="A45" s="99"/>
      <c r="B45" s="99"/>
      <c r="C45" s="47" t="s">
        <v>18</v>
      </c>
      <c r="D45" s="47"/>
      <c r="E45" s="47"/>
      <c r="F45" s="54">
        <f>SUM(F28,F32,F39)</f>
        <v>788998</v>
      </c>
      <c r="G45" s="55">
        <f t="shared" si="2"/>
        <v>100</v>
      </c>
      <c r="H45" s="54">
        <f>SUM(H28,H32,H39)</f>
        <v>857868</v>
      </c>
      <c r="I45" s="55">
        <f t="shared" si="0"/>
        <v>-8.0280416101311651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>
      <pane xSplit="4" ySplit="6" topLeftCell="E22" activePane="bottomRight" state="frozen"/>
      <selection activeCell="L8" sqref="L8"/>
      <selection pane="topRight" activeCell="L8" sqref="L8"/>
      <selection pane="bottomLeft" activeCell="L8" sqref="L8"/>
      <selection pane="bottomRight" activeCell="I32" sqref="I32"/>
    </sheetView>
  </sheetViews>
  <sheetFormatPr defaultColWidth="9" defaultRowHeight="13.2"/>
  <cols>
    <col min="1" max="1" width="5.33203125" style="2" customWidth="1"/>
    <col min="2" max="2" width="3.109375" style="2" customWidth="1"/>
    <col min="3" max="3" width="34.77734375" style="2" customWidth="1"/>
    <col min="4" max="9" width="11.88671875" style="2" customWidth="1"/>
    <col min="10" max="16384" width="9" style="2"/>
  </cols>
  <sheetData>
    <row r="1" spans="1:9" ht="33.9" customHeight="1">
      <c r="A1" s="33" t="s">
        <v>0</v>
      </c>
      <c r="B1" s="33"/>
      <c r="C1" s="21" t="s">
        <v>262</v>
      </c>
      <c r="D1" s="34"/>
      <c r="E1" s="34"/>
    </row>
    <row r="4" spans="1:9">
      <c r="A4" s="35" t="s">
        <v>267</v>
      </c>
    </row>
    <row r="5" spans="1:9">
      <c r="I5" s="9" t="s">
        <v>112</v>
      </c>
    </row>
    <row r="6" spans="1:9" s="37" customFormat="1" ht="29.25" customHeight="1">
      <c r="A6" s="50" t="s">
        <v>113</v>
      </c>
      <c r="B6" s="48"/>
      <c r="C6" s="48"/>
      <c r="D6" s="48"/>
      <c r="E6" s="36" t="s">
        <v>230</v>
      </c>
      <c r="F6" s="36" t="s">
        <v>231</v>
      </c>
      <c r="G6" s="36" t="s">
        <v>232</v>
      </c>
      <c r="H6" s="36" t="s">
        <v>238</v>
      </c>
      <c r="I6" s="36" t="s">
        <v>246</v>
      </c>
    </row>
    <row r="7" spans="1:9" ht="27" customHeight="1">
      <c r="A7" s="99" t="s">
        <v>114</v>
      </c>
      <c r="B7" s="60" t="s">
        <v>115</v>
      </c>
      <c r="C7" s="53"/>
      <c r="D7" s="65" t="s">
        <v>116</v>
      </c>
      <c r="E7" s="92">
        <v>688542</v>
      </c>
      <c r="F7" s="92">
        <v>706740</v>
      </c>
      <c r="G7" s="92">
        <v>801618</v>
      </c>
      <c r="H7" s="92">
        <v>876366</v>
      </c>
      <c r="I7" s="36">
        <v>802009</v>
      </c>
    </row>
    <row r="8" spans="1:9" ht="27" customHeight="1">
      <c r="A8" s="99"/>
      <c r="B8" s="78"/>
      <c r="C8" s="53" t="s">
        <v>117</v>
      </c>
      <c r="D8" s="65" t="s">
        <v>41</v>
      </c>
      <c r="E8" s="91">
        <v>441737</v>
      </c>
      <c r="F8" s="91">
        <v>438752</v>
      </c>
      <c r="G8" s="70">
        <v>437970</v>
      </c>
      <c r="H8" s="70">
        <v>493314</v>
      </c>
      <c r="I8" s="70">
        <v>491515</v>
      </c>
    </row>
    <row r="9" spans="1:9" ht="27" customHeight="1">
      <c r="A9" s="99"/>
      <c r="B9" s="53" t="s">
        <v>118</v>
      </c>
      <c r="C9" s="53"/>
      <c r="D9" s="65"/>
      <c r="E9" s="91">
        <v>679466</v>
      </c>
      <c r="F9" s="91">
        <v>698349</v>
      </c>
      <c r="G9" s="71">
        <v>778826</v>
      </c>
      <c r="H9" s="71">
        <v>857868</v>
      </c>
      <c r="I9" s="71">
        <v>788998</v>
      </c>
    </row>
    <row r="10" spans="1:9" ht="27" customHeight="1">
      <c r="A10" s="99"/>
      <c r="B10" s="53" t="s">
        <v>119</v>
      </c>
      <c r="C10" s="53"/>
      <c r="D10" s="65"/>
      <c r="E10" s="91">
        <v>9076</v>
      </c>
      <c r="F10" s="91">
        <v>8391</v>
      </c>
      <c r="G10" s="71">
        <v>22792</v>
      </c>
      <c r="H10" s="71">
        <v>18498</v>
      </c>
      <c r="I10" s="71">
        <v>13011</v>
      </c>
    </row>
    <row r="11" spans="1:9" ht="27" customHeight="1">
      <c r="A11" s="99"/>
      <c r="B11" s="53" t="s">
        <v>120</v>
      </c>
      <c r="C11" s="53"/>
      <c r="D11" s="65"/>
      <c r="E11" s="91">
        <v>7646</v>
      </c>
      <c r="F11" s="91">
        <v>7221</v>
      </c>
      <c r="G11" s="71">
        <v>6003</v>
      </c>
      <c r="H11" s="71">
        <v>6811</v>
      </c>
      <c r="I11" s="71">
        <v>7677</v>
      </c>
    </row>
    <row r="12" spans="1:9" ht="27" customHeight="1">
      <c r="A12" s="99"/>
      <c r="B12" s="53" t="s">
        <v>121</v>
      </c>
      <c r="C12" s="53"/>
      <c r="D12" s="65"/>
      <c r="E12" s="91">
        <v>1429</v>
      </c>
      <c r="F12" s="91">
        <v>1170</v>
      </c>
      <c r="G12" s="71">
        <v>16789</v>
      </c>
      <c r="H12" s="71">
        <v>11687</v>
      </c>
      <c r="I12" s="71">
        <v>5334</v>
      </c>
    </row>
    <row r="13" spans="1:9" ht="27" customHeight="1">
      <c r="A13" s="99"/>
      <c r="B13" s="53" t="s">
        <v>122</v>
      </c>
      <c r="C13" s="53"/>
      <c r="D13" s="65"/>
      <c r="E13" s="91">
        <v>-223</v>
      </c>
      <c r="F13" s="91">
        <v>-259</v>
      </c>
      <c r="G13" s="71">
        <v>15619</v>
      </c>
      <c r="H13" s="71">
        <v>-5102</v>
      </c>
      <c r="I13" s="71">
        <v>-6354</v>
      </c>
    </row>
    <row r="14" spans="1:9" ht="27" customHeight="1">
      <c r="A14" s="99"/>
      <c r="B14" s="53" t="s">
        <v>123</v>
      </c>
      <c r="C14" s="53"/>
      <c r="D14" s="65"/>
      <c r="E14" s="91">
        <v>0</v>
      </c>
      <c r="F14" s="91">
        <v>0</v>
      </c>
      <c r="G14" s="71">
        <v>0</v>
      </c>
      <c r="H14" s="88">
        <v>0</v>
      </c>
      <c r="I14" s="71">
        <v>0</v>
      </c>
    </row>
    <row r="15" spans="1:9" ht="27" customHeight="1">
      <c r="A15" s="99"/>
      <c r="B15" s="53" t="s">
        <v>124</v>
      </c>
      <c r="C15" s="53"/>
      <c r="D15" s="65"/>
      <c r="E15" s="91">
        <v>-3243</v>
      </c>
      <c r="F15" s="91">
        <v>-2157</v>
      </c>
      <c r="G15" s="71">
        <v>15830</v>
      </c>
      <c r="H15" s="71">
        <v>22497</v>
      </c>
      <c r="I15" s="71">
        <v>-10248</v>
      </c>
    </row>
    <row r="16" spans="1:9" ht="27" customHeight="1">
      <c r="A16" s="99"/>
      <c r="B16" s="53" t="s">
        <v>125</v>
      </c>
      <c r="C16" s="53"/>
      <c r="D16" s="65" t="s">
        <v>42</v>
      </c>
      <c r="E16" s="91">
        <v>78163</v>
      </c>
      <c r="F16" s="91">
        <v>70399</v>
      </c>
      <c r="G16" s="71">
        <v>72980</v>
      </c>
      <c r="H16" s="71">
        <v>108909</v>
      </c>
      <c r="I16" s="71">
        <v>109437</v>
      </c>
    </row>
    <row r="17" spans="1:9" ht="27" customHeight="1">
      <c r="A17" s="99"/>
      <c r="B17" s="53" t="s">
        <v>126</v>
      </c>
      <c r="C17" s="53"/>
      <c r="D17" s="65" t="s">
        <v>43</v>
      </c>
      <c r="E17" s="91">
        <v>85279</v>
      </c>
      <c r="F17" s="91">
        <v>79380</v>
      </c>
      <c r="G17" s="71">
        <v>167019</v>
      </c>
      <c r="H17" s="71">
        <v>160638</v>
      </c>
      <c r="I17" s="71">
        <v>150817</v>
      </c>
    </row>
    <row r="18" spans="1:9" ht="27" customHeight="1">
      <c r="A18" s="99"/>
      <c r="B18" s="53" t="s">
        <v>127</v>
      </c>
      <c r="C18" s="53"/>
      <c r="D18" s="65" t="s">
        <v>44</v>
      </c>
      <c r="E18" s="91">
        <v>1341430</v>
      </c>
      <c r="F18" s="91">
        <v>1339206</v>
      </c>
      <c r="G18" s="71">
        <v>1356029</v>
      </c>
      <c r="H18" s="71">
        <v>1351566</v>
      </c>
      <c r="I18" s="71">
        <v>1312865</v>
      </c>
    </row>
    <row r="19" spans="1:9" ht="27" customHeight="1">
      <c r="A19" s="99"/>
      <c r="B19" s="53" t="s">
        <v>128</v>
      </c>
      <c r="C19" s="53"/>
      <c r="D19" s="65" t="s">
        <v>129</v>
      </c>
      <c r="E19" s="91">
        <v>1348546</v>
      </c>
      <c r="F19" s="91">
        <v>1348187</v>
      </c>
      <c r="G19" s="91">
        <f>G17+G18-G16</f>
        <v>1450068</v>
      </c>
      <c r="H19" s="91">
        <f>H17+H18-H16</f>
        <v>1403295</v>
      </c>
      <c r="I19" s="69">
        <f>I17+I18-I16</f>
        <v>1354245</v>
      </c>
    </row>
    <row r="20" spans="1:9" ht="27" customHeight="1">
      <c r="A20" s="99"/>
      <c r="B20" s="53" t="s">
        <v>130</v>
      </c>
      <c r="C20" s="53"/>
      <c r="D20" s="65" t="s">
        <v>131</v>
      </c>
      <c r="E20" s="72">
        <f t="shared" ref="E20:F20" si="0">E18/E8</f>
        <v>3.0367164172346892</v>
      </c>
      <c r="F20" s="72">
        <f t="shared" si="0"/>
        <v>3.0523074538691564</v>
      </c>
      <c r="G20" s="72">
        <f>G18/G8</f>
        <v>3.096168687353015</v>
      </c>
      <c r="H20" s="72">
        <f>H18/H8</f>
        <v>2.7397681801043556</v>
      </c>
      <c r="I20" s="72">
        <f>I18/I8</f>
        <v>2.6710578517440973</v>
      </c>
    </row>
    <row r="21" spans="1:9" ht="27" customHeight="1">
      <c r="A21" s="99"/>
      <c r="B21" s="53" t="s">
        <v>132</v>
      </c>
      <c r="C21" s="53"/>
      <c r="D21" s="65" t="s">
        <v>133</v>
      </c>
      <c r="E21" s="72">
        <f t="shared" ref="E21:F21" si="1">E19/E8</f>
        <v>3.0528255500444836</v>
      </c>
      <c r="F21" s="72">
        <f t="shared" si="1"/>
        <v>3.0727768762307637</v>
      </c>
      <c r="G21" s="72">
        <f>G19/G8</f>
        <v>3.3108843071443248</v>
      </c>
      <c r="H21" s="72">
        <f>H19/H8</f>
        <v>2.8446283705712792</v>
      </c>
      <c r="I21" s="72">
        <f>I19/I8</f>
        <v>2.7552465336764902</v>
      </c>
    </row>
    <row r="22" spans="1:9" ht="27" customHeight="1">
      <c r="A22" s="99"/>
      <c r="B22" s="53" t="s">
        <v>134</v>
      </c>
      <c r="C22" s="53"/>
      <c r="D22" s="65" t="s">
        <v>135</v>
      </c>
      <c r="E22" s="91">
        <f>E18/E24*1000000</f>
        <v>698106.97232666763</v>
      </c>
      <c r="F22" s="91">
        <f>F18/F24*1000000</f>
        <v>696949.55829354282</v>
      </c>
      <c r="G22" s="91">
        <f>G18/G24*1000000</f>
        <v>718071.39468087815</v>
      </c>
      <c r="H22" s="91">
        <f>H18/H24*1000000</f>
        <v>715708.05832563736</v>
      </c>
      <c r="I22" s="69">
        <f>I18/I24*1000000</f>
        <v>695214.33655011142</v>
      </c>
    </row>
    <row r="23" spans="1:9" ht="27" customHeight="1">
      <c r="A23" s="99"/>
      <c r="B23" s="53" t="s">
        <v>136</v>
      </c>
      <c r="C23" s="53"/>
      <c r="D23" s="65" t="s">
        <v>137</v>
      </c>
      <c r="E23" s="91">
        <f>E19/E24*1000000</f>
        <v>701810.28089668357</v>
      </c>
      <c r="F23" s="91">
        <f>F19/F24*1000000</f>
        <v>701623.45012425026</v>
      </c>
      <c r="G23" s="91">
        <f>G19/G24*1000000</f>
        <v>767868.79273386602</v>
      </c>
      <c r="H23" s="91">
        <f>H19/H24*1000000</f>
        <v>743100.62528065615</v>
      </c>
      <c r="I23" s="69">
        <f>I19/I24*1000000</f>
        <v>717126.69558660302</v>
      </c>
    </row>
    <row r="24" spans="1:9" ht="27" customHeight="1">
      <c r="A24" s="99"/>
      <c r="B24" s="73" t="s">
        <v>138</v>
      </c>
      <c r="C24" s="74"/>
      <c r="D24" s="65" t="s">
        <v>139</v>
      </c>
      <c r="E24" s="91">
        <v>1921525</v>
      </c>
      <c r="F24" s="71">
        <v>1921525</v>
      </c>
      <c r="G24" s="71">
        <v>1888432</v>
      </c>
      <c r="H24" s="71">
        <v>1888432</v>
      </c>
      <c r="I24" s="71">
        <v>1888432</v>
      </c>
    </row>
    <row r="25" spans="1:9" ht="27" customHeight="1">
      <c r="A25" s="99"/>
      <c r="B25" s="47" t="s">
        <v>140</v>
      </c>
      <c r="C25" s="47"/>
      <c r="D25" s="47"/>
      <c r="E25" s="91">
        <v>414574</v>
      </c>
      <c r="F25" s="91">
        <v>415428</v>
      </c>
      <c r="G25" s="90">
        <v>421760</v>
      </c>
      <c r="H25" s="90">
        <v>437957</v>
      </c>
      <c r="I25" s="54">
        <v>428689</v>
      </c>
    </row>
    <row r="26" spans="1:9" ht="27" customHeight="1">
      <c r="A26" s="99"/>
      <c r="B26" s="47" t="s">
        <v>141</v>
      </c>
      <c r="C26" s="47"/>
      <c r="D26" s="47"/>
      <c r="E26" s="75">
        <v>0.52800000000000002</v>
      </c>
      <c r="F26" s="75">
        <v>0.53</v>
      </c>
      <c r="G26" s="76">
        <v>0.53500000000000003</v>
      </c>
      <c r="H26" s="76">
        <v>0.51100000000000001</v>
      </c>
      <c r="I26" s="76">
        <v>0.50802999999999998</v>
      </c>
    </row>
    <row r="27" spans="1:9" ht="27" customHeight="1">
      <c r="A27" s="99"/>
      <c r="B27" s="47" t="s">
        <v>142</v>
      </c>
      <c r="C27" s="47"/>
      <c r="D27" s="47"/>
      <c r="E27" s="57">
        <v>0.3</v>
      </c>
      <c r="F27" s="57">
        <v>0.3</v>
      </c>
      <c r="G27" s="55">
        <v>4</v>
      </c>
      <c r="H27" s="55">
        <v>2.7</v>
      </c>
      <c r="I27" s="55">
        <v>1.2</v>
      </c>
    </row>
    <row r="28" spans="1:9" ht="27" customHeight="1">
      <c r="A28" s="99"/>
      <c r="B28" s="47" t="s">
        <v>143</v>
      </c>
      <c r="C28" s="47"/>
      <c r="D28" s="47"/>
      <c r="E28" s="57">
        <v>96.8</v>
      </c>
      <c r="F28" s="57">
        <v>98.4</v>
      </c>
      <c r="G28" s="55">
        <v>97.2</v>
      </c>
      <c r="H28" s="55">
        <v>89.4</v>
      </c>
      <c r="I28" s="55">
        <v>95.1</v>
      </c>
    </row>
    <row r="29" spans="1:9" ht="27" customHeight="1">
      <c r="A29" s="99"/>
      <c r="B29" s="47" t="s">
        <v>144</v>
      </c>
      <c r="C29" s="47"/>
      <c r="D29" s="47"/>
      <c r="E29" s="57">
        <v>48.1</v>
      </c>
      <c r="F29" s="57">
        <v>47.3</v>
      </c>
      <c r="G29" s="55">
        <v>40.5</v>
      </c>
      <c r="H29" s="55">
        <v>42.2</v>
      </c>
      <c r="I29" s="55">
        <v>36</v>
      </c>
    </row>
    <row r="30" spans="1:9" ht="27" customHeight="1">
      <c r="A30" s="99"/>
      <c r="B30" s="99" t="s">
        <v>145</v>
      </c>
      <c r="C30" s="47" t="s">
        <v>146</v>
      </c>
      <c r="D30" s="47"/>
      <c r="E30" s="57">
        <v>0</v>
      </c>
      <c r="F30" s="57">
        <v>0</v>
      </c>
      <c r="G30" s="55">
        <v>0</v>
      </c>
      <c r="H30" s="55">
        <v>0</v>
      </c>
      <c r="I30" s="55">
        <v>0</v>
      </c>
    </row>
    <row r="31" spans="1:9" ht="27" customHeight="1">
      <c r="A31" s="99"/>
      <c r="B31" s="99"/>
      <c r="C31" s="47" t="s">
        <v>147</v>
      </c>
      <c r="D31" s="47"/>
      <c r="E31" s="57">
        <v>0</v>
      </c>
      <c r="F31" s="57">
        <v>0</v>
      </c>
      <c r="G31" s="55">
        <v>0</v>
      </c>
      <c r="H31" s="55">
        <v>0</v>
      </c>
      <c r="I31" s="55">
        <v>0</v>
      </c>
    </row>
    <row r="32" spans="1:9" ht="27" customHeight="1">
      <c r="A32" s="99"/>
      <c r="B32" s="99"/>
      <c r="C32" s="47" t="s">
        <v>148</v>
      </c>
      <c r="D32" s="47"/>
      <c r="E32" s="57">
        <v>11.2</v>
      </c>
      <c r="F32" s="57">
        <v>11.5</v>
      </c>
      <c r="G32" s="55">
        <v>11.3</v>
      </c>
      <c r="H32" s="55">
        <v>11.1</v>
      </c>
      <c r="I32" s="55">
        <v>11</v>
      </c>
    </row>
    <row r="33" spans="1:9" ht="27" customHeight="1">
      <c r="A33" s="99"/>
      <c r="B33" s="99"/>
      <c r="C33" s="47" t="s">
        <v>149</v>
      </c>
      <c r="D33" s="47"/>
      <c r="E33" s="57">
        <v>200.3</v>
      </c>
      <c r="F33" s="57">
        <v>198.5</v>
      </c>
      <c r="G33" s="77">
        <v>192.9</v>
      </c>
      <c r="H33" s="77">
        <v>170.4</v>
      </c>
      <c r="I33" s="77">
        <v>169.9</v>
      </c>
    </row>
    <row r="34" spans="1:9" ht="27" customHeight="1">
      <c r="A34" s="2" t="s">
        <v>247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3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85" zoomScaleNormal="100" zoomScaleSheetLayoutView="85" workbookViewId="0">
      <pane xSplit="5" ySplit="7" topLeftCell="F26" activePane="bottomRight" state="frozen"/>
      <selection activeCell="L8" sqref="L8"/>
      <selection pane="topRight" activeCell="L8" sqref="L8"/>
      <selection pane="bottomLeft" activeCell="L8" sqref="L8"/>
      <selection pane="bottomRight" activeCell="N49" sqref="N49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3.9" customHeight="1">
      <c r="A1" s="20" t="s">
        <v>0</v>
      </c>
      <c r="B1" s="11"/>
      <c r="C1" s="11"/>
      <c r="D1" s="22" t="s">
        <v>262</v>
      </c>
      <c r="E1" s="13"/>
      <c r="F1" s="13"/>
      <c r="G1" s="13"/>
    </row>
    <row r="2" spans="1:25" ht="15" customHeight="1"/>
    <row r="3" spans="1:25" ht="15" customHeight="1">
      <c r="A3" s="14" t="s">
        <v>150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" customHeight="1">
      <c r="A5" s="12" t="s">
        <v>248</v>
      </c>
      <c r="B5" s="12"/>
      <c r="C5" s="12"/>
      <c r="D5" s="12"/>
      <c r="K5" s="15"/>
      <c r="O5" s="15" t="s">
        <v>47</v>
      </c>
    </row>
    <row r="6" spans="1:25" ht="15.9" customHeight="1">
      <c r="A6" s="111" t="s">
        <v>48</v>
      </c>
      <c r="B6" s="112"/>
      <c r="C6" s="112"/>
      <c r="D6" s="112"/>
      <c r="E6" s="112"/>
      <c r="F6" s="116" t="s">
        <v>268</v>
      </c>
      <c r="G6" s="117"/>
      <c r="H6" s="116" t="s">
        <v>269</v>
      </c>
      <c r="I6" s="117"/>
      <c r="J6" s="118" t="s">
        <v>270</v>
      </c>
      <c r="K6" s="117"/>
      <c r="L6" s="105"/>
      <c r="M6" s="105"/>
      <c r="N6" s="105"/>
      <c r="O6" s="105"/>
    </row>
    <row r="7" spans="1:25" ht="15.9" customHeight="1">
      <c r="A7" s="112"/>
      <c r="B7" s="112"/>
      <c r="C7" s="112"/>
      <c r="D7" s="112"/>
      <c r="E7" s="112"/>
      <c r="F7" s="51" t="s">
        <v>237</v>
      </c>
      <c r="G7" s="51" t="s">
        <v>236</v>
      </c>
      <c r="H7" s="51" t="s">
        <v>237</v>
      </c>
      <c r="I7" s="79" t="s">
        <v>236</v>
      </c>
      <c r="J7" s="51" t="s">
        <v>237</v>
      </c>
      <c r="K7" s="79" t="s">
        <v>236</v>
      </c>
      <c r="L7" s="51" t="s">
        <v>237</v>
      </c>
      <c r="M7" s="79" t="s">
        <v>236</v>
      </c>
      <c r="N7" s="51" t="s">
        <v>237</v>
      </c>
      <c r="O7" s="79" t="s">
        <v>236</v>
      </c>
    </row>
    <row r="8" spans="1:25" ht="15.9" customHeight="1">
      <c r="A8" s="109" t="s">
        <v>82</v>
      </c>
      <c r="B8" s="60" t="s">
        <v>49</v>
      </c>
      <c r="C8" s="53"/>
      <c r="D8" s="53"/>
      <c r="E8" s="65" t="s">
        <v>40</v>
      </c>
      <c r="F8" s="54">
        <v>2647</v>
      </c>
      <c r="G8" s="90">
        <v>2749</v>
      </c>
      <c r="H8" s="54">
        <v>3603</v>
      </c>
      <c r="I8" s="90">
        <v>3581</v>
      </c>
      <c r="J8" s="54">
        <v>5272</v>
      </c>
      <c r="K8" s="90">
        <v>5487</v>
      </c>
      <c r="L8" s="54"/>
      <c r="M8" s="54"/>
      <c r="N8" s="54"/>
      <c r="O8" s="54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" customHeight="1">
      <c r="A9" s="109"/>
      <c r="B9" s="62"/>
      <c r="C9" s="53" t="s">
        <v>50</v>
      </c>
      <c r="D9" s="53"/>
      <c r="E9" s="65" t="s">
        <v>41</v>
      </c>
      <c r="F9" s="54">
        <v>2644</v>
      </c>
      <c r="G9" s="90">
        <v>2738</v>
      </c>
      <c r="H9" s="54">
        <v>3603</v>
      </c>
      <c r="I9" s="90">
        <v>3579</v>
      </c>
      <c r="J9" s="54">
        <v>5272</v>
      </c>
      <c r="K9" s="90">
        <v>5487</v>
      </c>
      <c r="L9" s="54"/>
      <c r="M9" s="54"/>
      <c r="N9" s="54"/>
      <c r="O9" s="54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" customHeight="1">
      <c r="A10" s="109"/>
      <c r="B10" s="61"/>
      <c r="C10" s="53" t="s">
        <v>51</v>
      </c>
      <c r="D10" s="53"/>
      <c r="E10" s="65" t="s">
        <v>42</v>
      </c>
      <c r="F10" s="54">
        <v>3</v>
      </c>
      <c r="G10" s="88">
        <v>11</v>
      </c>
      <c r="H10" s="54">
        <v>0</v>
      </c>
      <c r="I10" s="71">
        <v>2</v>
      </c>
      <c r="J10" s="66">
        <v>0</v>
      </c>
      <c r="K10" s="66">
        <v>0</v>
      </c>
      <c r="L10" s="54"/>
      <c r="M10" s="54"/>
      <c r="N10" s="54"/>
      <c r="O10" s="54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" customHeight="1">
      <c r="A11" s="109"/>
      <c r="B11" s="60" t="s">
        <v>52</v>
      </c>
      <c r="C11" s="53"/>
      <c r="D11" s="53"/>
      <c r="E11" s="65" t="s">
        <v>43</v>
      </c>
      <c r="F11" s="54">
        <v>2047</v>
      </c>
      <c r="G11" s="90">
        <v>2199</v>
      </c>
      <c r="H11" s="54">
        <v>3217</v>
      </c>
      <c r="I11" s="90">
        <v>2994</v>
      </c>
      <c r="J11" s="54">
        <v>5648</v>
      </c>
      <c r="K11" s="90">
        <v>5561</v>
      </c>
      <c r="L11" s="54"/>
      <c r="M11" s="54"/>
      <c r="N11" s="54"/>
      <c r="O11" s="54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" customHeight="1">
      <c r="A12" s="109"/>
      <c r="B12" s="62"/>
      <c r="C12" s="53" t="s">
        <v>53</v>
      </c>
      <c r="D12" s="53"/>
      <c r="E12" s="65" t="s">
        <v>44</v>
      </c>
      <c r="F12" s="54">
        <v>2047</v>
      </c>
      <c r="G12" s="90">
        <v>2169</v>
      </c>
      <c r="H12" s="54">
        <v>3144</v>
      </c>
      <c r="I12" s="90">
        <v>2994</v>
      </c>
      <c r="J12" s="54">
        <v>5648</v>
      </c>
      <c r="K12" s="90">
        <v>5561</v>
      </c>
      <c r="L12" s="54"/>
      <c r="M12" s="54"/>
      <c r="N12" s="54"/>
      <c r="O12" s="54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" customHeight="1">
      <c r="A13" s="109"/>
      <c r="B13" s="61"/>
      <c r="C13" s="53" t="s">
        <v>54</v>
      </c>
      <c r="D13" s="53"/>
      <c r="E13" s="65" t="s">
        <v>45</v>
      </c>
      <c r="F13" s="54">
        <v>0</v>
      </c>
      <c r="G13" s="88">
        <v>30</v>
      </c>
      <c r="H13" s="66">
        <v>73</v>
      </c>
      <c r="I13" s="71">
        <v>0</v>
      </c>
      <c r="J13" s="66">
        <v>0</v>
      </c>
      <c r="K13" s="71">
        <v>0</v>
      </c>
      <c r="L13" s="54"/>
      <c r="M13" s="54"/>
      <c r="N13" s="54"/>
      <c r="O13" s="54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" customHeight="1">
      <c r="A14" s="109"/>
      <c r="B14" s="53" t="s">
        <v>55</v>
      </c>
      <c r="C14" s="53"/>
      <c r="D14" s="53"/>
      <c r="E14" s="65" t="s">
        <v>151</v>
      </c>
      <c r="F14" s="54">
        <f t="shared" ref="F14:O15" si="0">F9-F12</f>
        <v>597</v>
      </c>
      <c r="G14" s="90">
        <f>G9-G12</f>
        <v>569</v>
      </c>
      <c r="H14" s="54">
        <f t="shared" si="0"/>
        <v>459</v>
      </c>
      <c r="I14" s="90">
        <f t="shared" si="0"/>
        <v>585</v>
      </c>
      <c r="J14" s="54">
        <f t="shared" si="0"/>
        <v>-376</v>
      </c>
      <c r="K14" s="90">
        <f t="shared" si="0"/>
        <v>-74</v>
      </c>
      <c r="L14" s="54">
        <f t="shared" si="0"/>
        <v>0</v>
      </c>
      <c r="M14" s="54">
        <f t="shared" si="0"/>
        <v>0</v>
      </c>
      <c r="N14" s="54">
        <f t="shared" si="0"/>
        <v>0</v>
      </c>
      <c r="O14" s="54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" customHeight="1">
      <c r="A15" s="109"/>
      <c r="B15" s="53" t="s">
        <v>56</v>
      </c>
      <c r="C15" s="53"/>
      <c r="D15" s="53"/>
      <c r="E15" s="65" t="s">
        <v>152</v>
      </c>
      <c r="F15" s="54">
        <f t="shared" si="0"/>
        <v>3</v>
      </c>
      <c r="G15" s="88">
        <f t="shared" si="0"/>
        <v>-19</v>
      </c>
      <c r="H15" s="54">
        <f t="shared" si="0"/>
        <v>-73</v>
      </c>
      <c r="I15" s="71">
        <f t="shared" si="0"/>
        <v>2</v>
      </c>
      <c r="J15" s="54">
        <f t="shared" si="0"/>
        <v>0</v>
      </c>
      <c r="K15" s="90">
        <f t="shared" si="0"/>
        <v>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" customHeight="1">
      <c r="A16" s="109"/>
      <c r="B16" s="53" t="s">
        <v>57</v>
      </c>
      <c r="C16" s="53"/>
      <c r="D16" s="53"/>
      <c r="E16" s="65" t="s">
        <v>153</v>
      </c>
      <c r="F16" s="54">
        <f t="shared" ref="F16:O16" si="1">F8-F11</f>
        <v>600</v>
      </c>
      <c r="G16" s="90">
        <f t="shared" si="1"/>
        <v>550</v>
      </c>
      <c r="H16" s="54">
        <f t="shared" si="1"/>
        <v>386</v>
      </c>
      <c r="I16" s="90">
        <f t="shared" si="1"/>
        <v>587</v>
      </c>
      <c r="J16" s="54">
        <f t="shared" si="1"/>
        <v>-376</v>
      </c>
      <c r="K16" s="90">
        <f t="shared" si="1"/>
        <v>-74</v>
      </c>
      <c r="L16" s="54">
        <f t="shared" si="1"/>
        <v>0</v>
      </c>
      <c r="M16" s="54">
        <f t="shared" si="1"/>
        <v>0</v>
      </c>
      <c r="N16" s="54">
        <f t="shared" si="1"/>
        <v>0</v>
      </c>
      <c r="O16" s="54">
        <f t="shared" si="1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" customHeight="1">
      <c r="A17" s="109"/>
      <c r="B17" s="53" t="s">
        <v>58</v>
      </c>
      <c r="C17" s="53"/>
      <c r="D17" s="53"/>
      <c r="E17" s="51"/>
      <c r="F17" s="66">
        <v>0</v>
      </c>
      <c r="G17" s="66">
        <v>0</v>
      </c>
      <c r="H17" s="66">
        <v>0</v>
      </c>
      <c r="I17" s="66">
        <v>0</v>
      </c>
      <c r="J17" s="54">
        <v>0</v>
      </c>
      <c r="K17" s="66">
        <v>0</v>
      </c>
      <c r="L17" s="54"/>
      <c r="M17" s="54"/>
      <c r="N17" s="66"/>
      <c r="O17" s="6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" customHeight="1">
      <c r="A18" s="109"/>
      <c r="B18" s="53" t="s">
        <v>59</v>
      </c>
      <c r="C18" s="53"/>
      <c r="D18" s="53"/>
      <c r="E18" s="51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/>
      <c r="M18" s="67"/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" customHeight="1">
      <c r="A19" s="109" t="s">
        <v>83</v>
      </c>
      <c r="B19" s="60" t="s">
        <v>60</v>
      </c>
      <c r="C19" s="53"/>
      <c r="D19" s="53"/>
      <c r="E19" s="65"/>
      <c r="F19" s="54">
        <v>4</v>
      </c>
      <c r="G19" s="90">
        <v>215</v>
      </c>
      <c r="H19" s="54">
        <v>37</v>
      </c>
      <c r="I19" s="90">
        <v>308</v>
      </c>
      <c r="J19" s="54">
        <v>1940</v>
      </c>
      <c r="K19" s="90">
        <v>1150</v>
      </c>
      <c r="L19" s="54"/>
      <c r="M19" s="54"/>
      <c r="N19" s="54"/>
      <c r="O19" s="54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" customHeight="1">
      <c r="A20" s="109"/>
      <c r="B20" s="61"/>
      <c r="C20" s="53" t="s">
        <v>61</v>
      </c>
      <c r="D20" s="53"/>
      <c r="E20" s="65"/>
      <c r="F20" s="54">
        <v>0</v>
      </c>
      <c r="G20" s="88">
        <v>0</v>
      </c>
      <c r="H20" s="54">
        <v>0</v>
      </c>
      <c r="I20" s="71">
        <v>0</v>
      </c>
      <c r="J20" s="54">
        <v>339</v>
      </c>
      <c r="K20" s="71">
        <v>0</v>
      </c>
      <c r="L20" s="54"/>
      <c r="M20" s="54"/>
      <c r="N20" s="54"/>
      <c r="O20" s="54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" customHeight="1">
      <c r="A21" s="109"/>
      <c r="B21" s="78" t="s">
        <v>62</v>
      </c>
      <c r="C21" s="53"/>
      <c r="D21" s="53"/>
      <c r="E21" s="65" t="s">
        <v>154</v>
      </c>
      <c r="F21" s="54">
        <v>4</v>
      </c>
      <c r="G21" s="90">
        <v>215</v>
      </c>
      <c r="H21" s="54">
        <v>37</v>
      </c>
      <c r="I21" s="90">
        <v>308</v>
      </c>
      <c r="J21" s="54">
        <v>1805</v>
      </c>
      <c r="K21" s="90">
        <v>949</v>
      </c>
      <c r="L21" s="54"/>
      <c r="M21" s="54"/>
      <c r="N21" s="54"/>
      <c r="O21" s="54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" customHeight="1">
      <c r="A22" s="109"/>
      <c r="B22" s="60" t="s">
        <v>63</v>
      </c>
      <c r="C22" s="53"/>
      <c r="D22" s="53"/>
      <c r="E22" s="65" t="s">
        <v>155</v>
      </c>
      <c r="F22" s="54">
        <v>935</v>
      </c>
      <c r="G22" s="90">
        <v>1707</v>
      </c>
      <c r="H22" s="54">
        <v>832</v>
      </c>
      <c r="I22" s="90">
        <v>2381</v>
      </c>
      <c r="J22" s="54">
        <v>2381</v>
      </c>
      <c r="K22" s="90">
        <v>1480</v>
      </c>
      <c r="L22" s="54"/>
      <c r="M22" s="54"/>
      <c r="N22" s="54"/>
      <c r="O22" s="54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" customHeight="1">
      <c r="A23" s="109"/>
      <c r="B23" s="61" t="s">
        <v>64</v>
      </c>
      <c r="C23" s="53" t="s">
        <v>65</v>
      </c>
      <c r="D23" s="53"/>
      <c r="E23" s="65"/>
      <c r="F23" s="54">
        <v>388</v>
      </c>
      <c r="G23" s="90">
        <v>427</v>
      </c>
      <c r="H23" s="54">
        <v>326</v>
      </c>
      <c r="I23" s="90">
        <v>468</v>
      </c>
      <c r="J23" s="54">
        <v>499</v>
      </c>
      <c r="K23" s="90">
        <v>505</v>
      </c>
      <c r="L23" s="54"/>
      <c r="M23" s="54"/>
      <c r="N23" s="54"/>
      <c r="O23" s="54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" customHeight="1">
      <c r="A24" s="109"/>
      <c r="B24" s="53" t="s">
        <v>156</v>
      </c>
      <c r="C24" s="53"/>
      <c r="D24" s="53"/>
      <c r="E24" s="65" t="s">
        <v>157</v>
      </c>
      <c r="F24" s="54">
        <f t="shared" ref="F24:O24" si="2">F21-F22</f>
        <v>-931</v>
      </c>
      <c r="G24" s="90">
        <f t="shared" si="2"/>
        <v>-1492</v>
      </c>
      <c r="H24" s="54">
        <f t="shared" si="2"/>
        <v>-795</v>
      </c>
      <c r="I24" s="90">
        <f t="shared" si="2"/>
        <v>-2073</v>
      </c>
      <c r="J24" s="54">
        <f t="shared" si="2"/>
        <v>-576</v>
      </c>
      <c r="K24" s="90">
        <f t="shared" si="2"/>
        <v>-531</v>
      </c>
      <c r="L24" s="54">
        <f t="shared" si="2"/>
        <v>0</v>
      </c>
      <c r="M24" s="54">
        <f t="shared" si="2"/>
        <v>0</v>
      </c>
      <c r="N24" s="54">
        <f t="shared" si="2"/>
        <v>0</v>
      </c>
      <c r="O24" s="54">
        <f t="shared" si="2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" customHeight="1">
      <c r="A25" s="109"/>
      <c r="B25" s="60" t="s">
        <v>66</v>
      </c>
      <c r="C25" s="60"/>
      <c r="D25" s="60"/>
      <c r="E25" s="113" t="s">
        <v>158</v>
      </c>
      <c r="F25" s="103">
        <v>931</v>
      </c>
      <c r="G25" s="103">
        <v>1492</v>
      </c>
      <c r="H25" s="103">
        <v>795</v>
      </c>
      <c r="I25" s="103">
        <v>2073</v>
      </c>
      <c r="J25" s="103">
        <v>576</v>
      </c>
      <c r="K25" s="103">
        <v>531</v>
      </c>
      <c r="L25" s="103"/>
      <c r="M25" s="103"/>
      <c r="N25" s="103"/>
      <c r="O25" s="103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" customHeight="1">
      <c r="A26" s="109"/>
      <c r="B26" s="78" t="s">
        <v>67</v>
      </c>
      <c r="C26" s="78"/>
      <c r="D26" s="78"/>
      <c r="E26" s="11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" customHeight="1">
      <c r="A27" s="109"/>
      <c r="B27" s="53" t="s">
        <v>159</v>
      </c>
      <c r="C27" s="53"/>
      <c r="D27" s="53"/>
      <c r="E27" s="65" t="s">
        <v>160</v>
      </c>
      <c r="F27" s="54">
        <f t="shared" ref="F27:O27" si="3">F24+F25</f>
        <v>0</v>
      </c>
      <c r="G27" s="90">
        <f t="shared" si="3"/>
        <v>0</v>
      </c>
      <c r="H27" s="54">
        <f t="shared" si="3"/>
        <v>0</v>
      </c>
      <c r="I27" s="90">
        <f t="shared" si="3"/>
        <v>0</v>
      </c>
      <c r="J27" s="54">
        <f t="shared" si="3"/>
        <v>0</v>
      </c>
      <c r="K27" s="90">
        <f t="shared" si="3"/>
        <v>0</v>
      </c>
      <c r="L27" s="54">
        <f t="shared" si="3"/>
        <v>0</v>
      </c>
      <c r="M27" s="54">
        <f t="shared" si="3"/>
        <v>0</v>
      </c>
      <c r="N27" s="54">
        <f t="shared" si="3"/>
        <v>0</v>
      </c>
      <c r="O27" s="54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161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" customHeight="1">
      <c r="A30" s="112" t="s">
        <v>68</v>
      </c>
      <c r="B30" s="112"/>
      <c r="C30" s="112"/>
      <c r="D30" s="112"/>
      <c r="E30" s="112"/>
      <c r="F30" s="107" t="s">
        <v>271</v>
      </c>
      <c r="G30" s="108"/>
      <c r="H30" s="107" t="s">
        <v>272</v>
      </c>
      <c r="I30" s="108"/>
      <c r="J30" s="107" t="s">
        <v>273</v>
      </c>
      <c r="K30" s="108"/>
      <c r="L30" s="107" t="s">
        <v>274</v>
      </c>
      <c r="M30" s="108"/>
      <c r="N30" s="107" t="s">
        <v>275</v>
      </c>
      <c r="O30" s="108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" customHeight="1">
      <c r="A31" s="112"/>
      <c r="B31" s="112"/>
      <c r="C31" s="112"/>
      <c r="D31" s="112"/>
      <c r="E31" s="112"/>
      <c r="F31" s="51" t="s">
        <v>237</v>
      </c>
      <c r="G31" s="79" t="s">
        <v>236</v>
      </c>
      <c r="H31" s="51" t="s">
        <v>237</v>
      </c>
      <c r="I31" s="79" t="s">
        <v>236</v>
      </c>
      <c r="J31" s="51" t="s">
        <v>237</v>
      </c>
      <c r="K31" s="79" t="s">
        <v>236</v>
      </c>
      <c r="L31" s="51" t="s">
        <v>237</v>
      </c>
      <c r="M31" s="79" t="s">
        <v>236</v>
      </c>
      <c r="N31" s="51" t="s">
        <v>237</v>
      </c>
      <c r="O31" s="79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" customHeight="1">
      <c r="A32" s="109" t="s">
        <v>84</v>
      </c>
      <c r="B32" s="60" t="s">
        <v>49</v>
      </c>
      <c r="C32" s="53"/>
      <c r="D32" s="53"/>
      <c r="E32" s="65" t="s">
        <v>40</v>
      </c>
      <c r="F32" s="54">
        <v>233</v>
      </c>
      <c r="G32" s="90">
        <v>216</v>
      </c>
      <c r="H32" s="54">
        <v>469</v>
      </c>
      <c r="I32" s="90">
        <v>421</v>
      </c>
      <c r="J32" s="54">
        <v>1065</v>
      </c>
      <c r="K32" s="90">
        <v>1062</v>
      </c>
      <c r="L32" s="54">
        <v>455</v>
      </c>
      <c r="M32" s="90">
        <v>350</v>
      </c>
      <c r="N32" s="54">
        <v>208</v>
      </c>
      <c r="O32" s="90">
        <v>438</v>
      </c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" customHeight="1">
      <c r="A33" s="115"/>
      <c r="B33" s="62"/>
      <c r="C33" s="60" t="s">
        <v>69</v>
      </c>
      <c r="D33" s="53"/>
      <c r="E33" s="65"/>
      <c r="F33" s="54">
        <v>28</v>
      </c>
      <c r="G33" s="90">
        <v>27</v>
      </c>
      <c r="H33" s="54">
        <v>58</v>
      </c>
      <c r="I33" s="90">
        <v>56</v>
      </c>
      <c r="J33" s="54">
        <v>1065</v>
      </c>
      <c r="K33" s="90">
        <v>1062</v>
      </c>
      <c r="L33" s="54">
        <v>454</v>
      </c>
      <c r="M33" s="90">
        <v>326</v>
      </c>
      <c r="N33" s="54">
        <v>207</v>
      </c>
      <c r="O33" s="90">
        <v>436</v>
      </c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" customHeight="1">
      <c r="A34" s="115"/>
      <c r="B34" s="62"/>
      <c r="C34" s="61"/>
      <c r="D34" s="53" t="s">
        <v>70</v>
      </c>
      <c r="E34" s="65"/>
      <c r="F34" s="54">
        <v>28</v>
      </c>
      <c r="G34" s="90">
        <v>27</v>
      </c>
      <c r="H34" s="54">
        <v>58</v>
      </c>
      <c r="I34" s="90">
        <v>56</v>
      </c>
      <c r="J34" s="54">
        <v>339</v>
      </c>
      <c r="K34" s="90">
        <v>329</v>
      </c>
      <c r="L34" s="54">
        <v>431</v>
      </c>
      <c r="M34" s="90">
        <v>274</v>
      </c>
      <c r="N34" s="54">
        <v>207</v>
      </c>
      <c r="O34" s="90">
        <v>436</v>
      </c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" customHeight="1">
      <c r="A35" s="115"/>
      <c r="B35" s="61"/>
      <c r="C35" s="78" t="s">
        <v>71</v>
      </c>
      <c r="D35" s="53"/>
      <c r="E35" s="65"/>
      <c r="F35" s="54">
        <v>205</v>
      </c>
      <c r="G35" s="90">
        <v>190</v>
      </c>
      <c r="H35" s="54">
        <v>411</v>
      </c>
      <c r="I35" s="90">
        <v>365</v>
      </c>
      <c r="J35" s="67">
        <v>0</v>
      </c>
      <c r="K35" s="67">
        <v>0</v>
      </c>
      <c r="L35" s="54">
        <v>1</v>
      </c>
      <c r="M35" s="90">
        <v>24</v>
      </c>
      <c r="N35" s="54">
        <v>1</v>
      </c>
      <c r="O35" s="90">
        <v>1</v>
      </c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" customHeight="1">
      <c r="A36" s="115"/>
      <c r="B36" s="60" t="s">
        <v>52</v>
      </c>
      <c r="C36" s="53"/>
      <c r="D36" s="53"/>
      <c r="E36" s="65" t="s">
        <v>41</v>
      </c>
      <c r="F36" s="54">
        <v>235</v>
      </c>
      <c r="G36" s="90">
        <v>213</v>
      </c>
      <c r="H36" s="54">
        <v>473</v>
      </c>
      <c r="I36" s="90">
        <v>415</v>
      </c>
      <c r="J36" s="54">
        <v>331</v>
      </c>
      <c r="K36" s="90">
        <v>239</v>
      </c>
      <c r="L36" s="54">
        <v>36</v>
      </c>
      <c r="M36" s="90">
        <v>51</v>
      </c>
      <c r="N36" s="54">
        <v>10</v>
      </c>
      <c r="O36" s="90">
        <v>14</v>
      </c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" customHeight="1">
      <c r="A37" s="115"/>
      <c r="B37" s="62"/>
      <c r="C37" s="53" t="s">
        <v>72</v>
      </c>
      <c r="D37" s="53"/>
      <c r="E37" s="65"/>
      <c r="F37" s="54">
        <v>222</v>
      </c>
      <c r="G37" s="90">
        <v>196</v>
      </c>
      <c r="H37" s="54">
        <v>471</v>
      </c>
      <c r="I37" s="90">
        <v>413</v>
      </c>
      <c r="J37" s="54">
        <v>260</v>
      </c>
      <c r="K37" s="90">
        <v>156</v>
      </c>
      <c r="L37" s="54">
        <v>13</v>
      </c>
      <c r="M37" s="90">
        <v>22</v>
      </c>
      <c r="N37" s="54">
        <v>0</v>
      </c>
      <c r="O37" s="90">
        <v>0</v>
      </c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" customHeight="1">
      <c r="A38" s="115"/>
      <c r="B38" s="61"/>
      <c r="C38" s="53" t="s">
        <v>73</v>
      </c>
      <c r="D38" s="53"/>
      <c r="E38" s="65"/>
      <c r="F38" s="54">
        <v>12</v>
      </c>
      <c r="G38" s="90">
        <v>16</v>
      </c>
      <c r="H38" s="54">
        <v>1</v>
      </c>
      <c r="I38" s="90">
        <v>2</v>
      </c>
      <c r="J38" s="54">
        <v>71</v>
      </c>
      <c r="K38" s="90">
        <v>82</v>
      </c>
      <c r="L38" s="54">
        <v>23</v>
      </c>
      <c r="M38" s="90">
        <v>29</v>
      </c>
      <c r="N38" s="54">
        <v>10</v>
      </c>
      <c r="O38" s="90">
        <v>14</v>
      </c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" customHeight="1">
      <c r="A39" s="115"/>
      <c r="B39" s="47" t="s">
        <v>74</v>
      </c>
      <c r="C39" s="47"/>
      <c r="D39" s="47"/>
      <c r="E39" s="65" t="s">
        <v>162</v>
      </c>
      <c r="F39" s="54">
        <f t="shared" ref="F39:O39" si="4">F32-F36</f>
        <v>-2</v>
      </c>
      <c r="G39" s="90">
        <f t="shared" si="4"/>
        <v>3</v>
      </c>
      <c r="H39" s="54">
        <f t="shared" si="4"/>
        <v>-4</v>
      </c>
      <c r="I39" s="90">
        <f t="shared" si="4"/>
        <v>6</v>
      </c>
      <c r="J39" s="54">
        <f t="shared" si="4"/>
        <v>734</v>
      </c>
      <c r="K39" s="90">
        <f t="shared" si="4"/>
        <v>823</v>
      </c>
      <c r="L39" s="54">
        <f t="shared" si="4"/>
        <v>419</v>
      </c>
      <c r="M39" s="90">
        <f t="shared" si="4"/>
        <v>299</v>
      </c>
      <c r="N39" s="54">
        <f t="shared" si="4"/>
        <v>198</v>
      </c>
      <c r="O39" s="90">
        <f t="shared" si="4"/>
        <v>424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" customHeight="1">
      <c r="A40" s="109" t="s">
        <v>85</v>
      </c>
      <c r="B40" s="60" t="s">
        <v>75</v>
      </c>
      <c r="C40" s="53"/>
      <c r="D40" s="53"/>
      <c r="E40" s="65" t="s">
        <v>43</v>
      </c>
      <c r="F40" s="54">
        <v>204</v>
      </c>
      <c r="G40" s="90">
        <v>324</v>
      </c>
      <c r="H40" s="54">
        <v>113</v>
      </c>
      <c r="I40" s="90">
        <v>117</v>
      </c>
      <c r="J40" s="54">
        <v>275</v>
      </c>
      <c r="K40" s="90">
        <v>46</v>
      </c>
      <c r="L40" s="54">
        <v>369</v>
      </c>
      <c r="M40" s="90">
        <v>492</v>
      </c>
      <c r="N40" s="54">
        <v>0</v>
      </c>
      <c r="O40" s="90">
        <v>0</v>
      </c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" customHeight="1">
      <c r="A41" s="110"/>
      <c r="B41" s="61"/>
      <c r="C41" s="53" t="s">
        <v>76</v>
      </c>
      <c r="D41" s="53"/>
      <c r="E41" s="65"/>
      <c r="F41" s="67">
        <v>10</v>
      </c>
      <c r="G41" s="67">
        <v>25</v>
      </c>
      <c r="H41" s="67">
        <v>57</v>
      </c>
      <c r="I41" s="67">
        <v>26</v>
      </c>
      <c r="J41" s="54">
        <v>275</v>
      </c>
      <c r="K41" s="90">
        <v>46</v>
      </c>
      <c r="L41" s="54">
        <v>273</v>
      </c>
      <c r="M41" s="90">
        <v>342</v>
      </c>
      <c r="N41" s="54">
        <v>0</v>
      </c>
      <c r="O41" s="90">
        <v>0</v>
      </c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" customHeight="1">
      <c r="A42" s="110"/>
      <c r="B42" s="60" t="s">
        <v>63</v>
      </c>
      <c r="C42" s="53"/>
      <c r="D42" s="53"/>
      <c r="E42" s="65" t="s">
        <v>44</v>
      </c>
      <c r="F42" s="54">
        <v>204</v>
      </c>
      <c r="G42" s="90">
        <v>324</v>
      </c>
      <c r="H42" s="54">
        <v>113</v>
      </c>
      <c r="I42" s="90">
        <v>117</v>
      </c>
      <c r="J42" s="54">
        <v>1090</v>
      </c>
      <c r="K42" s="90">
        <v>795</v>
      </c>
      <c r="L42" s="54">
        <v>1141</v>
      </c>
      <c r="M42" s="90">
        <v>1315</v>
      </c>
      <c r="N42" s="54">
        <v>529</v>
      </c>
      <c r="O42" s="90">
        <v>698</v>
      </c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" customHeight="1">
      <c r="A43" s="110"/>
      <c r="B43" s="61"/>
      <c r="C43" s="53" t="s">
        <v>77</v>
      </c>
      <c r="D43" s="53"/>
      <c r="E43" s="65"/>
      <c r="F43" s="54">
        <v>194</v>
      </c>
      <c r="G43" s="90">
        <v>298</v>
      </c>
      <c r="H43" s="54">
        <v>57</v>
      </c>
      <c r="I43" s="90">
        <v>90</v>
      </c>
      <c r="J43" s="67">
        <v>816</v>
      </c>
      <c r="K43" s="67">
        <v>769</v>
      </c>
      <c r="L43" s="54">
        <v>856</v>
      </c>
      <c r="M43" s="90">
        <v>973</v>
      </c>
      <c r="N43" s="54">
        <v>518</v>
      </c>
      <c r="O43" s="90">
        <v>677</v>
      </c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" customHeight="1">
      <c r="A44" s="110"/>
      <c r="B44" s="53" t="s">
        <v>74</v>
      </c>
      <c r="C44" s="53"/>
      <c r="D44" s="53"/>
      <c r="E44" s="65" t="s">
        <v>163</v>
      </c>
      <c r="F44" s="67">
        <f t="shared" ref="F44:O44" si="5">F40-F42</f>
        <v>0</v>
      </c>
      <c r="G44" s="67">
        <f t="shared" si="5"/>
        <v>0</v>
      </c>
      <c r="H44" s="67">
        <f t="shared" si="5"/>
        <v>0</v>
      </c>
      <c r="I44" s="67">
        <f t="shared" si="5"/>
        <v>0</v>
      </c>
      <c r="J44" s="67">
        <f t="shared" si="5"/>
        <v>-815</v>
      </c>
      <c r="K44" s="67">
        <f t="shared" si="5"/>
        <v>-749</v>
      </c>
      <c r="L44" s="67">
        <f t="shared" si="5"/>
        <v>-772</v>
      </c>
      <c r="M44" s="67">
        <f t="shared" si="5"/>
        <v>-823</v>
      </c>
      <c r="N44" s="67">
        <f t="shared" si="5"/>
        <v>-529</v>
      </c>
      <c r="O44" s="67">
        <f t="shared" si="5"/>
        <v>-698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" customHeight="1">
      <c r="A45" s="109" t="s">
        <v>86</v>
      </c>
      <c r="B45" s="47" t="s">
        <v>78</v>
      </c>
      <c r="C45" s="47"/>
      <c r="D45" s="47"/>
      <c r="E45" s="65" t="s">
        <v>164</v>
      </c>
      <c r="F45" s="54">
        <f t="shared" ref="F45:O45" si="6">F39+F44</f>
        <v>-2</v>
      </c>
      <c r="G45" s="90">
        <v>3</v>
      </c>
      <c r="H45" s="54">
        <f t="shared" si="6"/>
        <v>-4</v>
      </c>
      <c r="I45" s="90">
        <f t="shared" si="6"/>
        <v>6</v>
      </c>
      <c r="J45" s="54">
        <f t="shared" si="6"/>
        <v>-81</v>
      </c>
      <c r="K45" s="90">
        <f t="shared" si="6"/>
        <v>74</v>
      </c>
      <c r="L45" s="54">
        <f t="shared" si="6"/>
        <v>-353</v>
      </c>
      <c r="M45" s="90">
        <f t="shared" si="6"/>
        <v>-524</v>
      </c>
      <c r="N45" s="54">
        <f t="shared" si="6"/>
        <v>-331</v>
      </c>
      <c r="O45" s="90">
        <f t="shared" si="6"/>
        <v>-274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" customHeight="1">
      <c r="A46" s="110"/>
      <c r="B46" s="53" t="s">
        <v>79</v>
      </c>
      <c r="C46" s="53"/>
      <c r="D46" s="53"/>
      <c r="E46" s="53"/>
      <c r="F46" s="67">
        <v>0</v>
      </c>
      <c r="G46" s="94">
        <v>0</v>
      </c>
      <c r="H46" s="67">
        <v>0</v>
      </c>
      <c r="I46" s="94">
        <v>0</v>
      </c>
      <c r="J46" s="67">
        <v>0</v>
      </c>
      <c r="K46" s="94">
        <v>0</v>
      </c>
      <c r="L46" s="54">
        <v>0</v>
      </c>
      <c r="M46" s="94">
        <v>0</v>
      </c>
      <c r="N46" s="67">
        <v>0</v>
      </c>
      <c r="O46" s="94">
        <v>0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" customHeight="1">
      <c r="A47" s="110"/>
      <c r="B47" s="53" t="s">
        <v>80</v>
      </c>
      <c r="C47" s="53"/>
      <c r="D47" s="53"/>
      <c r="E47" s="53"/>
      <c r="F47" s="54">
        <v>7</v>
      </c>
      <c r="G47" s="90">
        <v>9</v>
      </c>
      <c r="H47" s="54">
        <v>11</v>
      </c>
      <c r="I47" s="90">
        <v>15</v>
      </c>
      <c r="J47" s="54">
        <v>1038</v>
      </c>
      <c r="K47" s="90">
        <v>1724</v>
      </c>
      <c r="L47" s="54">
        <v>295</v>
      </c>
      <c r="M47" s="90">
        <v>44</v>
      </c>
      <c r="N47" s="54">
        <v>1550</v>
      </c>
      <c r="O47" s="90">
        <v>1880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" customHeight="1">
      <c r="A48" s="110"/>
      <c r="B48" s="53" t="s">
        <v>81</v>
      </c>
      <c r="C48" s="53"/>
      <c r="D48" s="53"/>
      <c r="E48" s="53"/>
      <c r="F48" s="54">
        <v>7</v>
      </c>
      <c r="G48" s="90">
        <v>9</v>
      </c>
      <c r="H48" s="54">
        <v>11</v>
      </c>
      <c r="I48" s="90">
        <v>15</v>
      </c>
      <c r="J48" s="54">
        <v>1030</v>
      </c>
      <c r="K48" s="90">
        <v>1675</v>
      </c>
      <c r="L48" s="54">
        <v>295</v>
      </c>
      <c r="M48" s="90">
        <v>44</v>
      </c>
      <c r="N48" s="54">
        <v>1550</v>
      </c>
      <c r="O48" s="90">
        <v>1880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5.9" customHeight="1">
      <c r="A49" s="8" t="s">
        <v>165</v>
      </c>
      <c r="O49" s="6"/>
    </row>
    <row r="50" spans="1:15" ht="15.9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topLeftCell="A34" zoomScaleNormal="100" zoomScaleSheetLayoutView="100" workbookViewId="0">
      <selection activeCell="E26" sqref="E26"/>
    </sheetView>
  </sheetViews>
  <sheetFormatPr defaultColWidth="9" defaultRowHeight="13.2"/>
  <cols>
    <col min="1" max="2" width="3.6640625" style="2" customWidth="1"/>
    <col min="3" max="3" width="21.33203125" style="2" customWidth="1"/>
    <col min="4" max="4" width="20" style="2" customWidth="1"/>
    <col min="5" max="14" width="12.6640625" style="2" customWidth="1"/>
    <col min="15" max="16384" width="9" style="2"/>
  </cols>
  <sheetData>
    <row r="1" spans="1:14" ht="33.9" customHeight="1">
      <c r="A1" s="33" t="s">
        <v>0</v>
      </c>
      <c r="B1" s="33"/>
      <c r="C1" s="41" t="s">
        <v>262</v>
      </c>
      <c r="D1" s="42"/>
    </row>
    <row r="3" spans="1:14" ht="15" customHeight="1">
      <c r="A3" s="14" t="s">
        <v>166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249</v>
      </c>
      <c r="C5" s="43"/>
      <c r="D5" s="43"/>
      <c r="H5" s="15"/>
      <c r="L5" s="15"/>
      <c r="N5" s="15" t="s">
        <v>167</v>
      </c>
    </row>
    <row r="6" spans="1:14" ht="15" customHeight="1">
      <c r="A6" s="44"/>
      <c r="B6" s="45"/>
      <c r="C6" s="45"/>
      <c r="D6" s="85"/>
      <c r="E6" s="120" t="s">
        <v>276</v>
      </c>
      <c r="F6" s="120"/>
      <c r="G6" s="120"/>
      <c r="H6" s="120"/>
      <c r="I6" s="121"/>
      <c r="J6" s="122"/>
      <c r="K6" s="120"/>
      <c r="L6" s="120"/>
      <c r="M6" s="120"/>
      <c r="N6" s="120"/>
    </row>
    <row r="7" spans="1:14" ht="15" customHeight="1">
      <c r="A7" s="18"/>
      <c r="B7" s="19"/>
      <c r="C7" s="19"/>
      <c r="D7" s="59"/>
      <c r="E7" s="36" t="s">
        <v>237</v>
      </c>
      <c r="F7" s="36" t="s">
        <v>236</v>
      </c>
      <c r="G7" s="36" t="s">
        <v>237</v>
      </c>
      <c r="H7" s="36" t="s">
        <v>236</v>
      </c>
      <c r="I7" s="36" t="s">
        <v>237</v>
      </c>
      <c r="J7" s="36" t="s">
        <v>236</v>
      </c>
      <c r="K7" s="36" t="s">
        <v>237</v>
      </c>
      <c r="L7" s="36" t="s">
        <v>236</v>
      </c>
      <c r="M7" s="36" t="s">
        <v>237</v>
      </c>
      <c r="N7" s="36" t="s">
        <v>236</v>
      </c>
    </row>
    <row r="8" spans="1:14" ht="18" customHeight="1">
      <c r="A8" s="99" t="s">
        <v>168</v>
      </c>
      <c r="B8" s="80" t="s">
        <v>169</v>
      </c>
      <c r="C8" s="81"/>
      <c r="D8" s="81"/>
      <c r="E8" s="82">
        <v>1</v>
      </c>
      <c r="F8" s="82">
        <v>1</v>
      </c>
      <c r="G8" s="82"/>
      <c r="H8" s="82"/>
      <c r="I8" s="82"/>
      <c r="J8" s="82"/>
      <c r="K8" s="82"/>
      <c r="L8" s="82"/>
      <c r="M8" s="82"/>
      <c r="N8" s="82"/>
    </row>
    <row r="9" spans="1:14" ht="18" customHeight="1">
      <c r="A9" s="99"/>
      <c r="B9" s="99" t="s">
        <v>170</v>
      </c>
      <c r="C9" s="53" t="s">
        <v>171</v>
      </c>
      <c r="D9" s="53"/>
      <c r="E9" s="82">
        <v>100</v>
      </c>
      <c r="F9" s="82">
        <v>100</v>
      </c>
      <c r="G9" s="82"/>
      <c r="H9" s="82"/>
      <c r="I9" s="82"/>
      <c r="J9" s="82"/>
      <c r="K9" s="82"/>
      <c r="L9" s="82"/>
      <c r="M9" s="82"/>
      <c r="N9" s="82"/>
    </row>
    <row r="10" spans="1:14" ht="18" customHeight="1">
      <c r="A10" s="99"/>
      <c r="B10" s="99"/>
      <c r="C10" s="53" t="s">
        <v>172</v>
      </c>
      <c r="D10" s="53"/>
      <c r="E10" s="82">
        <v>100</v>
      </c>
      <c r="F10" s="82">
        <v>100</v>
      </c>
      <c r="G10" s="82"/>
      <c r="H10" s="82"/>
      <c r="I10" s="82"/>
      <c r="J10" s="82"/>
      <c r="K10" s="82"/>
      <c r="L10" s="82"/>
      <c r="M10" s="82"/>
      <c r="N10" s="82"/>
    </row>
    <row r="11" spans="1:14" ht="18" customHeight="1">
      <c r="A11" s="99"/>
      <c r="B11" s="99"/>
      <c r="C11" s="53" t="s">
        <v>173</v>
      </c>
      <c r="D11" s="53"/>
      <c r="E11" s="82">
        <v>0</v>
      </c>
      <c r="F11" s="82">
        <v>0</v>
      </c>
      <c r="G11" s="82"/>
      <c r="H11" s="82"/>
      <c r="I11" s="82"/>
      <c r="J11" s="82"/>
      <c r="K11" s="82"/>
      <c r="L11" s="82"/>
      <c r="M11" s="82"/>
      <c r="N11" s="82"/>
    </row>
    <row r="12" spans="1:14" ht="18" customHeight="1">
      <c r="A12" s="99"/>
      <c r="B12" s="99"/>
      <c r="C12" s="53" t="s">
        <v>174</v>
      </c>
      <c r="D12" s="53"/>
      <c r="E12" s="82">
        <v>0</v>
      </c>
      <c r="F12" s="82">
        <v>0</v>
      </c>
      <c r="G12" s="82"/>
      <c r="H12" s="82"/>
      <c r="I12" s="82"/>
      <c r="J12" s="82"/>
      <c r="K12" s="82"/>
      <c r="L12" s="82"/>
      <c r="M12" s="82"/>
      <c r="N12" s="82"/>
    </row>
    <row r="13" spans="1:14" ht="18" customHeight="1">
      <c r="A13" s="99"/>
      <c r="B13" s="99"/>
      <c r="C13" s="53" t="s">
        <v>175</v>
      </c>
      <c r="D13" s="53"/>
      <c r="E13" s="82">
        <v>0</v>
      </c>
      <c r="F13" s="82">
        <v>0</v>
      </c>
      <c r="G13" s="82"/>
      <c r="H13" s="82"/>
      <c r="I13" s="82"/>
      <c r="J13" s="82"/>
      <c r="K13" s="82"/>
      <c r="L13" s="82"/>
      <c r="M13" s="82"/>
      <c r="N13" s="82"/>
    </row>
    <row r="14" spans="1:14" ht="18" customHeight="1">
      <c r="A14" s="99"/>
      <c r="B14" s="99"/>
      <c r="C14" s="53" t="s">
        <v>176</v>
      </c>
      <c r="D14" s="53"/>
      <c r="E14" s="82">
        <v>0</v>
      </c>
      <c r="F14" s="82">
        <v>0</v>
      </c>
      <c r="G14" s="82"/>
      <c r="H14" s="82"/>
      <c r="I14" s="82"/>
      <c r="J14" s="82"/>
      <c r="K14" s="82"/>
      <c r="L14" s="82"/>
      <c r="M14" s="82"/>
      <c r="N14" s="82"/>
    </row>
    <row r="15" spans="1:14" ht="18" customHeight="1">
      <c r="A15" s="99" t="s">
        <v>177</v>
      </c>
      <c r="B15" s="99" t="s">
        <v>178</v>
      </c>
      <c r="C15" s="53" t="s">
        <v>179</v>
      </c>
      <c r="D15" s="53"/>
      <c r="E15" s="54">
        <v>4129</v>
      </c>
      <c r="F15" s="90">
        <v>4434</v>
      </c>
      <c r="G15" s="54"/>
      <c r="H15" s="54"/>
      <c r="I15" s="54"/>
      <c r="J15" s="54"/>
      <c r="K15" s="54"/>
      <c r="L15" s="54"/>
      <c r="M15" s="54"/>
      <c r="N15" s="54"/>
    </row>
    <row r="16" spans="1:14" ht="18" customHeight="1">
      <c r="A16" s="99"/>
      <c r="B16" s="99"/>
      <c r="C16" s="53" t="s">
        <v>180</v>
      </c>
      <c r="D16" s="53"/>
      <c r="E16" s="54">
        <v>1664</v>
      </c>
      <c r="F16" s="90">
        <v>1662</v>
      </c>
      <c r="G16" s="54"/>
      <c r="H16" s="54"/>
      <c r="I16" s="54"/>
      <c r="J16" s="54"/>
      <c r="K16" s="54"/>
      <c r="L16" s="54"/>
      <c r="M16" s="54"/>
      <c r="N16" s="54"/>
    </row>
    <row r="17" spans="1:15" ht="18" customHeight="1">
      <c r="A17" s="99"/>
      <c r="B17" s="99"/>
      <c r="C17" s="53" t="s">
        <v>181</v>
      </c>
      <c r="D17" s="53"/>
      <c r="E17" s="54">
        <v>0</v>
      </c>
      <c r="F17" s="90">
        <v>0</v>
      </c>
      <c r="G17" s="54"/>
      <c r="H17" s="54"/>
      <c r="I17" s="54"/>
      <c r="J17" s="54"/>
      <c r="K17" s="54"/>
      <c r="L17" s="54"/>
      <c r="M17" s="54"/>
      <c r="N17" s="54"/>
    </row>
    <row r="18" spans="1:15" ht="18" customHeight="1">
      <c r="A18" s="99"/>
      <c r="B18" s="99"/>
      <c r="C18" s="53" t="s">
        <v>182</v>
      </c>
      <c r="D18" s="53"/>
      <c r="E18" s="54">
        <v>5794</v>
      </c>
      <c r="F18" s="90">
        <v>6096</v>
      </c>
      <c r="G18" s="54"/>
      <c r="H18" s="54"/>
      <c r="I18" s="54"/>
      <c r="J18" s="54"/>
      <c r="K18" s="54"/>
      <c r="L18" s="54"/>
      <c r="M18" s="54"/>
      <c r="N18" s="54"/>
    </row>
    <row r="19" spans="1:15" ht="18" customHeight="1">
      <c r="A19" s="99"/>
      <c r="B19" s="99" t="s">
        <v>183</v>
      </c>
      <c r="C19" s="53" t="s">
        <v>184</v>
      </c>
      <c r="D19" s="53"/>
      <c r="E19" s="54">
        <v>107</v>
      </c>
      <c r="F19" s="90">
        <v>130</v>
      </c>
      <c r="G19" s="54"/>
      <c r="H19" s="54"/>
      <c r="I19" s="54"/>
      <c r="J19" s="54"/>
      <c r="K19" s="54"/>
      <c r="L19" s="54"/>
      <c r="M19" s="54"/>
      <c r="N19" s="54"/>
    </row>
    <row r="20" spans="1:15" ht="18" customHeight="1">
      <c r="A20" s="99"/>
      <c r="B20" s="99"/>
      <c r="C20" s="53" t="s">
        <v>185</v>
      </c>
      <c r="D20" s="53"/>
      <c r="E20" s="54">
        <v>682</v>
      </c>
      <c r="F20" s="90">
        <v>1009</v>
      </c>
      <c r="G20" s="54"/>
      <c r="H20" s="54"/>
      <c r="I20" s="54"/>
      <c r="J20" s="54"/>
      <c r="K20" s="54"/>
      <c r="L20" s="54"/>
      <c r="M20" s="54"/>
      <c r="N20" s="54"/>
    </row>
    <row r="21" spans="1:15" ht="18" customHeight="1">
      <c r="A21" s="99"/>
      <c r="B21" s="99"/>
      <c r="C21" s="53" t="s">
        <v>186</v>
      </c>
      <c r="D21" s="53"/>
      <c r="E21" s="83">
        <v>0</v>
      </c>
      <c r="F21" s="83">
        <v>0</v>
      </c>
      <c r="G21" s="83"/>
      <c r="H21" s="83"/>
      <c r="I21" s="83"/>
      <c r="J21" s="83"/>
      <c r="K21" s="83"/>
      <c r="L21" s="83"/>
      <c r="M21" s="83"/>
      <c r="N21" s="83"/>
    </row>
    <row r="22" spans="1:15" ht="18" customHeight="1">
      <c r="A22" s="99"/>
      <c r="B22" s="99"/>
      <c r="C22" s="47" t="s">
        <v>187</v>
      </c>
      <c r="D22" s="47"/>
      <c r="E22" s="54">
        <v>789</v>
      </c>
      <c r="F22" s="90">
        <v>1139</v>
      </c>
      <c r="G22" s="54"/>
      <c r="H22" s="54"/>
      <c r="I22" s="54"/>
      <c r="J22" s="54"/>
      <c r="K22" s="54"/>
      <c r="L22" s="54"/>
      <c r="M22" s="54"/>
      <c r="N22" s="54"/>
    </row>
    <row r="23" spans="1:15" ht="18" customHeight="1">
      <c r="A23" s="99"/>
      <c r="B23" s="99" t="s">
        <v>188</v>
      </c>
      <c r="C23" s="53" t="s">
        <v>189</v>
      </c>
      <c r="D23" s="53"/>
      <c r="E23" s="54">
        <v>100</v>
      </c>
      <c r="F23" s="90">
        <v>100</v>
      </c>
      <c r="G23" s="54"/>
      <c r="H23" s="54"/>
      <c r="I23" s="54"/>
      <c r="J23" s="54"/>
      <c r="K23" s="54"/>
      <c r="L23" s="54"/>
      <c r="M23" s="54"/>
      <c r="N23" s="54"/>
    </row>
    <row r="24" spans="1:15" ht="18" customHeight="1">
      <c r="A24" s="99"/>
      <c r="B24" s="99"/>
      <c r="C24" s="53" t="s">
        <v>190</v>
      </c>
      <c r="D24" s="53"/>
      <c r="E24" s="54">
        <v>0</v>
      </c>
      <c r="F24" s="90">
        <v>4856</v>
      </c>
      <c r="G24" s="54"/>
      <c r="H24" s="54"/>
      <c r="I24" s="54"/>
      <c r="J24" s="54"/>
      <c r="K24" s="54"/>
      <c r="L24" s="54"/>
      <c r="M24" s="54"/>
      <c r="N24" s="54"/>
    </row>
    <row r="25" spans="1:15" ht="18" customHeight="1">
      <c r="A25" s="99"/>
      <c r="B25" s="99"/>
      <c r="C25" s="53" t="s">
        <v>191</v>
      </c>
      <c r="D25" s="53"/>
      <c r="E25" s="54">
        <v>4905</v>
      </c>
      <c r="F25" s="90">
        <v>0</v>
      </c>
      <c r="G25" s="54"/>
      <c r="H25" s="54"/>
      <c r="I25" s="54"/>
      <c r="J25" s="54"/>
      <c r="K25" s="54"/>
      <c r="L25" s="54"/>
      <c r="M25" s="54"/>
      <c r="N25" s="54"/>
    </row>
    <row r="26" spans="1:15" ht="18" customHeight="1">
      <c r="A26" s="99"/>
      <c r="B26" s="99"/>
      <c r="C26" s="53" t="s">
        <v>192</v>
      </c>
      <c r="D26" s="53"/>
      <c r="E26" s="54">
        <v>5005</v>
      </c>
      <c r="F26" s="90">
        <v>4956</v>
      </c>
      <c r="G26" s="54"/>
      <c r="H26" s="54"/>
      <c r="I26" s="54"/>
      <c r="J26" s="54"/>
      <c r="K26" s="54"/>
      <c r="L26" s="54"/>
      <c r="M26" s="54"/>
      <c r="N26" s="54"/>
    </row>
    <row r="27" spans="1:15" ht="18" customHeight="1">
      <c r="A27" s="99"/>
      <c r="B27" s="53" t="s">
        <v>193</v>
      </c>
      <c r="C27" s="53"/>
      <c r="D27" s="53"/>
      <c r="E27" s="54">
        <v>5794</v>
      </c>
      <c r="F27" s="90">
        <v>6096</v>
      </c>
      <c r="G27" s="54"/>
      <c r="H27" s="54"/>
      <c r="I27" s="54"/>
      <c r="J27" s="54"/>
      <c r="K27" s="54"/>
      <c r="L27" s="54"/>
      <c r="M27" s="54"/>
      <c r="N27" s="54"/>
    </row>
    <row r="28" spans="1:15" ht="18" customHeight="1">
      <c r="A28" s="99" t="s">
        <v>194</v>
      </c>
      <c r="B28" s="99" t="s">
        <v>195</v>
      </c>
      <c r="C28" s="53" t="s">
        <v>196</v>
      </c>
      <c r="D28" s="84" t="s">
        <v>40</v>
      </c>
      <c r="E28" s="54">
        <v>866</v>
      </c>
      <c r="F28" s="90">
        <v>1613</v>
      </c>
      <c r="G28" s="54"/>
      <c r="H28" s="54"/>
      <c r="I28" s="54"/>
      <c r="J28" s="54"/>
      <c r="K28" s="54"/>
      <c r="L28" s="54"/>
      <c r="M28" s="54"/>
      <c r="N28" s="54"/>
    </row>
    <row r="29" spans="1:15" ht="18" customHeight="1">
      <c r="A29" s="99"/>
      <c r="B29" s="99"/>
      <c r="C29" s="53" t="s">
        <v>197</v>
      </c>
      <c r="D29" s="84" t="s">
        <v>41</v>
      </c>
      <c r="E29" s="54">
        <v>821</v>
      </c>
      <c r="F29" s="90">
        <v>1566</v>
      </c>
      <c r="G29" s="54"/>
      <c r="H29" s="54"/>
      <c r="I29" s="54"/>
      <c r="J29" s="54"/>
      <c r="K29" s="54"/>
      <c r="L29" s="54"/>
      <c r="M29" s="54"/>
      <c r="N29" s="54"/>
    </row>
    <row r="30" spans="1:15" ht="18" customHeight="1">
      <c r="A30" s="99"/>
      <c r="B30" s="99"/>
      <c r="C30" s="53" t="s">
        <v>198</v>
      </c>
      <c r="D30" s="84" t="s">
        <v>199</v>
      </c>
      <c r="E30" s="54">
        <v>50</v>
      </c>
      <c r="F30" s="90">
        <v>47</v>
      </c>
      <c r="G30" s="54"/>
      <c r="H30" s="54"/>
      <c r="I30" s="54"/>
      <c r="J30" s="54"/>
      <c r="K30" s="54"/>
      <c r="L30" s="54"/>
      <c r="M30" s="54"/>
      <c r="N30" s="54"/>
    </row>
    <row r="31" spans="1:15" ht="18" customHeight="1">
      <c r="A31" s="99"/>
      <c r="B31" s="99"/>
      <c r="C31" s="47" t="s">
        <v>200</v>
      </c>
      <c r="D31" s="84" t="s">
        <v>201</v>
      </c>
      <c r="E31" s="54">
        <f t="shared" ref="E31:N31" si="0">E28-E29-E30</f>
        <v>-5</v>
      </c>
      <c r="F31" s="90">
        <f t="shared" si="0"/>
        <v>0</v>
      </c>
      <c r="G31" s="54">
        <f t="shared" si="0"/>
        <v>0</v>
      </c>
      <c r="H31" s="54">
        <f t="shared" si="0"/>
        <v>0</v>
      </c>
      <c r="I31" s="54">
        <f t="shared" si="0"/>
        <v>0</v>
      </c>
      <c r="J31" s="54">
        <f t="shared" si="0"/>
        <v>0</v>
      </c>
      <c r="K31" s="54">
        <f t="shared" si="0"/>
        <v>0</v>
      </c>
      <c r="L31" s="54">
        <f t="shared" si="0"/>
        <v>0</v>
      </c>
      <c r="M31" s="54">
        <f t="shared" si="0"/>
        <v>0</v>
      </c>
      <c r="N31" s="54">
        <f t="shared" si="0"/>
        <v>0</v>
      </c>
      <c r="O31" s="7"/>
    </row>
    <row r="32" spans="1:15" ht="18" customHeight="1">
      <c r="A32" s="99"/>
      <c r="B32" s="99"/>
      <c r="C32" s="53" t="s">
        <v>202</v>
      </c>
      <c r="D32" s="84" t="s">
        <v>203</v>
      </c>
      <c r="E32" s="54">
        <v>44</v>
      </c>
      <c r="F32" s="90">
        <v>52</v>
      </c>
      <c r="G32" s="54"/>
      <c r="H32" s="54"/>
      <c r="I32" s="54"/>
      <c r="J32" s="54"/>
      <c r="K32" s="54"/>
      <c r="L32" s="54"/>
      <c r="M32" s="54"/>
      <c r="N32" s="54"/>
    </row>
    <row r="33" spans="1:14" ht="18" customHeight="1">
      <c r="A33" s="99"/>
      <c r="B33" s="99"/>
      <c r="C33" s="53" t="s">
        <v>204</v>
      </c>
      <c r="D33" s="84" t="s">
        <v>205</v>
      </c>
      <c r="E33" s="54">
        <v>0</v>
      </c>
      <c r="F33" s="90">
        <v>7</v>
      </c>
      <c r="G33" s="54"/>
      <c r="H33" s="54"/>
      <c r="I33" s="54"/>
      <c r="J33" s="54"/>
      <c r="K33" s="54"/>
      <c r="L33" s="54"/>
      <c r="M33" s="54"/>
      <c r="N33" s="54"/>
    </row>
    <row r="34" spans="1:14" ht="18" customHeight="1">
      <c r="A34" s="99"/>
      <c r="B34" s="99"/>
      <c r="C34" s="47" t="s">
        <v>206</v>
      </c>
      <c r="D34" s="84" t="s">
        <v>207</v>
      </c>
      <c r="E34" s="54">
        <f t="shared" ref="E34:N34" si="1">E31+E32-E33</f>
        <v>39</v>
      </c>
      <c r="F34" s="90">
        <f t="shared" si="1"/>
        <v>45</v>
      </c>
      <c r="G34" s="54">
        <f t="shared" si="1"/>
        <v>0</v>
      </c>
      <c r="H34" s="54">
        <f t="shared" si="1"/>
        <v>0</v>
      </c>
      <c r="I34" s="54">
        <f t="shared" si="1"/>
        <v>0</v>
      </c>
      <c r="J34" s="54">
        <f t="shared" si="1"/>
        <v>0</v>
      </c>
      <c r="K34" s="54">
        <f t="shared" si="1"/>
        <v>0</v>
      </c>
      <c r="L34" s="54">
        <f t="shared" si="1"/>
        <v>0</v>
      </c>
      <c r="M34" s="54">
        <f t="shared" si="1"/>
        <v>0</v>
      </c>
      <c r="N34" s="54">
        <f t="shared" si="1"/>
        <v>0</v>
      </c>
    </row>
    <row r="35" spans="1:14" ht="18" customHeight="1">
      <c r="A35" s="99"/>
      <c r="B35" s="99" t="s">
        <v>208</v>
      </c>
      <c r="C35" s="53" t="s">
        <v>209</v>
      </c>
      <c r="D35" s="84" t="s">
        <v>210</v>
      </c>
      <c r="E35" s="54">
        <v>23</v>
      </c>
      <c r="F35" s="90">
        <v>572</v>
      </c>
      <c r="G35" s="54"/>
      <c r="H35" s="54"/>
      <c r="I35" s="54"/>
      <c r="J35" s="54"/>
      <c r="K35" s="54"/>
      <c r="L35" s="54"/>
      <c r="M35" s="54"/>
      <c r="N35" s="54"/>
    </row>
    <row r="36" spans="1:14" ht="18" customHeight="1">
      <c r="A36" s="99"/>
      <c r="B36" s="99"/>
      <c r="C36" s="53" t="s">
        <v>211</v>
      </c>
      <c r="D36" s="84" t="s">
        <v>212</v>
      </c>
      <c r="E36" s="54">
        <v>14</v>
      </c>
      <c r="F36" s="90">
        <v>546</v>
      </c>
      <c r="G36" s="54"/>
      <c r="H36" s="54"/>
      <c r="I36" s="54"/>
      <c r="J36" s="54"/>
      <c r="K36" s="54"/>
      <c r="L36" s="54"/>
      <c r="M36" s="54"/>
      <c r="N36" s="54"/>
    </row>
    <row r="37" spans="1:14" ht="18" customHeight="1">
      <c r="A37" s="99"/>
      <c r="B37" s="99"/>
      <c r="C37" s="53" t="s">
        <v>213</v>
      </c>
      <c r="D37" s="84" t="s">
        <v>214</v>
      </c>
      <c r="E37" s="54">
        <f t="shared" ref="E37:N37" si="2">E34+E35-E36</f>
        <v>48</v>
      </c>
      <c r="F37" s="90">
        <f t="shared" si="2"/>
        <v>71</v>
      </c>
      <c r="G37" s="54">
        <f t="shared" si="2"/>
        <v>0</v>
      </c>
      <c r="H37" s="54">
        <f t="shared" si="2"/>
        <v>0</v>
      </c>
      <c r="I37" s="54">
        <f t="shared" si="2"/>
        <v>0</v>
      </c>
      <c r="J37" s="54">
        <f t="shared" si="2"/>
        <v>0</v>
      </c>
      <c r="K37" s="54">
        <f t="shared" si="2"/>
        <v>0</v>
      </c>
      <c r="L37" s="54">
        <f t="shared" si="2"/>
        <v>0</v>
      </c>
      <c r="M37" s="54">
        <f t="shared" si="2"/>
        <v>0</v>
      </c>
      <c r="N37" s="54">
        <f t="shared" si="2"/>
        <v>0</v>
      </c>
    </row>
    <row r="38" spans="1:14" ht="18" customHeight="1">
      <c r="A38" s="99"/>
      <c r="B38" s="99"/>
      <c r="C38" s="53" t="s">
        <v>215</v>
      </c>
      <c r="D38" s="84" t="s">
        <v>216</v>
      </c>
      <c r="E38" s="54">
        <v>0</v>
      </c>
      <c r="F38" s="90"/>
      <c r="G38" s="54"/>
      <c r="H38" s="54"/>
      <c r="I38" s="54"/>
      <c r="J38" s="54"/>
      <c r="K38" s="54"/>
      <c r="L38" s="54"/>
      <c r="M38" s="54"/>
      <c r="N38" s="54"/>
    </row>
    <row r="39" spans="1:14" ht="18" customHeight="1">
      <c r="A39" s="99"/>
      <c r="B39" s="99"/>
      <c r="C39" s="53" t="s">
        <v>217</v>
      </c>
      <c r="D39" s="84" t="s">
        <v>218</v>
      </c>
      <c r="E39" s="54">
        <v>0</v>
      </c>
      <c r="F39" s="90"/>
      <c r="G39" s="54"/>
      <c r="H39" s="54"/>
      <c r="I39" s="54"/>
      <c r="J39" s="54"/>
      <c r="K39" s="54"/>
      <c r="L39" s="54"/>
      <c r="M39" s="54"/>
      <c r="N39" s="54"/>
    </row>
    <row r="40" spans="1:14" ht="18" customHeight="1">
      <c r="A40" s="99"/>
      <c r="B40" s="99"/>
      <c r="C40" s="53" t="s">
        <v>219</v>
      </c>
      <c r="D40" s="84" t="s">
        <v>220</v>
      </c>
      <c r="E40" s="54">
        <v>0</v>
      </c>
      <c r="F40" s="90"/>
      <c r="G40" s="54"/>
      <c r="H40" s="54"/>
      <c r="I40" s="54"/>
      <c r="J40" s="54"/>
      <c r="K40" s="54"/>
      <c r="L40" s="54"/>
      <c r="M40" s="54"/>
      <c r="N40" s="54"/>
    </row>
    <row r="41" spans="1:14" ht="18" customHeight="1">
      <c r="A41" s="99"/>
      <c r="B41" s="99"/>
      <c r="C41" s="47" t="s">
        <v>221</v>
      </c>
      <c r="D41" s="84" t="s">
        <v>222</v>
      </c>
      <c r="E41" s="54">
        <f t="shared" ref="E41:N41" si="3">E34+E35-E36-E40</f>
        <v>48</v>
      </c>
      <c r="F41" s="90">
        <f t="shared" si="3"/>
        <v>71</v>
      </c>
      <c r="G41" s="54">
        <f t="shared" si="3"/>
        <v>0</v>
      </c>
      <c r="H41" s="54">
        <f t="shared" si="3"/>
        <v>0</v>
      </c>
      <c r="I41" s="54">
        <f t="shared" si="3"/>
        <v>0</v>
      </c>
      <c r="J41" s="54">
        <f t="shared" si="3"/>
        <v>0</v>
      </c>
      <c r="K41" s="54">
        <f t="shared" si="3"/>
        <v>0</v>
      </c>
      <c r="L41" s="54">
        <f t="shared" si="3"/>
        <v>0</v>
      </c>
      <c r="M41" s="54">
        <f t="shared" si="3"/>
        <v>0</v>
      </c>
      <c r="N41" s="54">
        <f t="shared" si="3"/>
        <v>0</v>
      </c>
    </row>
    <row r="42" spans="1:14" ht="18" customHeight="1">
      <c r="A42" s="99"/>
      <c r="B42" s="99"/>
      <c r="C42" s="119" t="s">
        <v>223</v>
      </c>
      <c r="D42" s="119"/>
      <c r="E42" s="54">
        <f t="shared" ref="E42:N42" si="4">E37+E38-E39-E40</f>
        <v>48</v>
      </c>
      <c r="F42" s="90">
        <f t="shared" si="4"/>
        <v>71</v>
      </c>
      <c r="G42" s="54">
        <f t="shared" si="4"/>
        <v>0</v>
      </c>
      <c r="H42" s="54">
        <f t="shared" si="4"/>
        <v>0</v>
      </c>
      <c r="I42" s="54">
        <f t="shared" si="4"/>
        <v>0</v>
      </c>
      <c r="J42" s="54">
        <f t="shared" si="4"/>
        <v>0</v>
      </c>
      <c r="K42" s="54">
        <f t="shared" si="4"/>
        <v>0</v>
      </c>
      <c r="L42" s="54">
        <f t="shared" si="4"/>
        <v>0</v>
      </c>
      <c r="M42" s="54">
        <f t="shared" si="4"/>
        <v>0</v>
      </c>
      <c r="N42" s="54">
        <f t="shared" si="4"/>
        <v>0</v>
      </c>
    </row>
    <row r="43" spans="1:14" ht="18" customHeight="1">
      <c r="A43" s="99"/>
      <c r="B43" s="99"/>
      <c r="C43" s="53" t="s">
        <v>224</v>
      </c>
      <c r="D43" s="84" t="s">
        <v>225</v>
      </c>
      <c r="E43" s="54"/>
      <c r="F43" s="90"/>
      <c r="G43" s="54"/>
      <c r="H43" s="54"/>
      <c r="I43" s="54"/>
      <c r="J43" s="54"/>
      <c r="K43" s="54"/>
      <c r="L43" s="54"/>
      <c r="M43" s="54"/>
      <c r="N43" s="54"/>
    </row>
    <row r="44" spans="1:14" ht="18" customHeight="1">
      <c r="A44" s="99"/>
      <c r="B44" s="99"/>
      <c r="C44" s="47" t="s">
        <v>226</v>
      </c>
      <c r="D44" s="65" t="s">
        <v>227</v>
      </c>
      <c r="E44" s="54">
        <f t="shared" ref="E44:N44" si="5">E41+E43</f>
        <v>48</v>
      </c>
      <c r="F44" s="90">
        <f t="shared" si="5"/>
        <v>71</v>
      </c>
      <c r="G44" s="54">
        <f t="shared" si="5"/>
        <v>0</v>
      </c>
      <c r="H44" s="54">
        <f t="shared" si="5"/>
        <v>0</v>
      </c>
      <c r="I44" s="54">
        <f t="shared" si="5"/>
        <v>0</v>
      </c>
      <c r="J44" s="54">
        <f t="shared" si="5"/>
        <v>0</v>
      </c>
      <c r="K44" s="54">
        <f t="shared" si="5"/>
        <v>0</v>
      </c>
      <c r="L44" s="54">
        <f t="shared" si="5"/>
        <v>0</v>
      </c>
      <c r="M44" s="54">
        <f t="shared" si="5"/>
        <v>0</v>
      </c>
      <c r="N44" s="54">
        <f t="shared" si="5"/>
        <v>0</v>
      </c>
    </row>
    <row r="45" spans="1:14" ht="14.1" customHeight="1">
      <c r="A45" s="8" t="s">
        <v>228</v>
      </c>
    </row>
    <row r="46" spans="1:14" ht="14.1" customHeight="1">
      <c r="A46" s="8" t="s">
        <v>229</v>
      </c>
    </row>
    <row r="47" spans="1:14">
      <c r="A47" s="46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4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 </cp:lastModifiedBy>
  <cp:lastPrinted>2024-08-09T01:01:46Z</cp:lastPrinted>
  <dcterms:created xsi:type="dcterms:W3CDTF">1999-07-06T05:17:05Z</dcterms:created>
  <dcterms:modified xsi:type="dcterms:W3CDTF">2024-08-13T00:40:29Z</dcterms:modified>
</cp:coreProperties>
</file>