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20000財政課\2024\予算\03_R6予算末席\05_照会・回答\R6.7.11_ 【 地方債協会】 都道府県及び指定都市の財政状況について\03 電子決裁\"/>
    </mc:Choice>
  </mc:AlternateContent>
  <xr:revisionPtr revIDLastSave="0" documentId="13_ncr:1_{5AAE3678-0645-4248-902B-E79FAC5E8737}" xr6:coauthVersionLast="47" xr6:coauthVersionMax="47" xr10:uidLastSave="{00000000-0000-0000-0000-000000000000}"/>
  <bookViews>
    <workbookView xWindow="28680" yWindow="-120" windowWidth="29040" windowHeight="15840" tabRatio="875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'2.公営企業会計予算(R5-6年度)'!$A$1:$Q$49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4" l="1"/>
  <c r="H45" i="4"/>
  <c r="H47" i="4" s="1"/>
  <c r="I44" i="4"/>
  <c r="H44" i="4"/>
  <c r="F44" i="4"/>
  <c r="I39" i="4"/>
  <c r="H39" i="4"/>
  <c r="F36" i="4"/>
  <c r="F39" i="4" s="1"/>
  <c r="F45" i="4" s="1"/>
  <c r="F48" i="4" l="1"/>
  <c r="F47" i="4"/>
  <c r="H48" i="4"/>
  <c r="G24" i="7" l="1"/>
  <c r="G27" i="7" s="1"/>
  <c r="G16" i="7"/>
  <c r="G15" i="7"/>
  <c r="G14" i="7"/>
  <c r="G22" i="4"/>
  <c r="F22" i="4"/>
  <c r="F24" i="4" s="1"/>
  <c r="F27" i="4" s="1"/>
  <c r="G19" i="4"/>
  <c r="G21" i="4" s="1"/>
  <c r="G24" i="4" s="1"/>
  <c r="G27" i="4" s="1"/>
  <c r="F19" i="4"/>
  <c r="G16" i="4"/>
  <c r="F16" i="4"/>
  <c r="G15" i="4"/>
  <c r="F15" i="4"/>
  <c r="F14" i="4"/>
  <c r="G12" i="4"/>
  <c r="G9" i="4"/>
  <c r="G14" i="4" s="1"/>
  <c r="I44" i="7" l="1"/>
  <c r="H44" i="7"/>
  <c r="G44" i="7"/>
  <c r="F44" i="7"/>
  <c r="I39" i="7"/>
  <c r="I45" i="7" s="1"/>
  <c r="H39" i="7"/>
  <c r="H45" i="7" s="1"/>
  <c r="G39" i="7"/>
  <c r="G45" i="7" s="1"/>
  <c r="F39" i="7"/>
  <c r="F45" i="7" s="1"/>
  <c r="N27" i="7"/>
  <c r="M27" i="7"/>
  <c r="L27" i="7"/>
  <c r="Q24" i="7"/>
  <c r="Q27" i="7" s="1"/>
  <c r="P24" i="7"/>
  <c r="P27" i="7" s="1"/>
  <c r="O24" i="7"/>
  <c r="O27" i="7" s="1"/>
  <c r="N24" i="7"/>
  <c r="L24" i="7"/>
  <c r="K24" i="7"/>
  <c r="K27" i="7" s="1"/>
  <c r="J24" i="7"/>
  <c r="J27" i="7" s="1"/>
  <c r="I24" i="7"/>
  <c r="I27" i="7" s="1"/>
  <c r="H24" i="7"/>
  <c r="H27" i="7" s="1"/>
  <c r="Q16" i="7"/>
  <c r="P16" i="7"/>
  <c r="O16" i="7"/>
  <c r="N16" i="7"/>
  <c r="L16" i="7"/>
  <c r="K16" i="7"/>
  <c r="J16" i="7"/>
  <c r="I16" i="7"/>
  <c r="H16" i="7"/>
  <c r="Q15" i="7"/>
  <c r="P15" i="7"/>
  <c r="O15" i="7"/>
  <c r="N15" i="7"/>
  <c r="L15" i="7"/>
  <c r="K15" i="7"/>
  <c r="J15" i="7"/>
  <c r="I15" i="7"/>
  <c r="H15" i="7"/>
  <c r="Q14" i="7"/>
  <c r="P14" i="7"/>
  <c r="O14" i="7"/>
  <c r="N14" i="7"/>
  <c r="L14" i="7"/>
  <c r="K14" i="7"/>
  <c r="J14" i="7"/>
  <c r="I14" i="7"/>
  <c r="H14" i="7"/>
  <c r="Q27" i="4" l="1"/>
  <c r="N27" i="4"/>
  <c r="J27" i="4"/>
  <c r="I27" i="4"/>
  <c r="Q24" i="4"/>
  <c r="P24" i="4"/>
  <c r="P27" i="4" s="1"/>
  <c r="O24" i="4"/>
  <c r="O27" i="4" s="1"/>
  <c r="N24" i="4"/>
  <c r="M24" i="4"/>
  <c r="M27" i="4" s="1"/>
  <c r="L24" i="4"/>
  <c r="L27" i="4" s="1"/>
  <c r="K24" i="4"/>
  <c r="K27" i="4" s="1"/>
  <c r="J24" i="4"/>
  <c r="I24" i="4"/>
  <c r="H24" i="4"/>
  <c r="H27" i="4" s="1"/>
  <c r="Q16" i="4"/>
  <c r="P16" i="4"/>
  <c r="O16" i="4"/>
  <c r="N16" i="4"/>
  <c r="M16" i="4"/>
  <c r="L16" i="4"/>
  <c r="K16" i="4"/>
  <c r="J16" i="4"/>
  <c r="I16" i="4"/>
  <c r="H16" i="4"/>
  <c r="Q15" i="4"/>
  <c r="P15" i="4"/>
  <c r="N15" i="4"/>
  <c r="M15" i="4"/>
  <c r="L15" i="4"/>
  <c r="K15" i="4"/>
  <c r="J15" i="4"/>
  <c r="I15" i="4"/>
  <c r="H15" i="4"/>
  <c r="Q14" i="4"/>
  <c r="P14" i="4"/>
  <c r="O14" i="4"/>
  <c r="N14" i="4"/>
  <c r="M14" i="4"/>
  <c r="L14" i="4"/>
  <c r="K14" i="4"/>
  <c r="J14" i="4"/>
  <c r="I14" i="4"/>
  <c r="H14" i="4"/>
  <c r="F27" i="2" l="1"/>
  <c r="F22" i="6" l="1"/>
  <c r="J31" i="8"/>
  <c r="J34" i="8" s="1"/>
  <c r="K44" i="7"/>
  <c r="J44" i="7"/>
  <c r="K39" i="7"/>
  <c r="K45" i="7" s="1"/>
  <c r="J39" i="7"/>
  <c r="J45" i="7" s="1"/>
  <c r="H22" i="6"/>
  <c r="G22" i="6"/>
  <c r="E22" i="6"/>
  <c r="H20" i="6"/>
  <c r="G20" i="6"/>
  <c r="F20" i="6"/>
  <c r="E20" i="6"/>
  <c r="H19" i="6"/>
  <c r="H23" i="6" s="1"/>
  <c r="G19" i="6"/>
  <c r="G23" i="6" s="1"/>
  <c r="F19" i="6"/>
  <c r="E19" i="6"/>
  <c r="E23" i="6" s="1"/>
  <c r="L45" i="4"/>
  <c r="K45" i="4"/>
  <c r="L44" i="4"/>
  <c r="K44" i="4"/>
  <c r="L39" i="4"/>
  <c r="K39" i="4"/>
  <c r="H27" i="2"/>
  <c r="J37" i="8" l="1"/>
  <c r="J42" i="8" s="1"/>
  <c r="J41" i="8"/>
  <c r="J44" i="8" s="1"/>
  <c r="F23" i="6"/>
  <c r="E21" i="6"/>
  <c r="F21" i="6"/>
  <c r="G21" i="6"/>
  <c r="H21" i="6"/>
  <c r="I9" i="2" l="1"/>
  <c r="F45" i="2"/>
  <c r="G45" i="2" s="1"/>
  <c r="G27" i="2"/>
  <c r="H45" i="5"/>
  <c r="G44" i="5"/>
  <c r="G19" i="5"/>
  <c r="H45" i="2"/>
  <c r="N31" i="8"/>
  <c r="N34" i="8" s="1"/>
  <c r="M31" i="8"/>
  <c r="M34" i="8" s="1"/>
  <c r="L31" i="8"/>
  <c r="L34" i="8" s="1"/>
  <c r="L37" i="8" s="1"/>
  <c r="L42" i="8" s="1"/>
  <c r="K31" i="8"/>
  <c r="K34" i="8" s="1"/>
  <c r="Q44" i="7"/>
  <c r="P44" i="7"/>
  <c r="O44" i="7"/>
  <c r="O45" i="7" s="1"/>
  <c r="N44" i="7"/>
  <c r="M44" i="7"/>
  <c r="L44" i="7"/>
  <c r="Q39" i="7"/>
  <c r="Q45" i="7" s="1"/>
  <c r="P39" i="7"/>
  <c r="O39" i="7"/>
  <c r="N39" i="7"/>
  <c r="M39" i="7"/>
  <c r="L39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Q39" i="4"/>
  <c r="Q44" i="4"/>
  <c r="P39" i="4"/>
  <c r="P44" i="4"/>
  <c r="O39" i="4"/>
  <c r="O44" i="4"/>
  <c r="N39" i="4"/>
  <c r="N44" i="4"/>
  <c r="M39" i="4"/>
  <c r="M44" i="4"/>
  <c r="J39" i="4"/>
  <c r="J44" i="4"/>
  <c r="G35" i="5"/>
  <c r="G39" i="5"/>
  <c r="G28" i="5"/>
  <c r="G30" i="5"/>
  <c r="G34" i="5"/>
  <c r="G40" i="5"/>
  <c r="G42" i="5"/>
  <c r="G29" i="2" l="1"/>
  <c r="G41" i="2"/>
  <c r="G14" i="2"/>
  <c r="G37" i="5"/>
  <c r="G33" i="5"/>
  <c r="G38" i="5"/>
  <c r="G41" i="5"/>
  <c r="P45" i="4"/>
  <c r="M45" i="4"/>
  <c r="N45" i="4"/>
  <c r="O45" i="4"/>
  <c r="I45" i="5"/>
  <c r="G45" i="5"/>
  <c r="G29" i="5"/>
  <c r="G28" i="2"/>
  <c r="G21" i="2"/>
  <c r="G43" i="5"/>
  <c r="G16" i="2"/>
  <c r="G18" i="2"/>
  <c r="L45" i="7"/>
  <c r="G36" i="5"/>
  <c r="G31" i="5"/>
  <c r="M45" i="7"/>
  <c r="G32" i="5"/>
  <c r="G9" i="2"/>
  <c r="J45" i="4"/>
  <c r="Q45" i="4"/>
  <c r="G19" i="2"/>
  <c r="G25" i="2"/>
  <c r="G24" i="2"/>
  <c r="G36" i="2"/>
  <c r="N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P45" i="7"/>
  <c r="I23" i="6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G42" i="2"/>
  <c r="I45" i="2"/>
  <c r="G18" i="5"/>
  <c r="G35" i="2"/>
  <c r="G25" i="5"/>
  <c r="G16" i="5"/>
  <c r="G13" i="5"/>
  <c r="G14" i="5"/>
  <c r="I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20" authorId="0" shapeId="0" xr:uid="{C606B815-93DA-43A5-BE56-D30C07F7D5B8}">
      <text>
        <r>
          <rPr>
            <b/>
            <sz val="9"/>
            <color indexed="81"/>
            <rFont val="ＭＳ Ｐゴシック"/>
            <family val="3"/>
            <charset val="128"/>
          </rPr>
          <t>端数調整</t>
        </r>
      </text>
    </comment>
  </commentList>
</comments>
</file>

<file path=xl/sharedStrings.xml><?xml version="1.0" encoding="utf-8"?>
<sst xmlns="http://schemas.openxmlformats.org/spreadsheetml/2006/main" count="461" uniqueCount="268">
  <si>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</si>
  <si>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</si>
  <si>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</si>
  <si>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</si>
  <si>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</si>
  <si>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</si>
  <si>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</si>
  <si>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</si>
  <si>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</si>
  <si>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</si>
  <si>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</si>
  <si>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</si>
  <si>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</si>
  <si>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</si>
  <si>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</si>
  <si>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</si>
  <si>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</si>
  <si>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</si>
  <si>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</si>
  <si>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</si>
  <si>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</si>
  <si>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</si>
  <si>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</si>
  <si>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</si>
  <si>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</si>
  <si>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</si>
  <si>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</si>
  <si>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</si>
  <si>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</si>
  <si>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</si>
  <si>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</si>
  <si>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</si>
  <si>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</si>
  <si>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</si>
  <si>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</si>
  <si>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</si>
  <si>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</si>
  <si>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</si>
  <si>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</si>
  <si>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</si>
  <si>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</si>
  <si>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</si>
  <si>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</si>
  <si>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</si>
  <si>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</si>
  <si>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</si>
  <si>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</si>
  <si>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</si>
  <si>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</si>
  <si>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</si>
  <si>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</si>
  <si>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</si>
  <si>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</si>
  <si>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</si>
  <si>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</si>
  <si>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</si>
  <si>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</si>
  <si>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</si>
  <si>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</si>
  <si>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</si>
  <si>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</si>
  <si>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</si>
  <si>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</si>
  <si>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</si>
  <si>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</si>
  <si>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</si>
  <si>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</si>
  <si>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</si>
  <si>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</si>
  <si>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</si>
  <si>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</si>
  <si>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</si>
  <si>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</si>
  <si>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</si>
  <si>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</si>
  <si>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</si>
  <si>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</si>
  <si>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</si>
  <si>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</si>
  <si>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</si>
  <si>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</si>
  <si>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</si>
  <si>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</si>
  <si>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</si>
  <si>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</si>
  <si>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</si>
  <si>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</si>
  <si>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</si>
  <si>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</si>
  <si>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</si>
  <si>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</si>
  <si>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</si>
  <si>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</si>
  <si>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</si>
  <si>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</si>
  <si>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</si>
  <si>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</si>
  <si>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</si>
  <si>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</si>
  <si>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</si>
  <si>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</si>
  <si>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</si>
  <si>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</si>
  <si>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</si>
  <si>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</si>
  <si>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</si>
  <si>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</si>
  <si>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</si>
  <si>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</si>
  <si>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</si>
  <si>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</si>
  <si>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</si>
  <si>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</si>
  <si>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</si>
  <si>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</si>
  <si>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</si>
  <si>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</si>
  <si>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</si>
  <si>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</si>
  <si>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</si>
  <si>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</si>
  <si>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</si>
  <si>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</si>
  <si>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</si>
  <si>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</si>
  <si>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</si>
  <si>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</si>
  <si>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</si>
  <si>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</si>
  <si>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</si>
  <si>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</si>
  <si>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</si>
  <si>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</si>
  <si>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</si>
  <si>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</si>
  <si>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</si>
  <si>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</si>
  <si>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</si>
  <si>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</si>
  <si>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</si>
  <si>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</si>
  <si>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</si>
  <si>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</si>
  <si>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</si>
  <si>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</si>
  <si>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</si>
  <si>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</si>
  <si>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</si>
  <si>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</si>
  <si>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</si>
  <si>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</si>
  <si>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</si>
  <si>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</si>
  <si>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</si>
  <si>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</si>
  <si>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</si>
  <si>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</si>
  <si>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</si>
  <si>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</si>
  <si>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</si>
  <si>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</si>
  <si>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</si>
  <si>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</si>
  <si>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</si>
  <si>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</si>
  <si>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</si>
  <si>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</si>
  <si>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</si>
  <si>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</si>
  <si>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</si>
  <si>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</si>
  <si>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</si>
  <si>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</si>
  <si>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</si>
  <si>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</si>
  <si>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</si>
  <si>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</si>
  <si>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</si>
  <si>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</si>
  <si>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</si>
  <si>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</si>
  <si>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</si>
  <si>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</si>
  <si>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</si>
  <si>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</si>
  <si>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</si>
  <si>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</si>
  <si>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</si>
  <si>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</si>
  <si>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</si>
  <si>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</si>
  <si>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</si>
  <si>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</si>
  <si>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</si>
  <si>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</si>
  <si>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</si>
  <si>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</si>
  <si>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</si>
  <si>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</si>
  <si>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</si>
  <si>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</si>
  <si>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</si>
  <si>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</si>
  <si>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</si>
  <si>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</si>
  <si>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</si>
  <si>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</si>
  <si>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</si>
  <si>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</si>
  <si>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</si>
  <si>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</si>
  <si>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</si>
  <si>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</si>
  <si>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</si>
  <si>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</si>
  <si>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</si>
  <si>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</si>
  <si>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</si>
  <si>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</si>
  <si>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</si>
  <si>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</si>
  <si>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</si>
  <si>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</si>
  <si>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</si>
  <si>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</si>
  <si>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</si>
  <si>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</si>
  <si>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</si>
  <si>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</si>
  <si>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</si>
  <si>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</si>
  <si>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</si>
  <si>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</si>
  <si>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</si>
  <si>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</si>
  <si>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</si>
  <si>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</si>
  <si>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</si>
  <si>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</si>
  <si>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</si>
  <si>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</si>
  <si>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</si>
  <si>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</si>
  <si>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</si>
  <si>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</si>
  <si>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</si>
  <si>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</si>
  <si>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</si>
  <si>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</si>
  <si>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</si>
  <si>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</si>
  <si>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病院事業会計</t>
  </si>
  <si>
    <t>電気事業会計</t>
    <phoneticPr fontId="9"/>
  </si>
  <si>
    <t>工業用水道事業会計</t>
  </si>
  <si>
    <t>土地造成事業会計</t>
  </si>
  <si>
    <t>駐車場事業会計</t>
  </si>
  <si>
    <t>流域下水道事業会計</t>
    <phoneticPr fontId="9"/>
  </si>
  <si>
    <t>徳島県</t>
    <rPh sb="0" eb="3">
      <t>トクシマケン</t>
    </rPh>
    <phoneticPr fontId="14"/>
  </si>
  <si>
    <t>徳島県土地開発公社</t>
  </si>
  <si>
    <t>徳島県住宅供給公社</t>
  </si>
  <si>
    <t>株式会社コート・ベール徳島</t>
  </si>
  <si>
    <t>-</t>
    <phoneticPr fontId="14"/>
  </si>
  <si>
    <t>-</t>
    <phoneticPr fontId="16"/>
  </si>
  <si>
    <t>港湾整備事業</t>
  </si>
  <si>
    <t>宅地造成事業（臨海土地造成）</t>
  </si>
  <si>
    <t xml:space="preserve"> － </t>
  </si>
  <si>
    <t xml:space="preserve"> ▲ 2,026 </t>
  </si>
  <si>
    <t xml:space="preserve"> ▲ 1,216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</si>
</sst>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  <xf numFmtId="38" fontId="2" fillId="0" borderId="0" applyFont="0" applyFill="0" applyBorder="0" applyAlignment="0" applyProtection="0"/>
  </cellStyleXfs>
  <cellXfs count="135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0" fillId="0" borderId="10" xfId="1" applyNumberFormat="1" applyFont="1" applyFill="1" applyBorder="1" applyAlignment="1">
      <alignment vertical="center"/>
    </xf>
    <xf numFmtId="177" fontId="0" fillId="0" borderId="10" xfId="1" applyNumberFormat="1" applyFont="1" applyFill="1" applyBorder="1" applyAlignment="1">
      <alignment horizontal="right" vertical="center"/>
    </xf>
    <xf numFmtId="182" fontId="2" fillId="0" borderId="10" xfId="1" applyNumberFormat="1" applyFill="1" applyBorder="1" applyAlignment="1">
      <alignment vertical="center"/>
    </xf>
    <xf numFmtId="177" fontId="0" fillId="0" borderId="10" xfId="1" applyNumberFormat="1" applyFont="1" applyBorder="1" applyAlignment="1">
      <alignment horizontal="center" vertical="center"/>
    </xf>
    <xf numFmtId="177" fontId="0" fillId="0" borderId="10" xfId="1" applyNumberFormat="1" applyFont="1" applyBorder="1" applyAlignment="1">
      <alignment vertical="center"/>
    </xf>
    <xf numFmtId="177" fontId="0" fillId="0" borderId="10" xfId="1" applyNumberFormat="1" applyFont="1" applyBorder="1" applyAlignment="1">
      <alignment horizontal="right" vertical="center"/>
    </xf>
    <xf numFmtId="177" fontId="2" fillId="0" borderId="10" xfId="1" applyNumberFormat="1" applyFill="1" applyBorder="1" applyAlignment="1">
      <alignment horizontal="center" vertical="center"/>
    </xf>
    <xf numFmtId="177" fontId="22" fillId="0" borderId="10" xfId="1" applyNumberFormat="1" applyFont="1" applyBorder="1" applyAlignment="1">
      <alignment vertical="center"/>
    </xf>
    <xf numFmtId="178" fontId="0" fillId="0" borderId="10" xfId="1" applyNumberFormat="1" applyFont="1" applyBorder="1" applyAlignment="1">
      <alignment horizontal="right" vertical="center"/>
    </xf>
    <xf numFmtId="178" fontId="22" fillId="0" borderId="10" xfId="1" applyNumberFormat="1" applyFont="1" applyBorder="1" applyAlignment="1">
      <alignment horizontal="right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0" xfId="4" applyNumberFormat="1" applyFont="1" applyFill="1" applyBorder="1" applyAlignment="1">
      <alignment vertical="center"/>
    </xf>
    <xf numFmtId="177" fontId="0" fillId="0" borderId="10" xfId="1" quotePrefix="1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 shrinkToFit="1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7" fontId="2" fillId="0" borderId="11" xfId="1" applyNumberFormat="1" applyFill="1" applyBorder="1" applyAlignment="1">
      <alignment horizontal="center" vertical="center"/>
    </xf>
    <xf numFmtId="177" fontId="2" fillId="0" borderId="13" xfId="1" applyNumberFormat="1" applyFill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5">
    <cellStyle name="桁区切り" xfId="1" builtinId="6"/>
    <cellStyle name="桁区切り 3" xfId="4" xr:uid="{8887B7D2-966E-4D0C-A4BB-A298C4042600}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Normal="100" zoomScaleSheetLayoutView="100" workbookViewId="0">
      <pane xSplit="5" ySplit="8" topLeftCell="F9" activePane="bottomRight" state="frozen"/>
      <selection activeCell="O20" sqref="O20"/>
      <selection pane="topRight" activeCell="O20" sqref="O20"/>
      <selection pane="bottomLeft" activeCell="O20" sqref="O20"/>
      <selection pane="bottomRight" activeCell="O20" sqref="O20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21" t="s">
        <v>257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7" t="s">
        <v>242</v>
      </c>
      <c r="G7" s="47"/>
      <c r="H7" s="47" t="s">
        <v>236</v>
      </c>
      <c r="I7" s="48" t="s">
        <v>21</v>
      </c>
    </row>
    <row r="8" spans="1:11" ht="17.149999999999999" customHeight="1">
      <c r="A8" s="18"/>
      <c r="B8" s="19"/>
      <c r="C8" s="19"/>
      <c r="D8" s="19"/>
      <c r="E8" s="59"/>
      <c r="F8" s="50" t="s">
        <v>90</v>
      </c>
      <c r="G8" s="50" t="s">
        <v>2</v>
      </c>
      <c r="H8" s="50" t="s">
        <v>234</v>
      </c>
      <c r="I8" s="51"/>
    </row>
    <row r="9" spans="1:11" ht="18" customHeight="1">
      <c r="A9" s="109" t="s">
        <v>87</v>
      </c>
      <c r="B9" s="109" t="s">
        <v>89</v>
      </c>
      <c r="C9" s="60" t="s">
        <v>3</v>
      </c>
      <c r="D9" s="52"/>
      <c r="E9" s="52"/>
      <c r="F9" s="53">
        <v>102239</v>
      </c>
      <c r="G9" s="54">
        <f>F9/$F$27*100</f>
        <v>20.793047765091579</v>
      </c>
      <c r="H9" s="83">
        <v>104198</v>
      </c>
      <c r="I9" s="54">
        <f>(F9/H9-1)*100</f>
        <v>-1.8800744735983366</v>
      </c>
      <c r="K9" s="25"/>
    </row>
    <row r="10" spans="1:11" ht="18" customHeight="1">
      <c r="A10" s="109"/>
      <c r="B10" s="109"/>
      <c r="C10" s="62"/>
      <c r="D10" s="64" t="s">
        <v>22</v>
      </c>
      <c r="E10" s="52"/>
      <c r="F10" s="53">
        <v>26673</v>
      </c>
      <c r="G10" s="54">
        <f t="shared" ref="G10:G26" si="0">F10/$F$27*100</f>
        <v>5.424671241290385</v>
      </c>
      <c r="H10" s="83">
        <v>28209</v>
      </c>
      <c r="I10" s="54">
        <f t="shared" ref="I10:I27" si="1">(F10/H10-1)*100</f>
        <v>-5.4450707221099677</v>
      </c>
    </row>
    <row r="11" spans="1:11" ht="18" customHeight="1">
      <c r="A11" s="109"/>
      <c r="B11" s="109"/>
      <c r="C11" s="62"/>
      <c r="D11" s="62"/>
      <c r="E11" s="46" t="s">
        <v>23</v>
      </c>
      <c r="F11" s="53">
        <v>20808</v>
      </c>
      <c r="G11" s="54">
        <f t="shared" si="0"/>
        <v>4.231865901427299</v>
      </c>
      <c r="H11" s="83">
        <v>22062</v>
      </c>
      <c r="I11" s="54">
        <f t="shared" si="1"/>
        <v>-5.6839815066630379</v>
      </c>
    </row>
    <row r="12" spans="1:11" ht="18" customHeight="1">
      <c r="A12" s="109"/>
      <c r="B12" s="109"/>
      <c r="C12" s="62"/>
      <c r="D12" s="62"/>
      <c r="E12" s="46" t="s">
        <v>24</v>
      </c>
      <c r="F12" s="53">
        <v>1249</v>
      </c>
      <c r="G12" s="54">
        <f t="shared" si="0"/>
        <v>0.25401771005779972</v>
      </c>
      <c r="H12" s="83">
        <v>1423</v>
      </c>
      <c r="I12" s="54">
        <f t="shared" si="1"/>
        <v>-12.227687983134228</v>
      </c>
    </row>
    <row r="13" spans="1:11" ht="18" customHeight="1">
      <c r="A13" s="109"/>
      <c r="B13" s="109"/>
      <c r="C13" s="62"/>
      <c r="D13" s="63"/>
      <c r="E13" s="46" t="s">
        <v>25</v>
      </c>
      <c r="F13" s="53">
        <v>93</v>
      </c>
      <c r="G13" s="54">
        <f t="shared" si="0"/>
        <v>1.8914048867394211E-2</v>
      </c>
      <c r="H13" s="83">
        <v>90</v>
      </c>
      <c r="I13" s="54">
        <f t="shared" si="1"/>
        <v>3.3333333333333437</v>
      </c>
    </row>
    <row r="14" spans="1:11" ht="18" customHeight="1">
      <c r="A14" s="109"/>
      <c r="B14" s="109"/>
      <c r="C14" s="62"/>
      <c r="D14" s="60" t="s">
        <v>26</v>
      </c>
      <c r="E14" s="52"/>
      <c r="F14" s="53">
        <v>21963</v>
      </c>
      <c r="G14" s="54">
        <f t="shared" si="0"/>
        <v>4.4667661857481624</v>
      </c>
      <c r="H14" s="83">
        <v>20794</v>
      </c>
      <c r="I14" s="54">
        <f t="shared" si="1"/>
        <v>5.6218139848033033</v>
      </c>
    </row>
    <row r="15" spans="1:11" ht="18" customHeight="1">
      <c r="A15" s="109"/>
      <c r="B15" s="109"/>
      <c r="C15" s="62"/>
      <c r="D15" s="62"/>
      <c r="E15" s="46" t="s">
        <v>27</v>
      </c>
      <c r="F15" s="53">
        <v>623</v>
      </c>
      <c r="G15" s="54">
        <f t="shared" si="0"/>
        <v>0.12670378972458704</v>
      </c>
      <c r="H15" s="83">
        <v>614</v>
      </c>
      <c r="I15" s="54">
        <f t="shared" si="1"/>
        <v>1.4657980456026065</v>
      </c>
    </row>
    <row r="16" spans="1:11" ht="18" customHeight="1">
      <c r="A16" s="109"/>
      <c r="B16" s="109"/>
      <c r="C16" s="62"/>
      <c r="D16" s="63"/>
      <c r="E16" s="46" t="s">
        <v>28</v>
      </c>
      <c r="F16" s="53">
        <v>21340</v>
      </c>
      <c r="G16" s="54">
        <f t="shared" si="0"/>
        <v>4.3400623960235754</v>
      </c>
      <c r="H16" s="83">
        <v>20180</v>
      </c>
      <c r="I16" s="54">
        <f t="shared" si="1"/>
        <v>5.7482656095143803</v>
      </c>
      <c r="K16" s="26"/>
    </row>
    <row r="17" spans="1:26" ht="18" customHeight="1">
      <c r="A17" s="109"/>
      <c r="B17" s="109"/>
      <c r="C17" s="62"/>
      <c r="D17" s="110" t="s">
        <v>29</v>
      </c>
      <c r="E17" s="111"/>
      <c r="F17" s="53">
        <v>34967</v>
      </c>
      <c r="G17" s="54">
        <f t="shared" si="0"/>
        <v>7.1114789972706829</v>
      </c>
      <c r="H17" s="83">
        <v>52770</v>
      </c>
      <c r="I17" s="54">
        <f t="shared" si="1"/>
        <v>-33.736971764259991</v>
      </c>
    </row>
    <row r="18" spans="1:26" ht="18" customHeight="1">
      <c r="A18" s="109"/>
      <c r="B18" s="109"/>
      <c r="C18" s="62"/>
      <c r="D18" s="110" t="s">
        <v>93</v>
      </c>
      <c r="E18" s="112"/>
      <c r="F18" s="53">
        <v>1457</v>
      </c>
      <c r="G18" s="54">
        <f t="shared" si="0"/>
        <v>0.29632009892250932</v>
      </c>
      <c r="H18" s="83">
        <v>1449</v>
      </c>
      <c r="I18" s="54">
        <f t="shared" si="1"/>
        <v>0.552104899930983</v>
      </c>
    </row>
    <row r="19" spans="1:26" ht="18" customHeight="1">
      <c r="A19" s="109"/>
      <c r="B19" s="109"/>
      <c r="C19" s="61"/>
      <c r="D19" s="110" t="s">
        <v>94</v>
      </c>
      <c r="E19" s="112"/>
      <c r="F19" s="55">
        <v>0</v>
      </c>
      <c r="G19" s="54">
        <f t="shared" si="0"/>
        <v>0</v>
      </c>
      <c r="H19" s="90">
        <v>0</v>
      </c>
      <c r="I19" s="54" t="e">
        <f t="shared" si="1"/>
        <v>#DIV/0!</v>
      </c>
      <c r="Z19" s="2" t="s">
        <v>95</v>
      </c>
    </row>
    <row r="20" spans="1:26" ht="18" customHeight="1">
      <c r="A20" s="109"/>
      <c r="B20" s="109"/>
      <c r="C20" s="52" t="s">
        <v>4</v>
      </c>
      <c r="D20" s="52"/>
      <c r="E20" s="52"/>
      <c r="F20" s="53">
        <v>15811</v>
      </c>
      <c r="G20" s="54">
        <f t="shared" si="0"/>
        <v>3.2155916843265584</v>
      </c>
      <c r="H20" s="83">
        <v>14642</v>
      </c>
      <c r="I20" s="54">
        <f t="shared" si="1"/>
        <v>7.9838819833356167</v>
      </c>
    </row>
    <row r="21" spans="1:26" ht="18" customHeight="1">
      <c r="A21" s="109"/>
      <c r="B21" s="109"/>
      <c r="C21" s="52" t="s">
        <v>5</v>
      </c>
      <c r="D21" s="52"/>
      <c r="E21" s="52"/>
      <c r="F21" s="53">
        <v>152500</v>
      </c>
      <c r="G21" s="54">
        <f t="shared" si="0"/>
        <v>31.014972605135672</v>
      </c>
      <c r="H21" s="83">
        <v>149500</v>
      </c>
      <c r="I21" s="54">
        <f t="shared" si="1"/>
        <v>2.006688963210701</v>
      </c>
    </row>
    <row r="22" spans="1:26" ht="18" customHeight="1">
      <c r="A22" s="109"/>
      <c r="B22" s="109"/>
      <c r="C22" s="52" t="s">
        <v>30</v>
      </c>
      <c r="D22" s="52"/>
      <c r="E22" s="52"/>
      <c r="F22" s="53">
        <v>5467</v>
      </c>
      <c r="G22" s="54">
        <f t="shared" si="0"/>
        <v>1.111861345785421</v>
      </c>
      <c r="H22" s="83">
        <v>5758</v>
      </c>
      <c r="I22" s="54">
        <f t="shared" si="1"/>
        <v>-5.0538381382424502</v>
      </c>
    </row>
    <row r="23" spans="1:26" ht="18" customHeight="1">
      <c r="A23" s="109"/>
      <c r="B23" s="109"/>
      <c r="C23" s="52" t="s">
        <v>6</v>
      </c>
      <c r="D23" s="52"/>
      <c r="E23" s="52"/>
      <c r="F23" s="53">
        <v>62476</v>
      </c>
      <c r="G23" s="54">
        <f t="shared" si="0"/>
        <v>12.706173301498074</v>
      </c>
      <c r="H23" s="83">
        <v>70072</v>
      </c>
      <c r="I23" s="54">
        <f t="shared" si="1"/>
        <v>-10.840278570613082</v>
      </c>
    </row>
    <row r="24" spans="1:26" ht="18" customHeight="1">
      <c r="A24" s="109"/>
      <c r="B24" s="109"/>
      <c r="C24" s="52" t="s">
        <v>31</v>
      </c>
      <c r="D24" s="52"/>
      <c r="E24" s="52"/>
      <c r="F24" s="53">
        <v>2270</v>
      </c>
      <c r="G24" s="54">
        <f t="shared" si="0"/>
        <v>0.46166549386005235</v>
      </c>
      <c r="H24" s="83">
        <v>2100</v>
      </c>
      <c r="I24" s="54">
        <f t="shared" si="1"/>
        <v>8.0952380952380878</v>
      </c>
    </row>
    <row r="25" spans="1:26" ht="18" customHeight="1">
      <c r="A25" s="109"/>
      <c r="B25" s="109"/>
      <c r="C25" s="52" t="s">
        <v>7</v>
      </c>
      <c r="D25" s="52"/>
      <c r="E25" s="52"/>
      <c r="F25" s="53">
        <v>40635</v>
      </c>
      <c r="G25" s="54">
        <f t="shared" si="0"/>
        <v>8.2642190938340203</v>
      </c>
      <c r="H25" s="83">
        <v>40974</v>
      </c>
      <c r="I25" s="54">
        <f t="shared" si="1"/>
        <v>-0.82735393176160965</v>
      </c>
    </row>
    <row r="26" spans="1:26" ht="18" customHeight="1">
      <c r="A26" s="109"/>
      <c r="B26" s="109"/>
      <c r="C26" s="52" t="s">
        <v>8</v>
      </c>
      <c r="D26" s="52"/>
      <c r="E26" s="52"/>
      <c r="F26" s="53">
        <v>110300</v>
      </c>
      <c r="G26" s="54">
        <f t="shared" si="0"/>
        <v>22.432468710468619</v>
      </c>
      <c r="H26" s="83">
        <v>106359</v>
      </c>
      <c r="I26" s="54">
        <f t="shared" si="1"/>
        <v>3.7053751915681721</v>
      </c>
    </row>
    <row r="27" spans="1:26" ht="18" customHeight="1">
      <c r="A27" s="109"/>
      <c r="B27" s="109"/>
      <c r="C27" s="52" t="s">
        <v>9</v>
      </c>
      <c r="D27" s="52"/>
      <c r="E27" s="52"/>
      <c r="F27" s="53">
        <f>SUM(F9,F20:F26)</f>
        <v>491698</v>
      </c>
      <c r="G27" s="54">
        <f>F27/$F$27*100</f>
        <v>100</v>
      </c>
      <c r="H27" s="83">
        <f>SUM(H9,H20:H26)</f>
        <v>493603</v>
      </c>
      <c r="I27" s="54">
        <f t="shared" si="1"/>
        <v>-0.38593768676445928</v>
      </c>
    </row>
    <row r="28" spans="1:26" ht="18" customHeight="1">
      <c r="A28" s="109"/>
      <c r="B28" s="109" t="s">
        <v>88</v>
      </c>
      <c r="C28" s="60" t="s">
        <v>10</v>
      </c>
      <c r="D28" s="52"/>
      <c r="E28" s="52"/>
      <c r="F28" s="53">
        <v>193691</v>
      </c>
      <c r="G28" s="54">
        <f>F28/$F$45*100</f>
        <v>39.392269238434977</v>
      </c>
      <c r="H28" s="83">
        <v>188571</v>
      </c>
      <c r="I28" s="54">
        <f>(F28/H28-1)*100</f>
        <v>2.7151576859644422</v>
      </c>
    </row>
    <row r="29" spans="1:26" ht="18" customHeight="1">
      <c r="A29" s="109"/>
      <c r="B29" s="109"/>
      <c r="C29" s="62"/>
      <c r="D29" s="52" t="s">
        <v>11</v>
      </c>
      <c r="E29" s="52"/>
      <c r="F29" s="53">
        <v>113661</v>
      </c>
      <c r="G29" s="54">
        <f t="shared" ref="G29:G44" si="2">F29/$F$45*100</f>
        <v>23.116018368998855</v>
      </c>
      <c r="H29" s="83">
        <v>106932</v>
      </c>
      <c r="I29" s="54">
        <f t="shared" ref="I29:I45" si="3">(F29/H29-1)*100</f>
        <v>6.2927841993042355</v>
      </c>
    </row>
    <row r="30" spans="1:26" ht="18" customHeight="1">
      <c r="A30" s="109"/>
      <c r="B30" s="109"/>
      <c r="C30" s="62"/>
      <c r="D30" s="52" t="s">
        <v>32</v>
      </c>
      <c r="E30" s="52"/>
      <c r="F30" s="53">
        <v>12488</v>
      </c>
      <c r="G30" s="54">
        <f t="shared" si="2"/>
        <v>2.5397703468389135</v>
      </c>
      <c r="H30" s="83">
        <v>13108</v>
      </c>
      <c r="I30" s="54">
        <f t="shared" si="3"/>
        <v>-4.7299359169972526</v>
      </c>
    </row>
    <row r="31" spans="1:26" ht="18" customHeight="1">
      <c r="A31" s="109"/>
      <c r="B31" s="109"/>
      <c r="C31" s="61"/>
      <c r="D31" s="52" t="s">
        <v>12</v>
      </c>
      <c r="E31" s="52"/>
      <c r="F31" s="53">
        <v>67542</v>
      </c>
      <c r="G31" s="54">
        <f t="shared" si="2"/>
        <v>13.736480522597205</v>
      </c>
      <c r="H31" s="83">
        <v>68531</v>
      </c>
      <c r="I31" s="54">
        <f t="shared" si="3"/>
        <v>-1.4431425194437519</v>
      </c>
    </row>
    <row r="32" spans="1:26" ht="18" customHeight="1">
      <c r="A32" s="109"/>
      <c r="B32" s="109"/>
      <c r="C32" s="60" t="s">
        <v>13</v>
      </c>
      <c r="D32" s="52"/>
      <c r="E32" s="52"/>
      <c r="F32" s="53">
        <v>208108</v>
      </c>
      <c r="G32" s="54">
        <f t="shared" si="2"/>
        <v>42.324353566620161</v>
      </c>
      <c r="H32" s="83">
        <v>221305</v>
      </c>
      <c r="I32" s="54">
        <f t="shared" si="3"/>
        <v>-5.963263369557847</v>
      </c>
    </row>
    <row r="33" spans="1:9" ht="18" customHeight="1">
      <c r="A33" s="109"/>
      <c r="B33" s="109"/>
      <c r="C33" s="62"/>
      <c r="D33" s="52" t="s">
        <v>14</v>
      </c>
      <c r="E33" s="52"/>
      <c r="F33" s="53">
        <v>20228</v>
      </c>
      <c r="G33" s="54">
        <f t="shared" si="2"/>
        <v>4.1139073170930125</v>
      </c>
      <c r="H33" s="83">
        <v>22774</v>
      </c>
      <c r="I33" s="54">
        <f t="shared" si="3"/>
        <v>-11.179415122508118</v>
      </c>
    </row>
    <row r="34" spans="1:9" ht="18" customHeight="1">
      <c r="A34" s="109"/>
      <c r="B34" s="109"/>
      <c r="C34" s="62"/>
      <c r="D34" s="52" t="s">
        <v>33</v>
      </c>
      <c r="E34" s="52"/>
      <c r="F34" s="53">
        <v>9962</v>
      </c>
      <c r="G34" s="54">
        <f t="shared" si="2"/>
        <v>2.0260403743761413</v>
      </c>
      <c r="H34" s="83">
        <v>9952</v>
      </c>
      <c r="I34" s="54">
        <f t="shared" si="3"/>
        <v>0.1004823151125489</v>
      </c>
    </row>
    <row r="35" spans="1:9" ht="18" customHeight="1">
      <c r="A35" s="109"/>
      <c r="B35" s="109"/>
      <c r="C35" s="62"/>
      <c r="D35" s="52" t="s">
        <v>34</v>
      </c>
      <c r="E35" s="52"/>
      <c r="F35" s="53">
        <v>94205</v>
      </c>
      <c r="G35" s="54">
        <f t="shared" si="2"/>
        <v>19.159117995192172</v>
      </c>
      <c r="H35" s="83">
        <v>101596</v>
      </c>
      <c r="I35" s="54">
        <f t="shared" si="3"/>
        <v>-7.2748927123115088</v>
      </c>
    </row>
    <row r="36" spans="1:9" ht="18" customHeight="1">
      <c r="A36" s="109"/>
      <c r="B36" s="109"/>
      <c r="C36" s="62"/>
      <c r="D36" s="52" t="s">
        <v>35</v>
      </c>
      <c r="E36" s="52"/>
      <c r="F36" s="53">
        <v>5283</v>
      </c>
      <c r="G36" s="54">
        <f t="shared" si="2"/>
        <v>1.0744400017897164</v>
      </c>
      <c r="H36" s="83">
        <v>5740</v>
      </c>
      <c r="I36" s="54">
        <f t="shared" si="3"/>
        <v>-7.9616724738675977</v>
      </c>
    </row>
    <row r="37" spans="1:9" ht="18" customHeight="1">
      <c r="A37" s="109"/>
      <c r="B37" s="109"/>
      <c r="C37" s="62"/>
      <c r="D37" s="52" t="s">
        <v>15</v>
      </c>
      <c r="E37" s="52"/>
      <c r="F37" s="53">
        <v>6671</v>
      </c>
      <c r="G37" s="54">
        <f t="shared" si="2"/>
        <v>1.3567270967138365</v>
      </c>
      <c r="H37" s="83">
        <v>8470</v>
      </c>
      <c r="I37" s="54">
        <f t="shared" si="3"/>
        <v>-21.239669421487605</v>
      </c>
    </row>
    <row r="38" spans="1:9" ht="18" customHeight="1">
      <c r="A38" s="109"/>
      <c r="B38" s="109"/>
      <c r="C38" s="61"/>
      <c r="D38" s="52" t="s">
        <v>36</v>
      </c>
      <c r="E38" s="52"/>
      <c r="F38" s="53">
        <v>71459</v>
      </c>
      <c r="G38" s="54">
        <f t="shared" si="2"/>
        <v>14.533107720592723</v>
      </c>
      <c r="H38" s="83">
        <v>72623</v>
      </c>
      <c r="I38" s="54">
        <f t="shared" si="3"/>
        <v>-1.602798011649198</v>
      </c>
    </row>
    <row r="39" spans="1:9" ht="18" customHeight="1">
      <c r="A39" s="109"/>
      <c r="B39" s="109"/>
      <c r="C39" s="60" t="s">
        <v>16</v>
      </c>
      <c r="D39" s="52"/>
      <c r="E39" s="52"/>
      <c r="F39" s="53">
        <v>89899</v>
      </c>
      <c r="G39" s="54">
        <f t="shared" si="2"/>
        <v>18.283377194944865</v>
      </c>
      <c r="H39" s="83">
        <v>83727</v>
      </c>
      <c r="I39" s="54">
        <f t="shared" si="3"/>
        <v>7.3715766718024156</v>
      </c>
    </row>
    <row r="40" spans="1:9" ht="18" customHeight="1">
      <c r="A40" s="109"/>
      <c r="B40" s="109"/>
      <c r="C40" s="62"/>
      <c r="D40" s="60" t="s">
        <v>17</v>
      </c>
      <c r="E40" s="52"/>
      <c r="F40" s="53">
        <v>78250</v>
      </c>
      <c r="G40" s="54">
        <f t="shared" si="2"/>
        <v>15.914240041651585</v>
      </c>
      <c r="H40" s="83">
        <v>73131</v>
      </c>
      <c r="I40" s="54">
        <f t="shared" si="3"/>
        <v>6.9997675404411153</v>
      </c>
    </row>
    <row r="41" spans="1:9" ht="18" customHeight="1">
      <c r="A41" s="109"/>
      <c r="B41" s="109"/>
      <c r="C41" s="62"/>
      <c r="D41" s="62"/>
      <c r="E41" s="56" t="s">
        <v>91</v>
      </c>
      <c r="F41" s="53">
        <v>53207</v>
      </c>
      <c r="G41" s="54">
        <f t="shared" si="2"/>
        <v>10.82107309771445</v>
      </c>
      <c r="H41" s="83">
        <v>52925</v>
      </c>
      <c r="I41" s="57">
        <f t="shared" si="3"/>
        <v>0.53282947567312444</v>
      </c>
    </row>
    <row r="42" spans="1:9" ht="18" customHeight="1">
      <c r="A42" s="109"/>
      <c r="B42" s="109"/>
      <c r="C42" s="62"/>
      <c r="D42" s="61"/>
      <c r="E42" s="46" t="s">
        <v>37</v>
      </c>
      <c r="F42" s="53">
        <v>25043</v>
      </c>
      <c r="G42" s="54">
        <f t="shared" si="2"/>
        <v>5.0931669439371321</v>
      </c>
      <c r="H42" s="83">
        <v>20206</v>
      </c>
      <c r="I42" s="57">
        <f t="shared" si="3"/>
        <v>23.938434128476693</v>
      </c>
    </row>
    <row r="43" spans="1:9" ht="18" customHeight="1">
      <c r="A43" s="109"/>
      <c r="B43" s="109"/>
      <c r="C43" s="62"/>
      <c r="D43" s="52" t="s">
        <v>38</v>
      </c>
      <c r="E43" s="52"/>
      <c r="F43" s="53">
        <v>11649</v>
      </c>
      <c r="G43" s="54">
        <f t="shared" si="2"/>
        <v>2.3691371532932815</v>
      </c>
      <c r="H43" s="83">
        <v>10596</v>
      </c>
      <c r="I43" s="57">
        <f t="shared" si="3"/>
        <v>9.9377123442808681</v>
      </c>
    </row>
    <row r="44" spans="1:9" ht="18" customHeight="1">
      <c r="A44" s="109"/>
      <c r="B44" s="109"/>
      <c r="C44" s="61"/>
      <c r="D44" s="52" t="s">
        <v>39</v>
      </c>
      <c r="E44" s="52"/>
      <c r="F44" s="99">
        <v>0</v>
      </c>
      <c r="G44" s="54">
        <f t="shared" si="2"/>
        <v>0</v>
      </c>
      <c r="H44" s="83">
        <v>0</v>
      </c>
      <c r="I44" s="54" t="e">
        <f t="shared" si="3"/>
        <v>#DIV/0!</v>
      </c>
    </row>
    <row r="45" spans="1:9" ht="18" customHeight="1">
      <c r="A45" s="109"/>
      <c r="B45" s="109"/>
      <c r="C45" s="46" t="s">
        <v>18</v>
      </c>
      <c r="D45" s="46"/>
      <c r="E45" s="46"/>
      <c r="F45" s="53">
        <f>SUM(F28,F32,F39)</f>
        <v>491698</v>
      </c>
      <c r="G45" s="54">
        <f>F45/$F$45*100</f>
        <v>100</v>
      </c>
      <c r="H45" s="53">
        <f>SUM(H28,H32,H39)</f>
        <v>493603</v>
      </c>
      <c r="I45" s="54">
        <f t="shared" si="3"/>
        <v>-0.38593768676445928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0"/>
  <sheetViews>
    <sheetView view="pageBreakPreview" zoomScaleNormal="100" zoomScaleSheetLayoutView="100" workbookViewId="0">
      <pane xSplit="5" ySplit="7" topLeftCell="F8" activePane="bottomRight" state="frozen"/>
      <selection activeCell="O20" sqref="O20"/>
      <selection pane="topRight" activeCell="O20" sqref="O20"/>
      <selection pane="bottomLeft" activeCell="O20" sqref="O20"/>
      <selection pane="bottomRight" activeCell="L34" sqref="L34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3" width="13.6328125" style="2" customWidth="1"/>
    <col min="24" max="27" width="12" style="2" customWidth="1"/>
    <col min="28" max="16384" width="9" style="2"/>
  </cols>
  <sheetData>
    <row r="1" spans="1:27" ht="34" customHeight="1">
      <c r="A1" s="20" t="s">
        <v>0</v>
      </c>
      <c r="B1" s="11"/>
      <c r="C1" s="11"/>
      <c r="D1" s="22" t="s">
        <v>257</v>
      </c>
      <c r="E1" s="13"/>
      <c r="F1" s="13"/>
      <c r="G1" s="13"/>
    </row>
    <row r="2" spans="1:27" ht="15" customHeight="1"/>
    <row r="3" spans="1:27" ht="15" customHeight="1">
      <c r="A3" s="14" t="s">
        <v>46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6" customHeight="1">
      <c r="A5" s="12" t="s">
        <v>243</v>
      </c>
      <c r="B5" s="12"/>
      <c r="C5" s="12"/>
      <c r="D5" s="12"/>
      <c r="K5" s="15"/>
      <c r="M5" s="15"/>
      <c r="Q5" s="15" t="s">
        <v>47</v>
      </c>
    </row>
    <row r="6" spans="1:27" ht="16" customHeight="1">
      <c r="A6" s="124" t="s">
        <v>48</v>
      </c>
      <c r="B6" s="125"/>
      <c r="C6" s="125"/>
      <c r="D6" s="125"/>
      <c r="E6" s="125"/>
      <c r="F6" s="118" t="s">
        <v>251</v>
      </c>
      <c r="G6" s="117"/>
      <c r="H6" s="116" t="s">
        <v>252</v>
      </c>
      <c r="I6" s="117"/>
      <c r="J6" s="118" t="s">
        <v>253</v>
      </c>
      <c r="K6" s="117"/>
      <c r="L6" s="118" t="s">
        <v>254</v>
      </c>
      <c r="M6" s="117"/>
      <c r="N6" s="118" t="s">
        <v>255</v>
      </c>
      <c r="O6" s="117"/>
      <c r="P6" s="116" t="s">
        <v>256</v>
      </c>
      <c r="Q6" s="117"/>
    </row>
    <row r="7" spans="1:27" ht="16" customHeight="1">
      <c r="A7" s="125"/>
      <c r="B7" s="125"/>
      <c r="C7" s="125"/>
      <c r="D7" s="125"/>
      <c r="E7" s="125"/>
      <c r="F7" s="50" t="s">
        <v>244</v>
      </c>
      <c r="G7" s="50" t="s">
        <v>236</v>
      </c>
      <c r="H7" s="50" t="s">
        <v>241</v>
      </c>
      <c r="I7" s="50" t="s">
        <v>236</v>
      </c>
      <c r="J7" s="50" t="s">
        <v>241</v>
      </c>
      <c r="K7" s="50" t="s">
        <v>236</v>
      </c>
      <c r="L7" s="50" t="s">
        <v>241</v>
      </c>
      <c r="M7" s="50" t="s">
        <v>236</v>
      </c>
      <c r="N7" s="50" t="s">
        <v>241</v>
      </c>
      <c r="O7" s="50" t="s">
        <v>236</v>
      </c>
      <c r="P7" s="50" t="s">
        <v>241</v>
      </c>
      <c r="Q7" s="50" t="s">
        <v>236</v>
      </c>
    </row>
    <row r="8" spans="1:27" ht="16" customHeight="1">
      <c r="A8" s="122" t="s">
        <v>82</v>
      </c>
      <c r="B8" s="60" t="s">
        <v>49</v>
      </c>
      <c r="C8" s="52"/>
      <c r="D8" s="52"/>
      <c r="E8" s="65" t="s">
        <v>40</v>
      </c>
      <c r="F8" s="102">
        <v>27462</v>
      </c>
      <c r="G8" s="102">
        <v>26927</v>
      </c>
      <c r="H8" s="102">
        <v>5080</v>
      </c>
      <c r="I8" s="103">
        <v>3812</v>
      </c>
      <c r="J8" s="102">
        <v>1227</v>
      </c>
      <c r="K8" s="103">
        <v>1284</v>
      </c>
      <c r="L8" s="102">
        <v>8</v>
      </c>
      <c r="M8" s="103">
        <v>8</v>
      </c>
      <c r="N8" s="102">
        <v>66</v>
      </c>
      <c r="O8" s="103">
        <v>66</v>
      </c>
      <c r="P8" s="102">
        <v>1024</v>
      </c>
      <c r="Q8" s="103">
        <v>1004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6" customHeight="1">
      <c r="A9" s="122"/>
      <c r="B9" s="62"/>
      <c r="C9" s="52" t="s">
        <v>50</v>
      </c>
      <c r="D9" s="52"/>
      <c r="E9" s="65" t="s">
        <v>41</v>
      </c>
      <c r="F9" s="102">
        <v>27462</v>
      </c>
      <c r="G9" s="102">
        <f>G8</f>
        <v>26927</v>
      </c>
      <c r="H9" s="102">
        <v>5080</v>
      </c>
      <c r="I9" s="103">
        <v>3812</v>
      </c>
      <c r="J9" s="102">
        <v>1227</v>
      </c>
      <c r="K9" s="103">
        <v>1284</v>
      </c>
      <c r="L9" s="102">
        <v>8</v>
      </c>
      <c r="M9" s="103">
        <v>8</v>
      </c>
      <c r="N9" s="102">
        <v>66</v>
      </c>
      <c r="O9" s="103">
        <v>66</v>
      </c>
      <c r="P9" s="102">
        <v>1024</v>
      </c>
      <c r="Q9" s="103">
        <v>1004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" customHeight="1">
      <c r="A10" s="122"/>
      <c r="B10" s="61"/>
      <c r="C10" s="52" t="s">
        <v>51</v>
      </c>
      <c r="D10" s="52"/>
      <c r="E10" s="65" t="s">
        <v>42</v>
      </c>
      <c r="F10" s="102">
        <v>0</v>
      </c>
      <c r="G10" s="102">
        <v>0</v>
      </c>
      <c r="H10" s="102">
        <v>0</v>
      </c>
      <c r="I10" s="103">
        <v>0</v>
      </c>
      <c r="J10" s="66">
        <v>0</v>
      </c>
      <c r="K10" s="66">
        <v>0</v>
      </c>
      <c r="L10" s="102">
        <v>0</v>
      </c>
      <c r="M10" s="103">
        <v>0</v>
      </c>
      <c r="N10" s="102">
        <v>0</v>
      </c>
      <c r="O10" s="103">
        <v>0</v>
      </c>
      <c r="P10" s="102">
        <v>0</v>
      </c>
      <c r="Q10" s="103">
        <v>0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6" customHeight="1">
      <c r="A11" s="122"/>
      <c r="B11" s="60" t="s">
        <v>52</v>
      </c>
      <c r="C11" s="52"/>
      <c r="D11" s="52"/>
      <c r="E11" s="65" t="s">
        <v>43</v>
      </c>
      <c r="F11" s="102">
        <v>29278</v>
      </c>
      <c r="G11" s="102">
        <v>28272</v>
      </c>
      <c r="H11" s="102">
        <v>4744</v>
      </c>
      <c r="I11" s="103">
        <v>3529</v>
      </c>
      <c r="J11" s="102">
        <v>1146</v>
      </c>
      <c r="K11" s="103">
        <v>1237</v>
      </c>
      <c r="L11" s="102">
        <v>2</v>
      </c>
      <c r="M11" s="103">
        <v>2</v>
      </c>
      <c r="N11" s="102">
        <v>49</v>
      </c>
      <c r="O11" s="103">
        <v>63</v>
      </c>
      <c r="P11" s="102">
        <v>1024</v>
      </c>
      <c r="Q11" s="103">
        <v>1004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6" customHeight="1">
      <c r="A12" s="122"/>
      <c r="B12" s="62"/>
      <c r="C12" s="52" t="s">
        <v>53</v>
      </c>
      <c r="D12" s="52"/>
      <c r="E12" s="65" t="s">
        <v>44</v>
      </c>
      <c r="F12" s="102">
        <v>29278</v>
      </c>
      <c r="G12" s="102">
        <f>G11</f>
        <v>28272</v>
      </c>
      <c r="H12" s="102">
        <v>4742</v>
      </c>
      <c r="I12" s="103">
        <v>3527</v>
      </c>
      <c r="J12" s="102">
        <v>1146</v>
      </c>
      <c r="K12" s="103">
        <v>1237</v>
      </c>
      <c r="L12" s="102">
        <v>2</v>
      </c>
      <c r="M12" s="103">
        <v>2</v>
      </c>
      <c r="N12" s="102">
        <v>49</v>
      </c>
      <c r="O12" s="103">
        <v>63</v>
      </c>
      <c r="P12" s="102">
        <v>1024</v>
      </c>
      <c r="Q12" s="103">
        <v>1004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6" customHeight="1">
      <c r="A13" s="122"/>
      <c r="B13" s="61"/>
      <c r="C13" s="52" t="s">
        <v>54</v>
      </c>
      <c r="D13" s="52"/>
      <c r="E13" s="65" t="s">
        <v>45</v>
      </c>
      <c r="F13" s="102">
        <v>0</v>
      </c>
      <c r="G13" s="102">
        <v>0</v>
      </c>
      <c r="H13" s="66">
        <v>2</v>
      </c>
      <c r="I13" s="66">
        <v>2</v>
      </c>
      <c r="J13" s="66">
        <v>0</v>
      </c>
      <c r="K13" s="66">
        <v>0</v>
      </c>
      <c r="L13" s="102">
        <v>0</v>
      </c>
      <c r="M13" s="103">
        <v>0</v>
      </c>
      <c r="N13" s="102">
        <v>0</v>
      </c>
      <c r="O13" s="103">
        <v>0</v>
      </c>
      <c r="P13" s="102">
        <v>0</v>
      </c>
      <c r="Q13" s="103">
        <v>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6" customHeight="1">
      <c r="A14" s="122"/>
      <c r="B14" s="52" t="s">
        <v>55</v>
      </c>
      <c r="C14" s="52"/>
      <c r="D14" s="52"/>
      <c r="E14" s="65" t="s">
        <v>96</v>
      </c>
      <c r="F14" s="102">
        <f t="shared" ref="F14:G15" si="0">F9-F12</f>
        <v>-1816</v>
      </c>
      <c r="G14" s="102">
        <f t="shared" si="0"/>
        <v>-1345</v>
      </c>
      <c r="H14" s="102">
        <f t="shared" ref="H14:N15" si="1">H9-H12</f>
        <v>338</v>
      </c>
      <c r="I14" s="103">
        <f t="shared" si="1"/>
        <v>285</v>
      </c>
      <c r="J14" s="102">
        <f t="shared" si="1"/>
        <v>81</v>
      </c>
      <c r="K14" s="103">
        <f t="shared" si="1"/>
        <v>47</v>
      </c>
      <c r="L14" s="102">
        <f t="shared" si="1"/>
        <v>6</v>
      </c>
      <c r="M14" s="103">
        <f t="shared" si="1"/>
        <v>6</v>
      </c>
      <c r="N14" s="102">
        <f t="shared" si="1"/>
        <v>17</v>
      </c>
      <c r="O14" s="103">
        <f>O9-O12</f>
        <v>3</v>
      </c>
      <c r="P14" s="102">
        <f t="shared" ref="P14:Q15" si="2">P9-P12</f>
        <v>0</v>
      </c>
      <c r="Q14" s="103">
        <f t="shared" si="2"/>
        <v>0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6" customHeight="1">
      <c r="A15" s="122"/>
      <c r="B15" s="52" t="s">
        <v>56</v>
      </c>
      <c r="C15" s="52"/>
      <c r="D15" s="52"/>
      <c r="E15" s="65" t="s">
        <v>97</v>
      </c>
      <c r="F15" s="102">
        <f t="shared" si="0"/>
        <v>0</v>
      </c>
      <c r="G15" s="102">
        <f t="shared" si="0"/>
        <v>0</v>
      </c>
      <c r="H15" s="102">
        <f t="shared" si="1"/>
        <v>-2</v>
      </c>
      <c r="I15" s="103">
        <f t="shared" si="1"/>
        <v>-2</v>
      </c>
      <c r="J15" s="102">
        <f t="shared" si="1"/>
        <v>0</v>
      </c>
      <c r="K15" s="103">
        <f t="shared" si="1"/>
        <v>0</v>
      </c>
      <c r="L15" s="102">
        <f t="shared" si="1"/>
        <v>0</v>
      </c>
      <c r="M15" s="103">
        <f t="shared" si="1"/>
        <v>0</v>
      </c>
      <c r="N15" s="102">
        <f t="shared" si="1"/>
        <v>0</v>
      </c>
      <c r="O15" s="103">
        <v>0</v>
      </c>
      <c r="P15" s="102">
        <f t="shared" si="2"/>
        <v>0</v>
      </c>
      <c r="Q15" s="103">
        <f t="shared" si="2"/>
        <v>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6" customHeight="1">
      <c r="A16" s="122"/>
      <c r="B16" s="52" t="s">
        <v>57</v>
      </c>
      <c r="C16" s="52"/>
      <c r="D16" s="52"/>
      <c r="E16" s="65" t="s">
        <v>98</v>
      </c>
      <c r="F16" s="102">
        <f t="shared" ref="F16" si="3">F8-F11</f>
        <v>-1816</v>
      </c>
      <c r="G16" s="102">
        <f>G8-G11</f>
        <v>-1345</v>
      </c>
      <c r="H16" s="102">
        <f t="shared" ref="H16:N16" si="4">H8-H11</f>
        <v>336</v>
      </c>
      <c r="I16" s="103">
        <f t="shared" si="4"/>
        <v>283</v>
      </c>
      <c r="J16" s="102">
        <f t="shared" si="4"/>
        <v>81</v>
      </c>
      <c r="K16" s="103">
        <f t="shared" si="4"/>
        <v>47</v>
      </c>
      <c r="L16" s="102">
        <f t="shared" si="4"/>
        <v>6</v>
      </c>
      <c r="M16" s="103">
        <f t="shared" si="4"/>
        <v>6</v>
      </c>
      <c r="N16" s="102">
        <f t="shared" si="4"/>
        <v>17</v>
      </c>
      <c r="O16" s="103">
        <f>O8-O11</f>
        <v>3</v>
      </c>
      <c r="P16" s="102">
        <f t="shared" ref="P16:Q16" si="5">P8-P11</f>
        <v>0</v>
      </c>
      <c r="Q16" s="103">
        <f t="shared" si="5"/>
        <v>0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6" customHeight="1">
      <c r="A17" s="122"/>
      <c r="B17" s="52" t="s">
        <v>58</v>
      </c>
      <c r="C17" s="52"/>
      <c r="D17" s="52"/>
      <c r="E17" s="50"/>
      <c r="F17" s="102">
        <v>8513</v>
      </c>
      <c r="G17" s="92">
        <v>6950</v>
      </c>
      <c r="H17" s="66">
        <v>0</v>
      </c>
      <c r="I17" s="66">
        <v>0</v>
      </c>
      <c r="J17" s="102">
        <v>0</v>
      </c>
      <c r="K17" s="103">
        <v>0</v>
      </c>
      <c r="L17" s="102">
        <v>0</v>
      </c>
      <c r="M17" s="103">
        <v>0</v>
      </c>
      <c r="N17" s="102">
        <v>0</v>
      </c>
      <c r="O17" s="103">
        <v>0</v>
      </c>
      <c r="P17" s="102">
        <v>2</v>
      </c>
      <c r="Q17" s="66">
        <v>6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6" customHeight="1">
      <c r="A18" s="122"/>
      <c r="B18" s="52" t="s">
        <v>59</v>
      </c>
      <c r="C18" s="52"/>
      <c r="D18" s="52"/>
      <c r="E18" s="50"/>
      <c r="F18" s="67">
        <v>0</v>
      </c>
      <c r="G18" s="67">
        <v>0</v>
      </c>
      <c r="H18" s="67">
        <v>0</v>
      </c>
      <c r="I18" s="91">
        <v>0</v>
      </c>
      <c r="J18" s="67">
        <v>0</v>
      </c>
      <c r="K18" s="91">
        <v>0</v>
      </c>
      <c r="L18" s="67">
        <v>0</v>
      </c>
      <c r="M18" s="91">
        <v>0</v>
      </c>
      <c r="N18" s="67">
        <v>0</v>
      </c>
      <c r="O18" s="91">
        <v>0</v>
      </c>
      <c r="P18" s="67">
        <v>0</v>
      </c>
      <c r="Q18" s="91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6" customHeight="1">
      <c r="A19" s="122" t="s">
        <v>83</v>
      </c>
      <c r="B19" s="60" t="s">
        <v>60</v>
      </c>
      <c r="C19" s="52"/>
      <c r="D19" s="52"/>
      <c r="E19" s="65"/>
      <c r="F19" s="96">
        <f>8172-3000</f>
        <v>5172</v>
      </c>
      <c r="G19" s="102">
        <f>3845-2000</f>
        <v>1845</v>
      </c>
      <c r="H19" s="102">
        <v>311</v>
      </c>
      <c r="I19" s="103">
        <v>314</v>
      </c>
      <c r="J19" s="102">
        <v>25</v>
      </c>
      <c r="K19" s="103">
        <v>58</v>
      </c>
      <c r="L19" s="102">
        <v>15</v>
      </c>
      <c r="M19" s="103">
        <v>0</v>
      </c>
      <c r="N19" s="102">
        <v>0</v>
      </c>
      <c r="O19" s="103">
        <v>0</v>
      </c>
      <c r="P19" s="102">
        <v>552</v>
      </c>
      <c r="Q19" s="103">
        <v>602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6" customHeight="1">
      <c r="A20" s="122"/>
      <c r="B20" s="61"/>
      <c r="C20" s="52" t="s">
        <v>61</v>
      </c>
      <c r="D20" s="52"/>
      <c r="E20" s="65"/>
      <c r="F20" s="102">
        <v>4296</v>
      </c>
      <c r="G20" s="102">
        <v>794</v>
      </c>
      <c r="H20" s="102">
        <v>0</v>
      </c>
      <c r="I20" s="103">
        <v>0</v>
      </c>
      <c r="J20" s="102">
        <v>0</v>
      </c>
      <c r="K20" s="103">
        <v>0</v>
      </c>
      <c r="L20" s="102">
        <v>0</v>
      </c>
      <c r="M20" s="103">
        <v>0</v>
      </c>
      <c r="N20" s="102">
        <v>0</v>
      </c>
      <c r="O20" s="103">
        <v>0</v>
      </c>
      <c r="P20" s="102">
        <v>332</v>
      </c>
      <c r="Q20" s="103">
        <v>327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6" customHeight="1">
      <c r="A21" s="122"/>
      <c r="B21" s="52" t="s">
        <v>62</v>
      </c>
      <c r="C21" s="52"/>
      <c r="D21" s="52"/>
      <c r="E21" s="65" t="s">
        <v>99</v>
      </c>
      <c r="F21" s="102">
        <v>5172</v>
      </c>
      <c r="G21" s="102">
        <f>G19</f>
        <v>1845</v>
      </c>
      <c r="H21" s="102">
        <v>311</v>
      </c>
      <c r="I21" s="103">
        <v>314</v>
      </c>
      <c r="J21" s="102">
        <v>25</v>
      </c>
      <c r="K21" s="103">
        <v>58</v>
      </c>
      <c r="L21" s="102">
        <v>15</v>
      </c>
      <c r="M21" s="103">
        <v>0</v>
      </c>
      <c r="N21" s="102">
        <v>0</v>
      </c>
      <c r="O21" s="103">
        <v>0</v>
      </c>
      <c r="P21" s="102">
        <v>552</v>
      </c>
      <c r="Q21" s="103">
        <v>602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6" customHeight="1">
      <c r="A22" s="122"/>
      <c r="B22" s="60" t="s">
        <v>63</v>
      </c>
      <c r="C22" s="52"/>
      <c r="D22" s="52"/>
      <c r="E22" s="65" t="s">
        <v>100</v>
      </c>
      <c r="F22" s="102">
        <f>9214-3000</f>
        <v>6214</v>
      </c>
      <c r="G22" s="102">
        <f>5076-2000</f>
        <v>3076</v>
      </c>
      <c r="H22" s="102">
        <v>2583</v>
      </c>
      <c r="I22" s="103">
        <v>817</v>
      </c>
      <c r="J22" s="102">
        <v>637</v>
      </c>
      <c r="K22" s="103">
        <v>624</v>
      </c>
      <c r="L22" s="102">
        <v>0</v>
      </c>
      <c r="M22" s="103">
        <v>0</v>
      </c>
      <c r="N22" s="102">
        <v>28</v>
      </c>
      <c r="O22" s="103">
        <v>11</v>
      </c>
      <c r="P22" s="102">
        <v>552</v>
      </c>
      <c r="Q22" s="103">
        <v>602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6" customHeight="1">
      <c r="A23" s="122"/>
      <c r="B23" s="61" t="s">
        <v>64</v>
      </c>
      <c r="C23" s="52" t="s">
        <v>65</v>
      </c>
      <c r="D23" s="52"/>
      <c r="E23" s="65"/>
      <c r="F23" s="102">
        <v>1644</v>
      </c>
      <c r="G23" s="102">
        <v>2012</v>
      </c>
      <c r="H23" s="102">
        <v>0</v>
      </c>
      <c r="I23" s="103">
        <v>0</v>
      </c>
      <c r="J23" s="102">
        <v>30</v>
      </c>
      <c r="K23" s="103">
        <v>35</v>
      </c>
      <c r="L23" s="102">
        <v>0</v>
      </c>
      <c r="M23" s="103">
        <v>0</v>
      </c>
      <c r="N23" s="102">
        <v>0</v>
      </c>
      <c r="O23" s="103">
        <v>0</v>
      </c>
      <c r="P23" s="102">
        <v>530</v>
      </c>
      <c r="Q23" s="103">
        <v>562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6" customHeight="1">
      <c r="A24" s="122"/>
      <c r="B24" s="52" t="s">
        <v>101</v>
      </c>
      <c r="C24" s="52"/>
      <c r="D24" s="52"/>
      <c r="E24" s="65" t="s">
        <v>102</v>
      </c>
      <c r="F24" s="102">
        <f>F21-F22</f>
        <v>-1042</v>
      </c>
      <c r="G24" s="102">
        <f>G21-G22</f>
        <v>-1231</v>
      </c>
      <c r="H24" s="102">
        <f t="shared" ref="H24:N24" si="6">H21-H22</f>
        <v>-2272</v>
      </c>
      <c r="I24" s="103">
        <f t="shared" si="6"/>
        <v>-503</v>
      </c>
      <c r="J24" s="102">
        <f t="shared" si="6"/>
        <v>-612</v>
      </c>
      <c r="K24" s="103">
        <f t="shared" si="6"/>
        <v>-566</v>
      </c>
      <c r="L24" s="102">
        <f t="shared" si="6"/>
        <v>15</v>
      </c>
      <c r="M24" s="103">
        <f t="shared" si="6"/>
        <v>0</v>
      </c>
      <c r="N24" s="102">
        <f t="shared" si="6"/>
        <v>-28</v>
      </c>
      <c r="O24" s="103">
        <f>O21-O22</f>
        <v>-11</v>
      </c>
      <c r="P24" s="102">
        <f t="shared" ref="P24:Q24" si="7">P21-P22</f>
        <v>0</v>
      </c>
      <c r="Q24" s="103">
        <f t="shared" si="7"/>
        <v>0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6" customHeight="1">
      <c r="A25" s="122"/>
      <c r="B25" s="60" t="s">
        <v>66</v>
      </c>
      <c r="C25" s="60"/>
      <c r="D25" s="60"/>
      <c r="E25" s="126" t="s">
        <v>103</v>
      </c>
      <c r="F25" s="113">
        <v>1042</v>
      </c>
      <c r="G25" s="113">
        <v>1231</v>
      </c>
      <c r="H25" s="113">
        <v>2272</v>
      </c>
      <c r="I25" s="115">
        <v>503</v>
      </c>
      <c r="J25" s="113">
        <v>612</v>
      </c>
      <c r="K25" s="115">
        <v>566</v>
      </c>
      <c r="L25" s="113">
        <v>0</v>
      </c>
      <c r="M25" s="115">
        <v>0</v>
      </c>
      <c r="N25" s="113">
        <v>28</v>
      </c>
      <c r="O25" s="115">
        <v>11</v>
      </c>
      <c r="P25" s="113">
        <v>0</v>
      </c>
      <c r="Q25" s="115">
        <v>0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6" customHeight="1">
      <c r="A26" s="122"/>
      <c r="B26" s="78" t="s">
        <v>67</v>
      </c>
      <c r="C26" s="78"/>
      <c r="D26" s="78"/>
      <c r="E26" s="127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6" customHeight="1">
      <c r="A27" s="122"/>
      <c r="B27" s="52" t="s">
        <v>104</v>
      </c>
      <c r="C27" s="52"/>
      <c r="D27" s="52"/>
      <c r="E27" s="65" t="s">
        <v>105</v>
      </c>
      <c r="F27" s="102">
        <f>F24+F25</f>
        <v>0</v>
      </c>
      <c r="G27" s="102">
        <f>G24+G25</f>
        <v>0</v>
      </c>
      <c r="H27" s="102">
        <f t="shared" ref="H27:Q27" si="8">H24+H25</f>
        <v>0</v>
      </c>
      <c r="I27" s="103">
        <f t="shared" si="8"/>
        <v>0</v>
      </c>
      <c r="J27" s="102">
        <f t="shared" si="8"/>
        <v>0</v>
      </c>
      <c r="K27" s="103">
        <f t="shared" si="8"/>
        <v>0</v>
      </c>
      <c r="L27" s="102">
        <f t="shared" si="8"/>
        <v>15</v>
      </c>
      <c r="M27" s="103">
        <f t="shared" si="8"/>
        <v>0</v>
      </c>
      <c r="N27" s="102">
        <f t="shared" si="8"/>
        <v>0</v>
      </c>
      <c r="O27" s="103">
        <f t="shared" si="8"/>
        <v>0</v>
      </c>
      <c r="P27" s="102">
        <f t="shared" si="8"/>
        <v>0</v>
      </c>
      <c r="Q27" s="103">
        <f t="shared" si="8"/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6" customHeight="1">
      <c r="A29" s="12"/>
      <c r="F29" s="27"/>
      <c r="G29" s="27"/>
      <c r="H29" s="27"/>
      <c r="I29" s="27"/>
      <c r="J29" s="28"/>
      <c r="K29" s="28"/>
      <c r="L29" s="27"/>
      <c r="M29" s="28"/>
      <c r="N29" s="27"/>
      <c r="O29" s="27"/>
      <c r="P29" s="27"/>
      <c r="Q29" s="28" t="s">
        <v>106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6" customHeight="1">
      <c r="A30" s="125" t="s">
        <v>68</v>
      </c>
      <c r="B30" s="125"/>
      <c r="C30" s="125"/>
      <c r="D30" s="125"/>
      <c r="E30" s="125"/>
      <c r="F30" s="120" t="s">
        <v>263</v>
      </c>
      <c r="G30" s="120"/>
      <c r="H30" s="121" t="s">
        <v>264</v>
      </c>
      <c r="I30" s="121"/>
      <c r="J30" s="119"/>
      <c r="K30" s="119"/>
      <c r="L30" s="119"/>
      <c r="M30" s="119"/>
      <c r="N30" s="119"/>
      <c r="O30" s="119"/>
      <c r="P30" s="119"/>
      <c r="Q30" s="119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6" customHeight="1">
      <c r="A31" s="125"/>
      <c r="B31" s="125"/>
      <c r="C31" s="125"/>
      <c r="D31" s="125"/>
      <c r="E31" s="125"/>
      <c r="F31" s="108" t="s">
        <v>241</v>
      </c>
      <c r="G31" s="108" t="s">
        <v>236</v>
      </c>
      <c r="H31" s="108" t="s">
        <v>241</v>
      </c>
      <c r="I31" s="108" t="s">
        <v>236</v>
      </c>
      <c r="J31" s="50" t="s">
        <v>241</v>
      </c>
      <c r="K31" s="50" t="s">
        <v>236</v>
      </c>
      <c r="L31" s="50" t="s">
        <v>241</v>
      </c>
      <c r="M31" s="50" t="s">
        <v>236</v>
      </c>
      <c r="N31" s="50" t="s">
        <v>241</v>
      </c>
      <c r="O31" s="50" t="s">
        <v>236</v>
      </c>
      <c r="P31" s="50" t="s">
        <v>241</v>
      </c>
      <c r="Q31" s="50" t="s">
        <v>236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" customHeight="1">
      <c r="A32" s="122" t="s">
        <v>84</v>
      </c>
      <c r="B32" s="60" t="s">
        <v>49</v>
      </c>
      <c r="C32" s="52"/>
      <c r="D32" s="52"/>
      <c r="E32" s="65" t="s">
        <v>40</v>
      </c>
      <c r="F32" s="92">
        <v>1067</v>
      </c>
      <c r="G32" s="92">
        <v>1037</v>
      </c>
      <c r="H32" s="92">
        <v>494</v>
      </c>
      <c r="I32" s="92">
        <v>297</v>
      </c>
      <c r="J32" s="53"/>
      <c r="K32" s="87"/>
      <c r="L32" s="87"/>
      <c r="M32" s="53"/>
      <c r="N32" s="53"/>
      <c r="O32" s="53"/>
      <c r="P32" s="53"/>
      <c r="Q32" s="53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6" customHeight="1">
      <c r="A33" s="128"/>
      <c r="B33" s="62"/>
      <c r="C33" s="60" t="s">
        <v>69</v>
      </c>
      <c r="D33" s="52"/>
      <c r="E33" s="65"/>
      <c r="F33" s="92">
        <v>1020</v>
      </c>
      <c r="G33" s="92">
        <v>999</v>
      </c>
      <c r="H33" s="92">
        <v>494</v>
      </c>
      <c r="I33" s="92">
        <v>297</v>
      </c>
      <c r="J33" s="53"/>
      <c r="K33" s="87"/>
      <c r="L33" s="87"/>
      <c r="M33" s="53"/>
      <c r="N33" s="53"/>
      <c r="O33" s="53"/>
      <c r="P33" s="53"/>
      <c r="Q33" s="53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6" customHeight="1">
      <c r="A34" s="128"/>
      <c r="B34" s="62"/>
      <c r="C34" s="61"/>
      <c r="D34" s="52" t="s">
        <v>70</v>
      </c>
      <c r="E34" s="65"/>
      <c r="F34" s="92">
        <v>993</v>
      </c>
      <c r="G34" s="92">
        <v>974</v>
      </c>
      <c r="H34" s="92">
        <v>0</v>
      </c>
      <c r="I34" s="92">
        <v>0</v>
      </c>
      <c r="J34" s="53"/>
      <c r="K34" s="87"/>
      <c r="L34" s="87"/>
      <c r="M34" s="53"/>
      <c r="N34" s="53"/>
      <c r="O34" s="53"/>
      <c r="P34" s="53"/>
      <c r="Q34" s="53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6" customHeight="1">
      <c r="A35" s="128"/>
      <c r="B35" s="61"/>
      <c r="C35" s="52" t="s">
        <v>71</v>
      </c>
      <c r="D35" s="52"/>
      <c r="E35" s="65"/>
      <c r="F35" s="92">
        <v>47</v>
      </c>
      <c r="G35" s="92">
        <v>38</v>
      </c>
      <c r="H35" s="92">
        <v>0</v>
      </c>
      <c r="I35" s="92">
        <v>0</v>
      </c>
      <c r="J35" s="67"/>
      <c r="K35" s="67"/>
      <c r="L35" s="87"/>
      <c r="M35" s="67"/>
      <c r="N35" s="53"/>
      <c r="O35" s="53"/>
      <c r="P35" s="53"/>
      <c r="Q35" s="53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6" customHeight="1">
      <c r="A36" s="128"/>
      <c r="B36" s="60" t="s">
        <v>52</v>
      </c>
      <c r="C36" s="52"/>
      <c r="D36" s="52"/>
      <c r="E36" s="65" t="s">
        <v>41</v>
      </c>
      <c r="F36" s="92">
        <f>F37+F38</f>
        <v>477</v>
      </c>
      <c r="G36" s="92">
        <v>415</v>
      </c>
      <c r="H36" s="92">
        <v>19</v>
      </c>
      <c r="I36" s="92">
        <v>21</v>
      </c>
      <c r="J36" s="53"/>
      <c r="K36" s="87"/>
      <c r="L36" s="87"/>
      <c r="M36" s="53"/>
      <c r="N36" s="53"/>
      <c r="O36" s="53"/>
      <c r="P36" s="53"/>
      <c r="Q36" s="53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6" customHeight="1">
      <c r="A37" s="128"/>
      <c r="B37" s="62"/>
      <c r="C37" s="52" t="s">
        <v>72</v>
      </c>
      <c r="D37" s="52"/>
      <c r="E37" s="65"/>
      <c r="F37" s="92">
        <v>443</v>
      </c>
      <c r="G37" s="92">
        <v>376</v>
      </c>
      <c r="H37" s="92">
        <v>15</v>
      </c>
      <c r="I37" s="92">
        <v>18</v>
      </c>
      <c r="J37" s="53"/>
      <c r="K37" s="87"/>
      <c r="L37" s="87"/>
      <c r="M37" s="53"/>
      <c r="N37" s="53"/>
      <c r="O37" s="53"/>
      <c r="P37" s="53"/>
      <c r="Q37" s="53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6" customHeight="1">
      <c r="A38" s="128"/>
      <c r="B38" s="61"/>
      <c r="C38" s="52" t="s">
        <v>73</v>
      </c>
      <c r="D38" s="52"/>
      <c r="E38" s="65"/>
      <c r="F38" s="92">
        <v>34</v>
      </c>
      <c r="G38" s="92">
        <v>38</v>
      </c>
      <c r="H38" s="92">
        <v>4</v>
      </c>
      <c r="I38" s="92">
        <v>3</v>
      </c>
      <c r="J38" s="53"/>
      <c r="K38" s="67"/>
      <c r="L38" s="87"/>
      <c r="M38" s="67"/>
      <c r="N38" s="53"/>
      <c r="O38" s="53"/>
      <c r="P38" s="53"/>
      <c r="Q38" s="53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6" customHeight="1">
      <c r="A39" s="128"/>
      <c r="B39" s="46" t="s">
        <v>74</v>
      </c>
      <c r="C39" s="46"/>
      <c r="D39" s="46"/>
      <c r="E39" s="65" t="s">
        <v>107</v>
      </c>
      <c r="F39" s="92">
        <f>F32-F36</f>
        <v>590</v>
      </c>
      <c r="G39" s="92">
        <v>622</v>
      </c>
      <c r="H39" s="92">
        <f>H32-H36</f>
        <v>475</v>
      </c>
      <c r="I39" s="92">
        <f t="shared" ref="I39" si="9">I32-I36</f>
        <v>276</v>
      </c>
      <c r="J39" s="53">
        <f t="shared" ref="J39:Q39" si="10">J32-J36</f>
        <v>0</v>
      </c>
      <c r="K39" s="87">
        <f t="shared" ref="K39:L39" si="11">K32-K36</f>
        <v>0</v>
      </c>
      <c r="L39" s="87">
        <f t="shared" si="11"/>
        <v>0</v>
      </c>
      <c r="M39" s="53">
        <f t="shared" si="10"/>
        <v>0</v>
      </c>
      <c r="N39" s="53">
        <f t="shared" si="10"/>
        <v>0</v>
      </c>
      <c r="O39" s="53">
        <f t="shared" si="10"/>
        <v>0</v>
      </c>
      <c r="P39" s="53">
        <f t="shared" si="10"/>
        <v>0</v>
      </c>
      <c r="Q39" s="53">
        <f t="shared" si="10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6" customHeight="1">
      <c r="A40" s="122" t="s">
        <v>85</v>
      </c>
      <c r="B40" s="60" t="s">
        <v>75</v>
      </c>
      <c r="C40" s="52"/>
      <c r="D40" s="52"/>
      <c r="E40" s="65" t="s">
        <v>43</v>
      </c>
      <c r="F40" s="106">
        <v>1240</v>
      </c>
      <c r="G40" s="106">
        <v>1183</v>
      </c>
      <c r="H40" s="92">
        <v>348</v>
      </c>
      <c r="I40" s="92">
        <v>263</v>
      </c>
      <c r="J40" s="53"/>
      <c r="K40" s="87"/>
      <c r="L40" s="87"/>
      <c r="M40" s="53"/>
      <c r="N40" s="53"/>
      <c r="O40" s="53"/>
      <c r="P40" s="53"/>
      <c r="Q40" s="53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6" customHeight="1">
      <c r="A41" s="123"/>
      <c r="B41" s="61"/>
      <c r="C41" s="52" t="s">
        <v>76</v>
      </c>
      <c r="D41" s="52"/>
      <c r="E41" s="65"/>
      <c r="F41" s="106">
        <v>1047</v>
      </c>
      <c r="G41" s="106">
        <v>921</v>
      </c>
      <c r="H41" s="107">
        <v>348</v>
      </c>
      <c r="I41" s="107">
        <v>263</v>
      </c>
      <c r="J41" s="53"/>
      <c r="K41" s="87"/>
      <c r="L41" s="87"/>
      <c r="M41" s="53"/>
      <c r="N41" s="53"/>
      <c r="O41" s="53"/>
      <c r="P41" s="53"/>
      <c r="Q41" s="53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6" customHeight="1">
      <c r="A42" s="123"/>
      <c r="B42" s="60" t="s">
        <v>63</v>
      </c>
      <c r="C42" s="52"/>
      <c r="D42" s="52"/>
      <c r="E42" s="65" t="s">
        <v>44</v>
      </c>
      <c r="F42" s="106">
        <v>1862</v>
      </c>
      <c r="G42" s="106">
        <v>1739</v>
      </c>
      <c r="H42" s="92">
        <v>791</v>
      </c>
      <c r="I42" s="92">
        <v>605</v>
      </c>
      <c r="J42" s="53"/>
      <c r="K42" s="87"/>
      <c r="L42" s="87"/>
      <c r="M42" s="53"/>
      <c r="N42" s="53"/>
      <c r="O42" s="53"/>
      <c r="P42" s="53"/>
      <c r="Q42" s="53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6" customHeight="1">
      <c r="A43" s="123"/>
      <c r="B43" s="61"/>
      <c r="C43" s="52" t="s">
        <v>77</v>
      </c>
      <c r="D43" s="52"/>
      <c r="E43" s="65"/>
      <c r="F43" s="106">
        <v>1514</v>
      </c>
      <c r="G43" s="106">
        <v>1690</v>
      </c>
      <c r="H43" s="92">
        <v>611</v>
      </c>
      <c r="I43" s="92">
        <v>95</v>
      </c>
      <c r="J43" s="67"/>
      <c r="K43" s="67"/>
      <c r="L43" s="87"/>
      <c r="M43" s="67"/>
      <c r="N43" s="53"/>
      <c r="O43" s="53"/>
      <c r="P43" s="53"/>
      <c r="Q43" s="53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6" customHeight="1">
      <c r="A44" s="123"/>
      <c r="B44" s="52" t="s">
        <v>74</v>
      </c>
      <c r="C44" s="52"/>
      <c r="D44" s="52"/>
      <c r="E44" s="65" t="s">
        <v>108</v>
      </c>
      <c r="F44" s="107">
        <f>F40-F42</f>
        <v>-622</v>
      </c>
      <c r="G44" s="107">
        <v>-556</v>
      </c>
      <c r="H44" s="107">
        <f>H40-H42</f>
        <v>-443</v>
      </c>
      <c r="I44" s="107">
        <f t="shared" ref="I44" si="12">I40-I42</f>
        <v>-342</v>
      </c>
      <c r="J44" s="67">
        <f t="shared" ref="J44:Q44" si="13">J40-J42</f>
        <v>0</v>
      </c>
      <c r="K44" s="67">
        <f t="shared" ref="K44:L44" si="14">K40-K42</f>
        <v>0</v>
      </c>
      <c r="L44" s="67">
        <f t="shared" si="14"/>
        <v>0</v>
      </c>
      <c r="M44" s="67">
        <f t="shared" si="13"/>
        <v>0</v>
      </c>
      <c r="N44" s="67">
        <f t="shared" si="13"/>
        <v>0</v>
      </c>
      <c r="O44" s="67">
        <f t="shared" si="13"/>
        <v>0</v>
      </c>
      <c r="P44" s="67">
        <f t="shared" si="13"/>
        <v>0</v>
      </c>
      <c r="Q44" s="67">
        <f t="shared" si="13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6" customHeight="1">
      <c r="A45" s="122" t="s">
        <v>86</v>
      </c>
      <c r="B45" s="46" t="s">
        <v>78</v>
      </c>
      <c r="C45" s="46"/>
      <c r="D45" s="46"/>
      <c r="E45" s="65" t="s">
        <v>109</v>
      </c>
      <c r="F45" s="92">
        <f>F39+F44</f>
        <v>-32</v>
      </c>
      <c r="G45" s="92">
        <v>66</v>
      </c>
      <c r="H45" s="92">
        <f>H39+H44</f>
        <v>32</v>
      </c>
      <c r="I45" s="92">
        <f t="shared" ref="I45" si="15">I39+I44</f>
        <v>-66</v>
      </c>
      <c r="J45" s="53">
        <f t="shared" ref="J45:Q45" si="16">J39+J44</f>
        <v>0</v>
      </c>
      <c r="K45" s="87">
        <f t="shared" ref="K45:L45" si="17">K39+K44</f>
        <v>0</v>
      </c>
      <c r="L45" s="87">
        <f t="shared" si="17"/>
        <v>0</v>
      </c>
      <c r="M45" s="53">
        <f t="shared" si="16"/>
        <v>0</v>
      </c>
      <c r="N45" s="53">
        <f t="shared" si="16"/>
        <v>0</v>
      </c>
      <c r="O45" s="53">
        <f t="shared" si="16"/>
        <v>0</v>
      </c>
      <c r="P45" s="53">
        <f t="shared" si="16"/>
        <v>0</v>
      </c>
      <c r="Q45" s="53">
        <f t="shared" si="16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6" customHeight="1">
      <c r="A46" s="123"/>
      <c r="B46" s="52" t="s">
        <v>79</v>
      </c>
      <c r="C46" s="52"/>
      <c r="D46" s="52"/>
      <c r="E46" s="52"/>
      <c r="F46" s="107">
        <v>0</v>
      </c>
      <c r="G46" s="107">
        <v>0</v>
      </c>
      <c r="H46" s="107">
        <v>0</v>
      </c>
      <c r="I46" s="107">
        <v>0</v>
      </c>
      <c r="J46" s="67"/>
      <c r="K46" s="67"/>
      <c r="L46" s="87"/>
      <c r="M46" s="67"/>
      <c r="N46" s="53"/>
      <c r="O46" s="53"/>
      <c r="P46" s="67"/>
      <c r="Q46" s="67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6" customHeight="1">
      <c r="A47" s="123"/>
      <c r="B47" s="52" t="s">
        <v>80</v>
      </c>
      <c r="C47" s="52"/>
      <c r="D47" s="52"/>
      <c r="E47" s="52"/>
      <c r="F47" s="92">
        <f>F45</f>
        <v>-32</v>
      </c>
      <c r="G47" s="92">
        <v>66</v>
      </c>
      <c r="H47" s="92">
        <f>H45</f>
        <v>32</v>
      </c>
      <c r="I47" s="92">
        <v>-66</v>
      </c>
      <c r="J47" s="53"/>
      <c r="K47" s="87"/>
      <c r="L47" s="87"/>
      <c r="M47" s="53"/>
      <c r="N47" s="53"/>
      <c r="O47" s="53"/>
      <c r="P47" s="53"/>
      <c r="Q47" s="53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6" customHeight="1">
      <c r="A48" s="123"/>
      <c r="B48" s="52" t="s">
        <v>81</v>
      </c>
      <c r="C48" s="52"/>
      <c r="D48" s="52"/>
      <c r="E48" s="52"/>
      <c r="F48" s="92">
        <f>F45</f>
        <v>-32</v>
      </c>
      <c r="G48" s="92">
        <v>66</v>
      </c>
      <c r="H48" s="92">
        <f>H45</f>
        <v>32</v>
      </c>
      <c r="I48" s="92">
        <v>-66</v>
      </c>
      <c r="J48" s="53"/>
      <c r="K48" s="87"/>
      <c r="L48" s="87"/>
      <c r="M48" s="53"/>
      <c r="N48" s="53"/>
      <c r="O48" s="53"/>
      <c r="P48" s="53"/>
      <c r="Q48" s="53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" ht="16" customHeight="1">
      <c r="A49" s="8" t="s">
        <v>110</v>
      </c>
    </row>
    <row r="50" spans="1:1" ht="16" customHeight="1">
      <c r="A50" s="8"/>
    </row>
  </sheetData>
  <mergeCells count="31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M25:M26"/>
    <mergeCell ref="F25:F26"/>
    <mergeCell ref="G25:G26"/>
    <mergeCell ref="H25:H26"/>
    <mergeCell ref="I25:I26"/>
    <mergeCell ref="K25:K26"/>
    <mergeCell ref="L25:L26"/>
    <mergeCell ref="J6:K6"/>
    <mergeCell ref="L6:M6"/>
    <mergeCell ref="P30:Q30"/>
    <mergeCell ref="F30:G30"/>
    <mergeCell ref="H30:I30"/>
    <mergeCell ref="J30:M30"/>
    <mergeCell ref="N30:O30"/>
    <mergeCell ref="P25:P26"/>
    <mergeCell ref="Q25:Q26"/>
    <mergeCell ref="P6:Q6"/>
    <mergeCell ref="N6:O6"/>
    <mergeCell ref="N25:N26"/>
    <mergeCell ref="O25:O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68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O20" sqref="O20"/>
      <selection pane="topRight" activeCell="O20" sqref="O20"/>
      <selection pane="bottomLeft" activeCell="O20" sqref="O20"/>
      <selection pane="bottomRight" activeCell="O20" sqref="O20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257</v>
      </c>
      <c r="F1" s="1"/>
    </row>
    <row r="3" spans="1:9" ht="14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7" t="s">
        <v>238</v>
      </c>
      <c r="G7" s="47"/>
      <c r="H7" s="47" t="s">
        <v>246</v>
      </c>
      <c r="I7" s="68" t="s">
        <v>21</v>
      </c>
    </row>
    <row r="8" spans="1:9" ht="17.149999999999999" customHeight="1">
      <c r="A8" s="18"/>
      <c r="B8" s="19"/>
      <c r="C8" s="19"/>
      <c r="D8" s="19"/>
      <c r="E8" s="59"/>
      <c r="F8" s="50" t="s">
        <v>235</v>
      </c>
      <c r="G8" s="50" t="s">
        <v>2</v>
      </c>
      <c r="H8" s="50" t="s">
        <v>235</v>
      </c>
      <c r="I8" s="51"/>
    </row>
    <row r="9" spans="1:9" ht="18" customHeight="1">
      <c r="A9" s="109" t="s">
        <v>87</v>
      </c>
      <c r="B9" s="109" t="s">
        <v>89</v>
      </c>
      <c r="C9" s="60" t="s">
        <v>3</v>
      </c>
      <c r="D9" s="52"/>
      <c r="E9" s="52"/>
      <c r="F9" s="87">
        <v>103405</v>
      </c>
      <c r="G9" s="54">
        <f>F9/$F$27*100</f>
        <v>18.346613581160323</v>
      </c>
      <c r="H9" s="83">
        <v>101784</v>
      </c>
      <c r="I9" s="54">
        <f t="shared" ref="I9:I45" si="0">(F9/H9-1)*100</f>
        <v>1.592588226047309</v>
      </c>
    </row>
    <row r="10" spans="1:9" ht="18" customHeight="1">
      <c r="A10" s="109"/>
      <c r="B10" s="109"/>
      <c r="C10" s="62"/>
      <c r="D10" s="60" t="s">
        <v>22</v>
      </c>
      <c r="E10" s="52"/>
      <c r="F10" s="87">
        <v>27570</v>
      </c>
      <c r="G10" s="54">
        <f t="shared" ref="G10:G27" si="1">F10/$F$27*100</f>
        <v>4.8916023058129694</v>
      </c>
      <c r="H10" s="83">
        <v>28209</v>
      </c>
      <c r="I10" s="54">
        <f t="shared" si="0"/>
        <v>-2.2652344996277773</v>
      </c>
    </row>
    <row r="11" spans="1:9" ht="18" customHeight="1">
      <c r="A11" s="109"/>
      <c r="B11" s="109"/>
      <c r="C11" s="62"/>
      <c r="D11" s="62"/>
      <c r="E11" s="46" t="s">
        <v>23</v>
      </c>
      <c r="F11" s="87">
        <v>22201</v>
      </c>
      <c r="G11" s="54">
        <f t="shared" si="1"/>
        <v>3.9390084436472157</v>
      </c>
      <c r="H11" s="83">
        <v>21806</v>
      </c>
      <c r="I11" s="54">
        <f t="shared" si="0"/>
        <v>1.8114280473264133</v>
      </c>
    </row>
    <row r="12" spans="1:9" ht="18" customHeight="1">
      <c r="A12" s="109"/>
      <c r="B12" s="109"/>
      <c r="C12" s="62"/>
      <c r="D12" s="62"/>
      <c r="E12" s="46" t="s">
        <v>24</v>
      </c>
      <c r="F12" s="87">
        <v>1414</v>
      </c>
      <c r="G12" s="54">
        <f t="shared" si="1"/>
        <v>0.25087869642435756</v>
      </c>
      <c r="H12" s="83">
        <v>1464</v>
      </c>
      <c r="I12" s="54">
        <f t="shared" si="0"/>
        <v>-3.4153005464480857</v>
      </c>
    </row>
    <row r="13" spans="1:9" ht="18" customHeight="1">
      <c r="A13" s="109"/>
      <c r="B13" s="109"/>
      <c r="C13" s="62"/>
      <c r="D13" s="61"/>
      <c r="E13" s="46" t="s">
        <v>25</v>
      </c>
      <c r="F13" s="87">
        <v>94</v>
      </c>
      <c r="G13" s="54">
        <f t="shared" si="1"/>
        <v>1.6677933142779076E-2</v>
      </c>
      <c r="H13" s="83">
        <v>168</v>
      </c>
      <c r="I13" s="54">
        <f t="shared" si="0"/>
        <v>-44.047619047619044</v>
      </c>
    </row>
    <row r="14" spans="1:9" ht="18" customHeight="1">
      <c r="A14" s="109"/>
      <c r="B14" s="109"/>
      <c r="C14" s="62"/>
      <c r="D14" s="60" t="s">
        <v>26</v>
      </c>
      <c r="E14" s="52"/>
      <c r="F14" s="87">
        <v>22614</v>
      </c>
      <c r="G14" s="54">
        <f t="shared" si="1"/>
        <v>4.0122848945830434</v>
      </c>
      <c r="H14" s="83">
        <v>21866</v>
      </c>
      <c r="I14" s="54">
        <f t="shared" si="0"/>
        <v>3.4208360010975936</v>
      </c>
    </row>
    <row r="15" spans="1:9" ht="18" customHeight="1">
      <c r="A15" s="109"/>
      <c r="B15" s="109"/>
      <c r="C15" s="62"/>
      <c r="D15" s="62"/>
      <c r="E15" s="46" t="s">
        <v>27</v>
      </c>
      <c r="F15" s="87">
        <v>631</v>
      </c>
      <c r="G15" s="54">
        <f t="shared" si="1"/>
        <v>0.11195506184142123</v>
      </c>
      <c r="H15" s="83">
        <v>629</v>
      </c>
      <c r="I15" s="54">
        <f t="shared" si="0"/>
        <v>0.31796502384737746</v>
      </c>
    </row>
    <row r="16" spans="1:9" ht="18" customHeight="1">
      <c r="A16" s="109"/>
      <c r="B16" s="109"/>
      <c r="C16" s="62"/>
      <c r="D16" s="61"/>
      <c r="E16" s="46" t="s">
        <v>28</v>
      </c>
      <c r="F16" s="87">
        <v>21983</v>
      </c>
      <c r="G16" s="54">
        <f t="shared" si="1"/>
        <v>3.9003298327416216</v>
      </c>
      <c r="H16" s="83">
        <v>21238</v>
      </c>
      <c r="I16" s="54">
        <f t="shared" si="0"/>
        <v>3.5078632639608198</v>
      </c>
    </row>
    <row r="17" spans="1:9" ht="18" customHeight="1">
      <c r="A17" s="109"/>
      <c r="B17" s="109"/>
      <c r="C17" s="62"/>
      <c r="D17" s="110" t="s">
        <v>29</v>
      </c>
      <c r="E17" s="111"/>
      <c r="F17" s="87">
        <v>16147</v>
      </c>
      <c r="G17" s="54">
        <f t="shared" si="1"/>
        <v>2.8648785793239759</v>
      </c>
      <c r="H17" s="83">
        <v>14062</v>
      </c>
      <c r="I17" s="54">
        <f t="shared" si="0"/>
        <v>14.827193855781529</v>
      </c>
    </row>
    <row r="18" spans="1:9" ht="18" customHeight="1">
      <c r="A18" s="109"/>
      <c r="B18" s="109"/>
      <c r="C18" s="62"/>
      <c r="D18" s="110" t="s">
        <v>93</v>
      </c>
      <c r="E18" s="112"/>
      <c r="F18" s="87">
        <v>1678</v>
      </c>
      <c r="G18" s="54">
        <f t="shared" si="1"/>
        <v>0.29771884908067331</v>
      </c>
      <c r="H18" s="83">
        <v>1739</v>
      </c>
      <c r="I18" s="54">
        <f t="shared" si="0"/>
        <v>-3.5077630822311634</v>
      </c>
    </row>
    <row r="19" spans="1:9" ht="18" customHeight="1">
      <c r="A19" s="109"/>
      <c r="B19" s="109"/>
      <c r="C19" s="61"/>
      <c r="D19" s="110" t="s">
        <v>94</v>
      </c>
      <c r="E19" s="112"/>
      <c r="F19" s="87">
        <v>0</v>
      </c>
      <c r="G19" s="54">
        <f t="shared" si="1"/>
        <v>0</v>
      </c>
      <c r="H19" s="83">
        <v>0</v>
      </c>
      <c r="I19" s="54" t="e">
        <f t="shared" si="0"/>
        <v>#DIV/0!</v>
      </c>
    </row>
    <row r="20" spans="1:9" ht="18" customHeight="1">
      <c r="A20" s="109"/>
      <c r="B20" s="109"/>
      <c r="C20" s="52" t="s">
        <v>4</v>
      </c>
      <c r="D20" s="52"/>
      <c r="E20" s="52"/>
      <c r="F20" s="87">
        <v>15303</v>
      </c>
      <c r="G20" s="54">
        <f t="shared" si="1"/>
        <v>2.7151320306802997</v>
      </c>
      <c r="H20" s="83">
        <v>13659</v>
      </c>
      <c r="I20" s="54">
        <f t="shared" si="0"/>
        <v>12.036020206457287</v>
      </c>
    </row>
    <row r="21" spans="1:9" ht="18" customHeight="1">
      <c r="A21" s="109"/>
      <c r="B21" s="109"/>
      <c r="C21" s="52" t="s">
        <v>5</v>
      </c>
      <c r="D21" s="52"/>
      <c r="E21" s="52"/>
      <c r="F21" s="87">
        <v>161190</v>
      </c>
      <c r="G21" s="54">
        <f t="shared" si="1"/>
        <v>28.599106843452759</v>
      </c>
      <c r="H21" s="83">
        <v>168633</v>
      </c>
      <c r="I21" s="54">
        <f t="shared" si="0"/>
        <v>-4.4137268506164284</v>
      </c>
    </row>
    <row r="22" spans="1:9" ht="18" customHeight="1">
      <c r="A22" s="109"/>
      <c r="B22" s="109"/>
      <c r="C22" s="52" t="s">
        <v>30</v>
      </c>
      <c r="D22" s="52"/>
      <c r="E22" s="52"/>
      <c r="F22" s="87">
        <v>5485</v>
      </c>
      <c r="G22" s="54">
        <f t="shared" si="1"/>
        <v>0.97317514136322592</v>
      </c>
      <c r="H22" s="83">
        <v>5701</v>
      </c>
      <c r="I22" s="54">
        <f t="shared" si="0"/>
        <v>-3.7888089808805425</v>
      </c>
    </row>
    <row r="23" spans="1:9" ht="18" customHeight="1">
      <c r="A23" s="109"/>
      <c r="B23" s="109"/>
      <c r="C23" s="52" t="s">
        <v>6</v>
      </c>
      <c r="D23" s="52"/>
      <c r="E23" s="52"/>
      <c r="F23" s="87">
        <v>108875</v>
      </c>
      <c r="G23" s="54">
        <f t="shared" si="1"/>
        <v>19.317127350213532</v>
      </c>
      <c r="H23" s="83">
        <v>116797</v>
      </c>
      <c r="I23" s="54">
        <f t="shared" si="0"/>
        <v>-6.7827084599775711</v>
      </c>
    </row>
    <row r="24" spans="1:9" ht="18" customHeight="1">
      <c r="A24" s="109"/>
      <c r="B24" s="109"/>
      <c r="C24" s="52" t="s">
        <v>31</v>
      </c>
      <c r="D24" s="52"/>
      <c r="E24" s="52"/>
      <c r="F24" s="87">
        <v>2376</v>
      </c>
      <c r="G24" s="54">
        <f t="shared" si="1"/>
        <v>0.42156137390684134</v>
      </c>
      <c r="H24" s="83">
        <v>2651</v>
      </c>
      <c r="I24" s="54">
        <f t="shared" si="0"/>
        <v>-10.373443983402487</v>
      </c>
    </row>
    <row r="25" spans="1:9" ht="18" customHeight="1">
      <c r="A25" s="109"/>
      <c r="B25" s="109"/>
      <c r="C25" s="52" t="s">
        <v>7</v>
      </c>
      <c r="D25" s="52"/>
      <c r="E25" s="52"/>
      <c r="F25" s="87">
        <v>45301</v>
      </c>
      <c r="G25" s="54">
        <f t="shared" si="1"/>
        <v>8.0375218010748402</v>
      </c>
      <c r="H25" s="83">
        <v>60806</v>
      </c>
      <c r="I25" s="54">
        <f t="shared" si="0"/>
        <v>-25.499128375489267</v>
      </c>
    </row>
    <row r="26" spans="1:9" ht="18" customHeight="1">
      <c r="A26" s="109"/>
      <c r="B26" s="109"/>
      <c r="C26" s="52" t="s">
        <v>8</v>
      </c>
      <c r="D26" s="52"/>
      <c r="E26" s="52"/>
      <c r="F26" s="87">
        <v>121814</v>
      </c>
      <c r="G26" s="54">
        <f t="shared" si="1"/>
        <v>21.612827104835002</v>
      </c>
      <c r="H26" s="83">
        <v>116570</v>
      </c>
      <c r="I26" s="54">
        <f t="shared" si="0"/>
        <v>4.4985845414772241</v>
      </c>
    </row>
    <row r="27" spans="1:9" ht="18" customHeight="1">
      <c r="A27" s="109"/>
      <c r="B27" s="109"/>
      <c r="C27" s="52" t="s">
        <v>9</v>
      </c>
      <c r="D27" s="52"/>
      <c r="E27" s="52"/>
      <c r="F27" s="87">
        <v>563619</v>
      </c>
      <c r="G27" s="54">
        <f t="shared" si="1"/>
        <v>100</v>
      </c>
      <c r="H27" s="83">
        <v>586601</v>
      </c>
      <c r="I27" s="54">
        <f t="shared" si="0"/>
        <v>-3.917824892899946</v>
      </c>
    </row>
    <row r="28" spans="1:9" ht="18" customHeight="1">
      <c r="A28" s="109"/>
      <c r="B28" s="109" t="s">
        <v>88</v>
      </c>
      <c r="C28" s="60" t="s">
        <v>10</v>
      </c>
      <c r="D28" s="52"/>
      <c r="E28" s="52"/>
      <c r="F28" s="87">
        <v>192184</v>
      </c>
      <c r="G28" s="54">
        <f t="shared" ref="G28:G45" si="2">F28/$F$45*100</f>
        <v>35.879857812826714</v>
      </c>
      <c r="H28" s="83">
        <v>195840</v>
      </c>
      <c r="I28" s="54">
        <f t="shared" si="0"/>
        <v>-1.8668300653594816</v>
      </c>
    </row>
    <row r="29" spans="1:9" ht="18" customHeight="1">
      <c r="A29" s="109"/>
      <c r="B29" s="109"/>
      <c r="C29" s="62"/>
      <c r="D29" s="52" t="s">
        <v>11</v>
      </c>
      <c r="E29" s="52"/>
      <c r="F29" s="87">
        <v>110305</v>
      </c>
      <c r="G29" s="54">
        <f t="shared" si="2"/>
        <v>20.593429817486633</v>
      </c>
      <c r="H29" s="83">
        <v>112712</v>
      </c>
      <c r="I29" s="54">
        <f t="shared" si="0"/>
        <v>-2.1355312655263026</v>
      </c>
    </row>
    <row r="30" spans="1:9" ht="18" customHeight="1">
      <c r="A30" s="109"/>
      <c r="B30" s="109"/>
      <c r="C30" s="62"/>
      <c r="D30" s="52" t="s">
        <v>32</v>
      </c>
      <c r="E30" s="52"/>
      <c r="F30" s="87">
        <v>13537</v>
      </c>
      <c r="G30" s="54">
        <f t="shared" si="2"/>
        <v>2.527294859157033</v>
      </c>
      <c r="H30" s="83">
        <v>12545</v>
      </c>
      <c r="I30" s="54">
        <f t="shared" si="0"/>
        <v>7.9075328816261559</v>
      </c>
    </row>
    <row r="31" spans="1:9" ht="18" customHeight="1">
      <c r="A31" s="109"/>
      <c r="B31" s="109"/>
      <c r="C31" s="61"/>
      <c r="D31" s="52" t="s">
        <v>12</v>
      </c>
      <c r="E31" s="52"/>
      <c r="F31" s="87">
        <v>68342</v>
      </c>
      <c r="G31" s="54">
        <f t="shared" si="2"/>
        <v>12.759133136183051</v>
      </c>
      <c r="H31" s="83">
        <v>70583</v>
      </c>
      <c r="I31" s="54">
        <f t="shared" si="0"/>
        <v>-3.1749854780896203</v>
      </c>
    </row>
    <row r="32" spans="1:9" ht="18" customHeight="1">
      <c r="A32" s="109"/>
      <c r="B32" s="109"/>
      <c r="C32" s="60" t="s">
        <v>13</v>
      </c>
      <c r="D32" s="52"/>
      <c r="E32" s="52"/>
      <c r="F32" s="87">
        <v>249772</v>
      </c>
      <c r="G32" s="54">
        <f t="shared" si="2"/>
        <v>46.631269229620337</v>
      </c>
      <c r="H32" s="83">
        <v>255416</v>
      </c>
      <c r="I32" s="54">
        <f t="shared" si="0"/>
        <v>-2.2097284430106168</v>
      </c>
    </row>
    <row r="33" spans="1:9" ht="18" customHeight="1">
      <c r="A33" s="109"/>
      <c r="B33" s="109"/>
      <c r="C33" s="62"/>
      <c r="D33" s="52" t="s">
        <v>14</v>
      </c>
      <c r="E33" s="52"/>
      <c r="F33" s="87">
        <v>41008</v>
      </c>
      <c r="G33" s="54">
        <f t="shared" si="2"/>
        <v>7.6560026286704304</v>
      </c>
      <c r="H33" s="83">
        <v>30180</v>
      </c>
      <c r="I33" s="54">
        <f t="shared" si="0"/>
        <v>35.878064943671298</v>
      </c>
    </row>
    <row r="34" spans="1:9" ht="18" customHeight="1">
      <c r="A34" s="109"/>
      <c r="B34" s="109"/>
      <c r="C34" s="62"/>
      <c r="D34" s="52" t="s">
        <v>33</v>
      </c>
      <c r="E34" s="52"/>
      <c r="F34" s="87">
        <v>8994</v>
      </c>
      <c r="G34" s="54">
        <f t="shared" si="2"/>
        <v>1.6791379155838337</v>
      </c>
      <c r="H34" s="83">
        <v>8701</v>
      </c>
      <c r="I34" s="54">
        <f t="shared" si="0"/>
        <v>3.367429031145841</v>
      </c>
    </row>
    <row r="35" spans="1:9" ht="18" customHeight="1">
      <c r="A35" s="109"/>
      <c r="B35" s="109"/>
      <c r="C35" s="62"/>
      <c r="D35" s="52" t="s">
        <v>34</v>
      </c>
      <c r="E35" s="52"/>
      <c r="F35" s="87">
        <v>110583</v>
      </c>
      <c r="G35" s="54">
        <f t="shared" si="2"/>
        <v>20.645331122860473</v>
      </c>
      <c r="H35" s="83">
        <v>121805</v>
      </c>
      <c r="I35" s="54">
        <f t="shared" si="0"/>
        <v>-9.2130864907023486</v>
      </c>
    </row>
    <row r="36" spans="1:9" ht="18" customHeight="1">
      <c r="A36" s="109"/>
      <c r="B36" s="109"/>
      <c r="C36" s="62"/>
      <c r="D36" s="52" t="s">
        <v>35</v>
      </c>
      <c r="E36" s="52"/>
      <c r="F36" s="87">
        <v>4876</v>
      </c>
      <c r="G36" s="54">
        <f t="shared" si="2"/>
        <v>0.91032649281596323</v>
      </c>
      <c r="H36" s="83">
        <v>5096</v>
      </c>
      <c r="I36" s="54">
        <f t="shared" si="0"/>
        <v>-4.3171114599686033</v>
      </c>
    </row>
    <row r="37" spans="1:9" ht="18" customHeight="1">
      <c r="A37" s="109"/>
      <c r="B37" s="109"/>
      <c r="C37" s="62"/>
      <c r="D37" s="52" t="s">
        <v>15</v>
      </c>
      <c r="E37" s="52"/>
      <c r="F37" s="87">
        <v>22017</v>
      </c>
      <c r="G37" s="54">
        <f t="shared" si="2"/>
        <v>4.1104713684021865</v>
      </c>
      <c r="H37" s="83">
        <v>25827</v>
      </c>
      <c r="I37" s="54">
        <f t="shared" si="0"/>
        <v>-14.752003717040306</v>
      </c>
    </row>
    <row r="38" spans="1:9" ht="18" customHeight="1">
      <c r="A38" s="109"/>
      <c r="B38" s="109"/>
      <c r="C38" s="61"/>
      <c r="D38" s="52" t="s">
        <v>36</v>
      </c>
      <c r="E38" s="52"/>
      <c r="F38" s="87">
        <v>62294</v>
      </c>
      <c r="G38" s="54">
        <f t="shared" si="2"/>
        <v>11.629999701287451</v>
      </c>
      <c r="H38" s="83">
        <v>63807</v>
      </c>
      <c r="I38" s="54">
        <f t="shared" si="0"/>
        <v>-2.3712131897754118</v>
      </c>
    </row>
    <row r="39" spans="1:9" ht="18" customHeight="1">
      <c r="A39" s="109"/>
      <c r="B39" s="109"/>
      <c r="C39" s="60" t="s">
        <v>16</v>
      </c>
      <c r="D39" s="52"/>
      <c r="E39" s="52"/>
      <c r="F39" s="87">
        <v>93675</v>
      </c>
      <c r="G39" s="54">
        <f t="shared" si="2"/>
        <v>17.488686262209878</v>
      </c>
      <c r="H39" s="83">
        <v>103234</v>
      </c>
      <c r="I39" s="54">
        <f t="shared" si="0"/>
        <v>-9.2595462735145411</v>
      </c>
    </row>
    <row r="40" spans="1:9" ht="18" customHeight="1">
      <c r="A40" s="109"/>
      <c r="B40" s="109"/>
      <c r="C40" s="62"/>
      <c r="D40" s="60" t="s">
        <v>17</v>
      </c>
      <c r="E40" s="52"/>
      <c r="F40" s="87">
        <v>92940</v>
      </c>
      <c r="G40" s="54">
        <f t="shared" si="2"/>
        <v>17.351465185052426</v>
      </c>
      <c r="H40" s="83">
        <v>101430</v>
      </c>
      <c r="I40" s="54">
        <f t="shared" si="0"/>
        <v>-8.3703046435965707</v>
      </c>
    </row>
    <row r="41" spans="1:9" ht="18" customHeight="1">
      <c r="A41" s="109"/>
      <c r="B41" s="109"/>
      <c r="C41" s="62"/>
      <c r="D41" s="62"/>
      <c r="E41" s="56" t="s">
        <v>91</v>
      </c>
      <c r="F41" s="87">
        <v>74015</v>
      </c>
      <c r="G41" s="54">
        <f t="shared" si="2"/>
        <v>13.818255817426889</v>
      </c>
      <c r="H41" s="83">
        <v>81594</v>
      </c>
      <c r="I41" s="57">
        <f t="shared" si="0"/>
        <v>-9.2886731867539254</v>
      </c>
    </row>
    <row r="42" spans="1:9" ht="18" customHeight="1">
      <c r="A42" s="109"/>
      <c r="B42" s="109"/>
      <c r="C42" s="62"/>
      <c r="D42" s="61"/>
      <c r="E42" s="46" t="s">
        <v>37</v>
      </c>
      <c r="F42" s="87">
        <v>18926</v>
      </c>
      <c r="G42" s="54">
        <f t="shared" si="2"/>
        <v>3.5333960629686052</v>
      </c>
      <c r="H42" s="83">
        <v>19836</v>
      </c>
      <c r="I42" s="57">
        <f t="shared" si="0"/>
        <v>-4.5876184714660262</v>
      </c>
    </row>
    <row r="43" spans="1:9" ht="18" customHeight="1">
      <c r="A43" s="109"/>
      <c r="B43" s="109"/>
      <c r="C43" s="62"/>
      <c r="D43" s="52" t="s">
        <v>38</v>
      </c>
      <c r="E43" s="52"/>
      <c r="F43" s="87">
        <v>735</v>
      </c>
      <c r="G43" s="54">
        <f t="shared" si="2"/>
        <v>0.13722107715745138</v>
      </c>
      <c r="H43" s="83">
        <v>1804</v>
      </c>
      <c r="I43" s="57">
        <f t="shared" si="0"/>
        <v>-59.257206208425714</v>
      </c>
    </row>
    <row r="44" spans="1:9" ht="18" customHeight="1">
      <c r="A44" s="109"/>
      <c r="B44" s="109"/>
      <c r="C44" s="61"/>
      <c r="D44" s="52" t="s">
        <v>39</v>
      </c>
      <c r="E44" s="52"/>
      <c r="F44" s="87">
        <v>0</v>
      </c>
      <c r="G44" s="54">
        <f t="shared" si="2"/>
        <v>0</v>
      </c>
      <c r="H44" s="83">
        <v>0</v>
      </c>
      <c r="I44" s="54" t="e">
        <f t="shared" si="0"/>
        <v>#DIV/0!</v>
      </c>
    </row>
    <row r="45" spans="1:9" ht="18" customHeight="1">
      <c r="A45" s="109"/>
      <c r="B45" s="109"/>
      <c r="C45" s="46" t="s">
        <v>18</v>
      </c>
      <c r="D45" s="46"/>
      <c r="E45" s="46"/>
      <c r="F45" s="53">
        <v>535632</v>
      </c>
      <c r="G45" s="54">
        <f t="shared" si="2"/>
        <v>100</v>
      </c>
      <c r="H45" s="53">
        <f>SUM(H28,H32,H39)</f>
        <v>554490</v>
      </c>
      <c r="I45" s="54">
        <f t="shared" si="0"/>
        <v>-3.4009630471243835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O20" sqref="O20"/>
      <selection pane="topRight" activeCell="O20" sqref="O20"/>
      <selection pane="bottomLeft" activeCell="O20" sqref="O20"/>
      <selection pane="bottomRight" activeCell="O20" sqref="O20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3" t="s">
        <v>0</v>
      </c>
      <c r="B1" s="33"/>
      <c r="C1" s="21" t="s">
        <v>257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49" t="s">
        <v>114</v>
      </c>
      <c r="B6" s="47"/>
      <c r="C6" s="47"/>
      <c r="D6" s="47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109" t="s">
        <v>115</v>
      </c>
      <c r="B7" s="60" t="s">
        <v>116</v>
      </c>
      <c r="C7" s="52"/>
      <c r="D7" s="65" t="s">
        <v>117</v>
      </c>
      <c r="E7" s="89">
        <v>489648</v>
      </c>
      <c r="F7" s="89">
        <v>483702</v>
      </c>
      <c r="G7" s="89">
        <v>556213</v>
      </c>
      <c r="H7" s="89">
        <v>586601</v>
      </c>
      <c r="I7" s="36">
        <v>563619</v>
      </c>
    </row>
    <row r="8" spans="1:9" ht="27" customHeight="1">
      <c r="A8" s="109"/>
      <c r="B8" s="78"/>
      <c r="C8" s="52" t="s">
        <v>118</v>
      </c>
      <c r="D8" s="65" t="s">
        <v>41</v>
      </c>
      <c r="E8" s="88">
        <v>253135</v>
      </c>
      <c r="F8" s="88">
        <v>253502</v>
      </c>
      <c r="G8" s="88">
        <v>261650</v>
      </c>
      <c r="H8" s="70">
        <v>261885</v>
      </c>
      <c r="I8" s="70">
        <v>280239</v>
      </c>
    </row>
    <row r="9" spans="1:9" ht="27" customHeight="1">
      <c r="A9" s="109"/>
      <c r="B9" s="52" t="s">
        <v>119</v>
      </c>
      <c r="C9" s="52"/>
      <c r="D9" s="65"/>
      <c r="E9" s="88">
        <v>465782</v>
      </c>
      <c r="F9" s="88">
        <v>460416</v>
      </c>
      <c r="G9" s="88">
        <v>525446</v>
      </c>
      <c r="H9" s="70">
        <v>554491</v>
      </c>
      <c r="I9" s="71">
        <v>535632</v>
      </c>
    </row>
    <row r="10" spans="1:9" ht="27" customHeight="1">
      <c r="A10" s="109"/>
      <c r="B10" s="52" t="s">
        <v>120</v>
      </c>
      <c r="C10" s="52"/>
      <c r="D10" s="65"/>
      <c r="E10" s="88">
        <v>23866</v>
      </c>
      <c r="F10" s="88">
        <v>23286</v>
      </c>
      <c r="G10" s="88">
        <v>30767</v>
      </c>
      <c r="H10" s="70">
        <v>32110</v>
      </c>
      <c r="I10" s="71">
        <v>27987</v>
      </c>
    </row>
    <row r="11" spans="1:9" ht="27" customHeight="1">
      <c r="A11" s="109"/>
      <c r="B11" s="52" t="s">
        <v>121</v>
      </c>
      <c r="C11" s="52"/>
      <c r="D11" s="65"/>
      <c r="E11" s="88">
        <v>14026</v>
      </c>
      <c r="F11" s="88">
        <v>15218</v>
      </c>
      <c r="G11" s="88">
        <v>17562</v>
      </c>
      <c r="H11" s="70">
        <v>16301</v>
      </c>
      <c r="I11" s="71">
        <v>16438</v>
      </c>
    </row>
    <row r="12" spans="1:9" ht="27" customHeight="1">
      <c r="A12" s="109"/>
      <c r="B12" s="52" t="s">
        <v>122</v>
      </c>
      <c r="C12" s="52"/>
      <c r="D12" s="65"/>
      <c r="E12" s="88">
        <v>9839</v>
      </c>
      <c r="F12" s="88">
        <v>8068</v>
      </c>
      <c r="G12" s="88">
        <v>13205</v>
      </c>
      <c r="H12" s="70">
        <v>15809</v>
      </c>
      <c r="I12" s="71">
        <v>11550</v>
      </c>
    </row>
    <row r="13" spans="1:9" ht="27" customHeight="1">
      <c r="A13" s="109"/>
      <c r="B13" s="52" t="s">
        <v>123</v>
      </c>
      <c r="C13" s="52"/>
      <c r="D13" s="65"/>
      <c r="E13" s="88">
        <v>1178</v>
      </c>
      <c r="F13" s="88">
        <v>-1772</v>
      </c>
      <c r="G13" s="88">
        <v>5137</v>
      </c>
      <c r="H13" s="70">
        <v>2605</v>
      </c>
      <c r="I13" s="71">
        <v>-4260</v>
      </c>
    </row>
    <row r="14" spans="1:9" ht="27" customHeight="1">
      <c r="A14" s="109"/>
      <c r="B14" s="52" t="s">
        <v>124</v>
      </c>
      <c r="C14" s="52"/>
      <c r="D14" s="65"/>
      <c r="E14" s="88">
        <v>0</v>
      </c>
      <c r="F14" s="88">
        <v>0</v>
      </c>
      <c r="G14" s="88">
        <v>0</v>
      </c>
      <c r="H14" s="93">
        <v>0</v>
      </c>
      <c r="I14" s="71">
        <v>0</v>
      </c>
    </row>
    <row r="15" spans="1:9" ht="27" customHeight="1">
      <c r="A15" s="109"/>
      <c r="B15" s="52" t="s">
        <v>125</v>
      </c>
      <c r="C15" s="52"/>
      <c r="D15" s="65"/>
      <c r="E15" s="88">
        <v>1182</v>
      </c>
      <c r="F15" s="88">
        <v>-1768</v>
      </c>
      <c r="G15" s="88">
        <v>3967</v>
      </c>
      <c r="H15" s="70">
        <v>4306</v>
      </c>
      <c r="I15" s="71">
        <v>741</v>
      </c>
    </row>
    <row r="16" spans="1:9" ht="27" customHeight="1">
      <c r="A16" s="109"/>
      <c r="B16" s="52" t="s">
        <v>126</v>
      </c>
      <c r="C16" s="52"/>
      <c r="D16" s="65" t="s">
        <v>42</v>
      </c>
      <c r="E16" s="88">
        <v>66400</v>
      </c>
      <c r="F16" s="88">
        <v>65472</v>
      </c>
      <c r="G16" s="88">
        <v>65548</v>
      </c>
      <c r="H16" s="70">
        <v>80229</v>
      </c>
      <c r="I16" s="71">
        <v>87846</v>
      </c>
    </row>
    <row r="17" spans="1:9" ht="27" customHeight="1">
      <c r="A17" s="109"/>
      <c r="B17" s="52" t="s">
        <v>127</v>
      </c>
      <c r="C17" s="52"/>
      <c r="D17" s="65" t="s">
        <v>43</v>
      </c>
      <c r="E17" s="88">
        <v>31493</v>
      </c>
      <c r="F17" s="88">
        <v>32564</v>
      </c>
      <c r="G17" s="88">
        <v>57235</v>
      </c>
      <c r="H17" s="70">
        <v>38126</v>
      </c>
      <c r="I17" s="71">
        <v>29582</v>
      </c>
    </row>
    <row r="18" spans="1:9" ht="27" customHeight="1">
      <c r="A18" s="109"/>
      <c r="B18" s="52" t="s">
        <v>128</v>
      </c>
      <c r="C18" s="52"/>
      <c r="D18" s="65" t="s">
        <v>44</v>
      </c>
      <c r="E18" s="88">
        <v>832655</v>
      </c>
      <c r="F18" s="88">
        <v>820437</v>
      </c>
      <c r="G18" s="88">
        <v>818757</v>
      </c>
      <c r="H18" s="70">
        <v>812267</v>
      </c>
      <c r="I18" s="71">
        <v>791990</v>
      </c>
    </row>
    <row r="19" spans="1:9" ht="27" customHeight="1">
      <c r="A19" s="109"/>
      <c r="B19" s="52" t="s">
        <v>129</v>
      </c>
      <c r="C19" s="52"/>
      <c r="D19" s="65" t="s">
        <v>130</v>
      </c>
      <c r="E19" s="88">
        <f t="shared" ref="E19:G19" si="0">E17+E18-E16</f>
        <v>797748</v>
      </c>
      <c r="F19" s="88">
        <f t="shared" si="0"/>
        <v>787529</v>
      </c>
      <c r="G19" s="88">
        <f t="shared" si="0"/>
        <v>810444</v>
      </c>
      <c r="H19" s="88">
        <f>H17+H18-H16</f>
        <v>770164</v>
      </c>
      <c r="I19" s="69">
        <f>I17+I18-I16</f>
        <v>733726</v>
      </c>
    </row>
    <row r="20" spans="1:9" ht="27" customHeight="1">
      <c r="A20" s="109"/>
      <c r="B20" s="52" t="s">
        <v>131</v>
      </c>
      <c r="C20" s="52"/>
      <c r="D20" s="65" t="s">
        <v>132</v>
      </c>
      <c r="E20" s="72">
        <f>E18/E8</f>
        <v>3.2893712840974185</v>
      </c>
      <c r="F20" s="72">
        <f>F18/F8</f>
        <v>3.2364123359973491</v>
      </c>
      <c r="G20" s="72">
        <f>G18/G8</f>
        <v>3.129206955857061</v>
      </c>
      <c r="H20" s="72">
        <f>H18/H8</f>
        <v>3.1016171220192068</v>
      </c>
      <c r="I20" s="72">
        <f>I18/I8</f>
        <v>2.826123416084128</v>
      </c>
    </row>
    <row r="21" spans="1:9" ht="27" customHeight="1">
      <c r="A21" s="109"/>
      <c r="B21" s="52" t="s">
        <v>133</v>
      </c>
      <c r="C21" s="52"/>
      <c r="D21" s="65" t="s">
        <v>134</v>
      </c>
      <c r="E21" s="72">
        <f>E19/E8</f>
        <v>3.1514725344183931</v>
      </c>
      <c r="F21" s="72">
        <f>F19/F8</f>
        <v>3.106598764506789</v>
      </c>
      <c r="G21" s="72">
        <f>G19/G8</f>
        <v>3.0974355054462066</v>
      </c>
      <c r="H21" s="72">
        <f>H19/H8</f>
        <v>2.9408480821734733</v>
      </c>
      <c r="I21" s="72">
        <f>I19/I8</f>
        <v>2.6182151663401596</v>
      </c>
    </row>
    <row r="22" spans="1:9" ht="27" customHeight="1">
      <c r="A22" s="109"/>
      <c r="B22" s="52" t="s">
        <v>135</v>
      </c>
      <c r="C22" s="52"/>
      <c r="D22" s="65" t="s">
        <v>136</v>
      </c>
      <c r="E22" s="88">
        <f>E18/E24*1000000</f>
        <v>1101784.6249932186</v>
      </c>
      <c r="F22" s="88">
        <f>F18/F24*1000000</f>
        <v>1085617.5395278491</v>
      </c>
      <c r="G22" s="88">
        <f>G18/G24*1000000</f>
        <v>1137859.4389063301</v>
      </c>
      <c r="H22" s="88">
        <f>H18/H24*1000000</f>
        <v>1128840.0256268077</v>
      </c>
      <c r="I22" s="69">
        <f>I18/I24*1000000</f>
        <v>1100660.2655237443</v>
      </c>
    </row>
    <row r="23" spans="1:9" ht="27" customHeight="1">
      <c r="A23" s="109"/>
      <c r="B23" s="52" t="s">
        <v>137</v>
      </c>
      <c r="C23" s="52"/>
      <c r="D23" s="65" t="s">
        <v>138</v>
      </c>
      <c r="E23" s="88">
        <f>E19/E24*1000000</f>
        <v>1055595.0315786132</v>
      </c>
      <c r="F23" s="88">
        <f>F19/F24*1000000</f>
        <v>1042073.0601945396</v>
      </c>
      <c r="G23" s="88">
        <f>G19/G24*1000000</f>
        <v>1126306.5294159341</v>
      </c>
      <c r="H23" s="88">
        <f>H19/H24*1000000</f>
        <v>1070327.7979984961</v>
      </c>
      <c r="I23" s="69">
        <f>I19/I24*1000000</f>
        <v>1019688.4480633277</v>
      </c>
    </row>
    <row r="24" spans="1:9" ht="27" customHeight="1">
      <c r="A24" s="109"/>
      <c r="B24" s="73" t="s">
        <v>139</v>
      </c>
      <c r="C24" s="74"/>
      <c r="D24" s="65" t="s">
        <v>140</v>
      </c>
      <c r="E24" s="88">
        <v>755733</v>
      </c>
      <c r="F24" s="88">
        <v>755733</v>
      </c>
      <c r="G24" s="71">
        <v>719559</v>
      </c>
      <c r="H24" s="70">
        <v>719559</v>
      </c>
      <c r="I24" s="71">
        <v>719559</v>
      </c>
    </row>
    <row r="25" spans="1:9" ht="27" customHeight="1">
      <c r="A25" s="109"/>
      <c r="B25" s="46" t="s">
        <v>141</v>
      </c>
      <c r="C25" s="46"/>
      <c r="D25" s="46"/>
      <c r="E25" s="88">
        <v>249329</v>
      </c>
      <c r="F25" s="88">
        <v>250053</v>
      </c>
      <c r="G25" s="88">
        <v>254613</v>
      </c>
      <c r="H25" s="83">
        <v>266945</v>
      </c>
      <c r="I25" s="53">
        <v>258555</v>
      </c>
    </row>
    <row r="26" spans="1:9" ht="27" customHeight="1">
      <c r="A26" s="109"/>
      <c r="B26" s="46" t="s">
        <v>142</v>
      </c>
      <c r="C26" s="46"/>
      <c r="D26" s="46"/>
      <c r="E26" s="75">
        <v>0.32600000000000001</v>
      </c>
      <c r="F26" s="75">
        <v>0.32700000000000001</v>
      </c>
      <c r="G26" s="75">
        <v>0.32700000000000001</v>
      </c>
      <c r="H26" s="94">
        <v>0.312</v>
      </c>
      <c r="I26" s="76">
        <v>0.312</v>
      </c>
    </row>
    <row r="27" spans="1:9" ht="27" customHeight="1">
      <c r="A27" s="109"/>
      <c r="B27" s="46" t="s">
        <v>143</v>
      </c>
      <c r="C27" s="46"/>
      <c r="D27" s="46"/>
      <c r="E27" s="57">
        <v>3.9</v>
      </c>
      <c r="F27" s="57">
        <v>3.2</v>
      </c>
      <c r="G27" s="57">
        <v>5.2</v>
      </c>
      <c r="H27" s="77">
        <v>5.9</v>
      </c>
      <c r="I27" s="54">
        <v>4.5</v>
      </c>
    </row>
    <row r="28" spans="1:9" ht="27" customHeight="1">
      <c r="A28" s="109"/>
      <c r="B28" s="46" t="s">
        <v>144</v>
      </c>
      <c r="C28" s="46"/>
      <c r="D28" s="46"/>
      <c r="E28" s="57">
        <v>93.1</v>
      </c>
      <c r="F28" s="57">
        <v>94.4</v>
      </c>
      <c r="G28" s="57">
        <v>93.1</v>
      </c>
      <c r="H28" s="77">
        <v>86.9</v>
      </c>
      <c r="I28" s="54">
        <v>90.9</v>
      </c>
    </row>
    <row r="29" spans="1:9" ht="27" customHeight="1">
      <c r="A29" s="109"/>
      <c r="B29" s="46" t="s">
        <v>145</v>
      </c>
      <c r="C29" s="46"/>
      <c r="D29" s="46"/>
      <c r="E29" s="57">
        <v>40.299999999999997</v>
      </c>
      <c r="F29" s="57">
        <v>43.2</v>
      </c>
      <c r="G29" s="57">
        <v>38.6</v>
      </c>
      <c r="H29" s="77">
        <v>38.5</v>
      </c>
      <c r="I29" s="54">
        <v>41.2</v>
      </c>
    </row>
    <row r="30" spans="1:9" ht="27" customHeight="1">
      <c r="A30" s="109"/>
      <c r="B30" s="109" t="s">
        <v>146</v>
      </c>
      <c r="C30" s="46" t="s">
        <v>147</v>
      </c>
      <c r="D30" s="46"/>
      <c r="E30" s="57">
        <v>0</v>
      </c>
      <c r="F30" s="57">
        <v>0</v>
      </c>
      <c r="G30" s="57">
        <v>0</v>
      </c>
      <c r="H30" s="77">
        <v>0</v>
      </c>
      <c r="I30" s="100" t="s">
        <v>262</v>
      </c>
    </row>
    <row r="31" spans="1:9" ht="27" customHeight="1">
      <c r="A31" s="109"/>
      <c r="B31" s="109"/>
      <c r="C31" s="46" t="s">
        <v>148</v>
      </c>
      <c r="D31" s="46"/>
      <c r="E31" s="57">
        <v>0</v>
      </c>
      <c r="F31" s="57">
        <v>0</v>
      </c>
      <c r="G31" s="57">
        <v>0</v>
      </c>
      <c r="H31" s="77">
        <v>0</v>
      </c>
      <c r="I31" s="101" t="s">
        <v>262</v>
      </c>
    </row>
    <row r="32" spans="1:9" ht="27" customHeight="1">
      <c r="A32" s="109"/>
      <c r="B32" s="109"/>
      <c r="C32" s="46" t="s">
        <v>149</v>
      </c>
      <c r="D32" s="46"/>
      <c r="E32" s="57">
        <v>12.1</v>
      </c>
      <c r="F32" s="57">
        <v>11.7</v>
      </c>
      <c r="G32" s="57">
        <v>11.3</v>
      </c>
      <c r="H32" s="77">
        <v>11.3</v>
      </c>
      <c r="I32" s="54">
        <v>11.8</v>
      </c>
    </row>
    <row r="33" spans="1:9" ht="27" customHeight="1">
      <c r="A33" s="109"/>
      <c r="B33" s="109"/>
      <c r="C33" s="46" t="s">
        <v>150</v>
      </c>
      <c r="D33" s="46"/>
      <c r="E33" s="57">
        <v>184.4</v>
      </c>
      <c r="F33" s="57">
        <v>180.6</v>
      </c>
      <c r="G33" s="57">
        <v>172.8</v>
      </c>
      <c r="H33" s="77">
        <v>156.9</v>
      </c>
      <c r="I33" s="77">
        <v>154.19999999999999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J28" sqref="J28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3" width="13.6328125" style="2" customWidth="1"/>
    <col min="24" max="27" width="12" style="2" customWidth="1"/>
    <col min="28" max="16384" width="9" style="2"/>
  </cols>
  <sheetData>
    <row r="1" spans="1:27" ht="34" customHeight="1">
      <c r="A1" s="20" t="s">
        <v>0</v>
      </c>
      <c r="B1" s="11"/>
      <c r="C1" s="11"/>
      <c r="D1" s="21" t="s">
        <v>257</v>
      </c>
      <c r="E1" s="13"/>
      <c r="F1" s="13"/>
      <c r="G1" s="13"/>
    </row>
    <row r="2" spans="1:27" ht="15" customHeight="1"/>
    <row r="3" spans="1:27" ht="15" customHeight="1">
      <c r="A3" s="14" t="s">
        <v>151</v>
      </c>
      <c r="B3" s="14"/>
      <c r="C3" s="14"/>
      <c r="D3" s="14"/>
    </row>
    <row r="4" spans="1:27" ht="15" customHeight="1">
      <c r="A4" s="14"/>
      <c r="B4" s="14"/>
      <c r="C4" s="14"/>
      <c r="D4" s="14"/>
    </row>
    <row r="5" spans="1:27" ht="16" customHeight="1">
      <c r="A5" s="12" t="s">
        <v>249</v>
      </c>
      <c r="B5" s="12"/>
      <c r="C5" s="12"/>
      <c r="D5" s="12"/>
      <c r="K5" s="15"/>
      <c r="M5" s="15"/>
      <c r="Q5" s="15" t="s">
        <v>47</v>
      </c>
    </row>
    <row r="6" spans="1:27" ht="16" customHeight="1">
      <c r="A6" s="124" t="s">
        <v>48</v>
      </c>
      <c r="B6" s="125"/>
      <c r="C6" s="125"/>
      <c r="D6" s="125"/>
      <c r="E6" s="125"/>
      <c r="F6" s="118" t="s">
        <v>251</v>
      </c>
      <c r="G6" s="117"/>
      <c r="H6" s="116" t="s">
        <v>252</v>
      </c>
      <c r="I6" s="117"/>
      <c r="J6" s="118" t="s">
        <v>253</v>
      </c>
      <c r="K6" s="117"/>
      <c r="L6" s="118" t="s">
        <v>254</v>
      </c>
      <c r="M6" s="117"/>
      <c r="N6" s="118" t="s">
        <v>255</v>
      </c>
      <c r="O6" s="117"/>
      <c r="P6" s="116" t="s">
        <v>256</v>
      </c>
      <c r="Q6" s="117"/>
    </row>
    <row r="7" spans="1:27" ht="16" customHeight="1">
      <c r="A7" s="125"/>
      <c r="B7" s="125"/>
      <c r="C7" s="125"/>
      <c r="D7" s="125"/>
      <c r="E7" s="125"/>
      <c r="F7" s="50" t="s">
        <v>238</v>
      </c>
      <c r="G7" s="50" t="s">
        <v>237</v>
      </c>
      <c r="H7" s="50" t="s">
        <v>238</v>
      </c>
      <c r="I7" s="79" t="s">
        <v>237</v>
      </c>
      <c r="J7" s="50" t="s">
        <v>238</v>
      </c>
      <c r="K7" s="86" t="s">
        <v>237</v>
      </c>
      <c r="L7" s="50" t="s">
        <v>238</v>
      </c>
      <c r="M7" s="79" t="s">
        <v>237</v>
      </c>
      <c r="N7" s="50" t="s">
        <v>238</v>
      </c>
      <c r="O7" s="79" t="s">
        <v>237</v>
      </c>
      <c r="P7" s="50" t="s">
        <v>238</v>
      </c>
      <c r="Q7" s="79" t="s">
        <v>237</v>
      </c>
    </row>
    <row r="8" spans="1:27" ht="16" customHeight="1">
      <c r="A8" s="122" t="s">
        <v>82</v>
      </c>
      <c r="B8" s="60" t="s">
        <v>49</v>
      </c>
      <c r="C8" s="52"/>
      <c r="D8" s="52"/>
      <c r="E8" s="65" t="s">
        <v>40</v>
      </c>
      <c r="F8" s="104">
        <v>28687</v>
      </c>
      <c r="G8" s="102">
        <v>27714</v>
      </c>
      <c r="H8" s="103">
        <v>3375</v>
      </c>
      <c r="I8" s="102">
        <v>3382</v>
      </c>
      <c r="J8" s="103">
        <v>1106</v>
      </c>
      <c r="K8" s="102">
        <v>1102</v>
      </c>
      <c r="L8" s="103">
        <v>8</v>
      </c>
      <c r="M8" s="102">
        <v>8</v>
      </c>
      <c r="N8" s="103">
        <v>53</v>
      </c>
      <c r="O8" s="102">
        <v>29</v>
      </c>
      <c r="P8" s="103">
        <v>918</v>
      </c>
      <c r="Q8" s="102">
        <v>902</v>
      </c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6" customHeight="1">
      <c r="A9" s="122"/>
      <c r="B9" s="62"/>
      <c r="C9" s="52" t="s">
        <v>50</v>
      </c>
      <c r="D9" s="52"/>
      <c r="E9" s="65" t="s">
        <v>41</v>
      </c>
      <c r="F9" s="104">
        <v>25157</v>
      </c>
      <c r="G9" s="102">
        <v>23698</v>
      </c>
      <c r="H9" s="103">
        <v>3375</v>
      </c>
      <c r="I9" s="102">
        <v>3382</v>
      </c>
      <c r="J9" s="103">
        <v>1104</v>
      </c>
      <c r="K9" s="102">
        <v>1100</v>
      </c>
      <c r="L9" s="103">
        <v>8</v>
      </c>
      <c r="M9" s="102">
        <v>8</v>
      </c>
      <c r="N9" s="103">
        <v>53</v>
      </c>
      <c r="O9" s="102">
        <v>29</v>
      </c>
      <c r="P9" s="103">
        <v>916</v>
      </c>
      <c r="Q9" s="102">
        <v>902</v>
      </c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6" customHeight="1">
      <c r="A10" s="122"/>
      <c r="B10" s="61"/>
      <c r="C10" s="52" t="s">
        <v>51</v>
      </c>
      <c r="D10" s="52"/>
      <c r="E10" s="65" t="s">
        <v>42</v>
      </c>
      <c r="F10" s="104">
        <v>3530</v>
      </c>
      <c r="G10" s="102">
        <v>4016</v>
      </c>
      <c r="H10" s="103">
        <v>0</v>
      </c>
      <c r="I10" s="102">
        <v>0</v>
      </c>
      <c r="J10" s="66">
        <v>2</v>
      </c>
      <c r="K10" s="66">
        <v>2</v>
      </c>
      <c r="L10" s="103">
        <v>0</v>
      </c>
      <c r="M10" s="66">
        <v>0</v>
      </c>
      <c r="N10" s="103">
        <v>0</v>
      </c>
      <c r="O10" s="102">
        <v>0</v>
      </c>
      <c r="P10" s="103">
        <v>2</v>
      </c>
      <c r="Q10" s="102">
        <v>0</v>
      </c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6" customHeight="1">
      <c r="A11" s="122"/>
      <c r="B11" s="60" t="s">
        <v>52</v>
      </c>
      <c r="C11" s="52"/>
      <c r="D11" s="52"/>
      <c r="E11" s="65" t="s">
        <v>43</v>
      </c>
      <c r="F11" s="104">
        <v>27183</v>
      </c>
      <c r="G11" s="102">
        <v>25920</v>
      </c>
      <c r="H11" s="103">
        <v>3096</v>
      </c>
      <c r="I11" s="102">
        <v>3094</v>
      </c>
      <c r="J11" s="103">
        <v>947</v>
      </c>
      <c r="K11" s="102">
        <v>910</v>
      </c>
      <c r="L11" s="103">
        <v>1</v>
      </c>
      <c r="M11" s="102">
        <v>1</v>
      </c>
      <c r="N11" s="103">
        <v>67</v>
      </c>
      <c r="O11" s="102">
        <v>60</v>
      </c>
      <c r="P11" s="103">
        <v>924</v>
      </c>
      <c r="Q11" s="102">
        <v>902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6" customHeight="1">
      <c r="A12" s="122"/>
      <c r="B12" s="62"/>
      <c r="C12" s="52" t="s">
        <v>53</v>
      </c>
      <c r="D12" s="52"/>
      <c r="E12" s="65" t="s">
        <v>44</v>
      </c>
      <c r="F12" s="104">
        <v>27183</v>
      </c>
      <c r="G12" s="102">
        <v>25914</v>
      </c>
      <c r="H12" s="103">
        <v>3096</v>
      </c>
      <c r="I12" s="102">
        <v>3094</v>
      </c>
      <c r="J12" s="103">
        <v>947</v>
      </c>
      <c r="K12" s="102">
        <v>910</v>
      </c>
      <c r="L12" s="103">
        <v>1</v>
      </c>
      <c r="M12" s="102">
        <v>1</v>
      </c>
      <c r="N12" s="103">
        <v>67</v>
      </c>
      <c r="O12" s="102">
        <v>60</v>
      </c>
      <c r="P12" s="103">
        <v>922</v>
      </c>
      <c r="Q12" s="102">
        <v>902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6" customHeight="1">
      <c r="A13" s="122"/>
      <c r="B13" s="61"/>
      <c r="C13" s="52" t="s">
        <v>54</v>
      </c>
      <c r="D13" s="52"/>
      <c r="E13" s="65" t="s">
        <v>45</v>
      </c>
      <c r="F13" s="104" t="s">
        <v>265</v>
      </c>
      <c r="G13" s="102">
        <v>6</v>
      </c>
      <c r="H13" s="66">
        <v>0</v>
      </c>
      <c r="I13" s="66">
        <v>0</v>
      </c>
      <c r="J13" s="66">
        <v>0</v>
      </c>
      <c r="K13" s="66">
        <v>0</v>
      </c>
      <c r="L13" s="103">
        <v>0</v>
      </c>
      <c r="M13" s="66">
        <v>0</v>
      </c>
      <c r="N13" s="103">
        <v>0</v>
      </c>
      <c r="O13" s="102">
        <v>0</v>
      </c>
      <c r="P13" s="103">
        <v>2</v>
      </c>
      <c r="Q13" s="102">
        <v>0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6" customHeight="1">
      <c r="A14" s="122"/>
      <c r="B14" s="52" t="s">
        <v>55</v>
      </c>
      <c r="C14" s="52"/>
      <c r="D14" s="52"/>
      <c r="E14" s="65" t="s">
        <v>152</v>
      </c>
      <c r="F14" s="104" t="s">
        <v>266</v>
      </c>
      <c r="G14" s="102">
        <f t="shared" ref="F14:G15" si="0">G9-G12</f>
        <v>-2216</v>
      </c>
      <c r="H14" s="103">
        <f t="shared" ref="H14:L15" si="1">H9-H12</f>
        <v>279</v>
      </c>
      <c r="I14" s="102">
        <f t="shared" si="1"/>
        <v>288</v>
      </c>
      <c r="J14" s="103">
        <f t="shared" si="1"/>
        <v>157</v>
      </c>
      <c r="K14" s="102">
        <f t="shared" si="1"/>
        <v>190</v>
      </c>
      <c r="L14" s="103">
        <f t="shared" si="1"/>
        <v>7</v>
      </c>
      <c r="M14" s="102">
        <v>7</v>
      </c>
      <c r="N14" s="103">
        <f t="shared" ref="N14:Q15" si="2">N9-N12</f>
        <v>-14</v>
      </c>
      <c r="O14" s="102">
        <f t="shared" si="2"/>
        <v>-31</v>
      </c>
      <c r="P14" s="102">
        <f t="shared" si="2"/>
        <v>-6</v>
      </c>
      <c r="Q14" s="102">
        <f t="shared" si="2"/>
        <v>0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6" customHeight="1">
      <c r="A15" s="122"/>
      <c r="B15" s="52" t="s">
        <v>56</v>
      </c>
      <c r="C15" s="52"/>
      <c r="D15" s="52"/>
      <c r="E15" s="65" t="s">
        <v>153</v>
      </c>
      <c r="F15" s="104">
        <v>3530</v>
      </c>
      <c r="G15" s="102">
        <f t="shared" si="0"/>
        <v>4010</v>
      </c>
      <c r="H15" s="103">
        <f t="shared" si="1"/>
        <v>0</v>
      </c>
      <c r="I15" s="102">
        <f t="shared" si="1"/>
        <v>0</v>
      </c>
      <c r="J15" s="103">
        <f t="shared" si="1"/>
        <v>2</v>
      </c>
      <c r="K15" s="102">
        <f t="shared" si="1"/>
        <v>2</v>
      </c>
      <c r="L15" s="103">
        <f t="shared" si="1"/>
        <v>0</v>
      </c>
      <c r="M15" s="102">
        <v>0</v>
      </c>
      <c r="N15" s="103">
        <f t="shared" si="2"/>
        <v>0</v>
      </c>
      <c r="O15" s="102">
        <f t="shared" si="2"/>
        <v>0</v>
      </c>
      <c r="P15" s="102">
        <f t="shared" si="2"/>
        <v>0</v>
      </c>
      <c r="Q15" s="102">
        <f t="shared" si="2"/>
        <v>0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6" customHeight="1">
      <c r="A16" s="122"/>
      <c r="B16" s="52" t="s">
        <v>57</v>
      </c>
      <c r="C16" s="52"/>
      <c r="D16" s="52"/>
      <c r="E16" s="65" t="s">
        <v>154</v>
      </c>
      <c r="F16" s="104">
        <v>1504</v>
      </c>
      <c r="G16" s="102">
        <f t="shared" ref="F16:G16" si="3">G8-G11</f>
        <v>1794</v>
      </c>
      <c r="H16" s="103">
        <f t="shared" ref="H16:L16" si="4">H8-H11</f>
        <v>279</v>
      </c>
      <c r="I16" s="102">
        <f t="shared" si="4"/>
        <v>288</v>
      </c>
      <c r="J16" s="103">
        <f t="shared" si="4"/>
        <v>159</v>
      </c>
      <c r="K16" s="102">
        <f t="shared" si="4"/>
        <v>192</v>
      </c>
      <c r="L16" s="103">
        <f t="shared" si="4"/>
        <v>7</v>
      </c>
      <c r="M16" s="102">
        <v>7</v>
      </c>
      <c r="N16" s="103">
        <f t="shared" ref="N16:Q16" si="5">N8-N11</f>
        <v>-14</v>
      </c>
      <c r="O16" s="102">
        <f t="shared" si="5"/>
        <v>-31</v>
      </c>
      <c r="P16" s="102">
        <f t="shared" si="5"/>
        <v>-6</v>
      </c>
      <c r="Q16" s="102">
        <f t="shared" si="5"/>
        <v>0</v>
      </c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6" customHeight="1">
      <c r="A17" s="122"/>
      <c r="B17" s="52" t="s">
        <v>58</v>
      </c>
      <c r="C17" s="52"/>
      <c r="D17" s="52"/>
      <c r="E17" s="50"/>
      <c r="F17" s="104">
        <v>4496</v>
      </c>
      <c r="G17" s="66">
        <v>8455</v>
      </c>
      <c r="H17" s="66">
        <v>-912</v>
      </c>
      <c r="I17" s="66">
        <v>-638</v>
      </c>
      <c r="J17" s="103">
        <v>-1402</v>
      </c>
      <c r="K17" s="102">
        <v>-1341</v>
      </c>
      <c r="L17" s="103">
        <v>-65</v>
      </c>
      <c r="M17" s="102">
        <v>-59</v>
      </c>
      <c r="N17" s="103">
        <v>-207</v>
      </c>
      <c r="O17" s="102">
        <v>-222</v>
      </c>
      <c r="P17" s="91">
        <v>6</v>
      </c>
      <c r="Q17" s="67">
        <v>0</v>
      </c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6" customHeight="1">
      <c r="A18" s="122"/>
      <c r="B18" s="52" t="s">
        <v>59</v>
      </c>
      <c r="C18" s="52"/>
      <c r="D18" s="52"/>
      <c r="E18" s="50"/>
      <c r="F18" s="67" t="s">
        <v>265</v>
      </c>
      <c r="G18" s="67">
        <v>0</v>
      </c>
      <c r="H18" s="91">
        <v>0</v>
      </c>
      <c r="I18" s="67">
        <v>0</v>
      </c>
      <c r="J18" s="91">
        <v>0</v>
      </c>
      <c r="K18" s="67">
        <v>0</v>
      </c>
      <c r="L18" s="91">
        <v>0</v>
      </c>
      <c r="M18" s="67">
        <v>0</v>
      </c>
      <c r="N18" s="91">
        <v>0</v>
      </c>
      <c r="O18" s="67">
        <v>0</v>
      </c>
      <c r="P18" s="91">
        <v>0</v>
      </c>
      <c r="Q18" s="67">
        <v>0</v>
      </c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6" customHeight="1">
      <c r="A19" s="122" t="s">
        <v>83</v>
      </c>
      <c r="B19" s="60" t="s">
        <v>60</v>
      </c>
      <c r="C19" s="52"/>
      <c r="D19" s="52"/>
      <c r="E19" s="65"/>
      <c r="F19" s="104">
        <v>6014</v>
      </c>
      <c r="G19" s="102">
        <v>3177</v>
      </c>
      <c r="H19" s="103">
        <v>530</v>
      </c>
      <c r="I19" s="102">
        <v>341</v>
      </c>
      <c r="J19" s="103">
        <v>354</v>
      </c>
      <c r="K19" s="102">
        <v>91</v>
      </c>
      <c r="L19" s="103">
        <v>0</v>
      </c>
      <c r="M19" s="102">
        <v>0</v>
      </c>
      <c r="N19" s="103">
        <v>1</v>
      </c>
      <c r="O19" s="102">
        <v>0.2</v>
      </c>
      <c r="P19" s="103">
        <v>691</v>
      </c>
      <c r="Q19" s="102">
        <v>549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6" customHeight="1">
      <c r="A20" s="122"/>
      <c r="B20" s="61"/>
      <c r="C20" s="52" t="s">
        <v>61</v>
      </c>
      <c r="D20" s="52"/>
      <c r="E20" s="65"/>
      <c r="F20" s="104">
        <v>4877</v>
      </c>
      <c r="G20" s="102">
        <v>2214</v>
      </c>
      <c r="H20" s="103">
        <v>0</v>
      </c>
      <c r="I20" s="102">
        <v>0</v>
      </c>
      <c r="J20" s="66">
        <v>0</v>
      </c>
      <c r="K20" s="102">
        <v>0</v>
      </c>
      <c r="L20" s="103">
        <v>0</v>
      </c>
      <c r="M20" s="66">
        <v>0</v>
      </c>
      <c r="N20" s="103">
        <v>0</v>
      </c>
      <c r="O20" s="102">
        <v>0</v>
      </c>
      <c r="P20" s="103">
        <v>332</v>
      </c>
      <c r="Q20" s="102">
        <v>288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6" customHeight="1">
      <c r="A21" s="122"/>
      <c r="B21" s="78" t="s">
        <v>62</v>
      </c>
      <c r="C21" s="52"/>
      <c r="D21" s="52"/>
      <c r="E21" s="65" t="s">
        <v>155</v>
      </c>
      <c r="F21" s="104">
        <v>6014</v>
      </c>
      <c r="G21" s="102">
        <v>3177</v>
      </c>
      <c r="H21" s="103">
        <v>530</v>
      </c>
      <c r="I21" s="102">
        <v>341</v>
      </c>
      <c r="J21" s="103">
        <v>354</v>
      </c>
      <c r="K21" s="102">
        <v>91</v>
      </c>
      <c r="L21" s="103">
        <v>0</v>
      </c>
      <c r="M21" s="102">
        <v>0</v>
      </c>
      <c r="N21" s="103">
        <v>1</v>
      </c>
      <c r="O21" s="102">
        <v>0.2</v>
      </c>
      <c r="P21" s="103">
        <v>691</v>
      </c>
      <c r="Q21" s="102">
        <v>549</v>
      </c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6" customHeight="1">
      <c r="A22" s="122"/>
      <c r="B22" s="60" t="s">
        <v>63</v>
      </c>
      <c r="C22" s="52"/>
      <c r="D22" s="52"/>
      <c r="E22" s="65" t="s">
        <v>156</v>
      </c>
      <c r="F22" s="104">
        <v>7230</v>
      </c>
      <c r="G22" s="102">
        <v>4261</v>
      </c>
      <c r="H22" s="103">
        <v>941</v>
      </c>
      <c r="I22" s="102">
        <v>490</v>
      </c>
      <c r="J22" s="103">
        <v>575</v>
      </c>
      <c r="K22" s="102">
        <v>1000</v>
      </c>
      <c r="L22" s="103">
        <v>0</v>
      </c>
      <c r="M22" s="67">
        <v>0</v>
      </c>
      <c r="N22" s="103">
        <v>35</v>
      </c>
      <c r="O22" s="102">
        <v>30</v>
      </c>
      <c r="P22" s="103">
        <v>691</v>
      </c>
      <c r="Q22" s="102">
        <v>549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6" customHeight="1">
      <c r="A23" s="122"/>
      <c r="B23" s="61" t="s">
        <v>64</v>
      </c>
      <c r="C23" s="52" t="s">
        <v>65</v>
      </c>
      <c r="D23" s="52"/>
      <c r="E23" s="65"/>
      <c r="F23" s="104">
        <v>1867</v>
      </c>
      <c r="G23" s="102">
        <v>1694</v>
      </c>
      <c r="H23" s="103">
        <v>0</v>
      </c>
      <c r="I23" s="102">
        <v>0</v>
      </c>
      <c r="J23" s="103">
        <v>53</v>
      </c>
      <c r="K23" s="102">
        <v>99</v>
      </c>
      <c r="L23" s="103">
        <v>0</v>
      </c>
      <c r="M23" s="102">
        <v>0</v>
      </c>
      <c r="N23" s="103">
        <v>0</v>
      </c>
      <c r="O23" s="102">
        <v>0</v>
      </c>
      <c r="P23" s="103">
        <v>529</v>
      </c>
      <c r="Q23" s="102">
        <v>507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6" customHeight="1">
      <c r="A24" s="122"/>
      <c r="B24" s="52" t="s">
        <v>157</v>
      </c>
      <c r="C24" s="52"/>
      <c r="D24" s="52"/>
      <c r="E24" s="65" t="s">
        <v>158</v>
      </c>
      <c r="F24" s="104" t="s">
        <v>267</v>
      </c>
      <c r="G24" s="102">
        <f t="shared" ref="F24:G24" si="6">G21-G22</f>
        <v>-1084</v>
      </c>
      <c r="H24" s="102">
        <f t="shared" ref="H24:L24" si="7">H21-H22</f>
        <v>-411</v>
      </c>
      <c r="I24" s="102">
        <f t="shared" si="7"/>
        <v>-149</v>
      </c>
      <c r="J24" s="102">
        <f t="shared" si="7"/>
        <v>-221</v>
      </c>
      <c r="K24" s="102">
        <f t="shared" si="7"/>
        <v>-909</v>
      </c>
      <c r="L24" s="102">
        <f t="shared" si="7"/>
        <v>0</v>
      </c>
      <c r="M24" s="66">
        <v>0</v>
      </c>
      <c r="N24" s="102">
        <f t="shared" ref="N24:Q24" si="8">N21-N22</f>
        <v>-34</v>
      </c>
      <c r="O24" s="102">
        <f t="shared" si="8"/>
        <v>-29.8</v>
      </c>
      <c r="P24" s="102">
        <f t="shared" si="8"/>
        <v>0</v>
      </c>
      <c r="Q24" s="102">
        <f t="shared" si="8"/>
        <v>0</v>
      </c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6" customHeight="1">
      <c r="A25" s="122"/>
      <c r="B25" s="60" t="s">
        <v>66</v>
      </c>
      <c r="C25" s="60"/>
      <c r="D25" s="60"/>
      <c r="E25" s="126" t="s">
        <v>159</v>
      </c>
      <c r="F25" s="104">
        <v>1216</v>
      </c>
      <c r="G25" s="113">
        <v>1084</v>
      </c>
      <c r="H25" s="129">
        <v>411</v>
      </c>
      <c r="I25" s="113">
        <v>149</v>
      </c>
      <c r="J25" s="129">
        <v>221</v>
      </c>
      <c r="K25" s="113">
        <v>909</v>
      </c>
      <c r="L25" s="129">
        <v>0</v>
      </c>
      <c r="M25" s="113">
        <v>0</v>
      </c>
      <c r="N25" s="129">
        <v>34</v>
      </c>
      <c r="O25" s="113">
        <v>30</v>
      </c>
      <c r="P25" s="115">
        <v>0</v>
      </c>
      <c r="Q25" s="113">
        <v>0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6" customHeight="1">
      <c r="A26" s="122"/>
      <c r="B26" s="78" t="s">
        <v>67</v>
      </c>
      <c r="C26" s="78"/>
      <c r="D26" s="78"/>
      <c r="E26" s="127"/>
      <c r="F26" s="105"/>
      <c r="G26" s="114"/>
      <c r="H26" s="130"/>
      <c r="I26" s="114"/>
      <c r="J26" s="130"/>
      <c r="K26" s="114"/>
      <c r="L26" s="130"/>
      <c r="M26" s="114"/>
      <c r="N26" s="130"/>
      <c r="O26" s="114"/>
      <c r="P26" s="114"/>
      <c r="Q26" s="114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6" customHeight="1">
      <c r="A27" s="122"/>
      <c r="B27" s="52" t="s">
        <v>160</v>
      </c>
      <c r="C27" s="52"/>
      <c r="D27" s="52"/>
      <c r="E27" s="65" t="s">
        <v>161</v>
      </c>
      <c r="F27" s="104" t="s">
        <v>265</v>
      </c>
      <c r="G27" s="102">
        <f t="shared" ref="G27" si="9">G24+G25</f>
        <v>0</v>
      </c>
      <c r="H27" s="102">
        <f t="shared" ref="H27:Q27" si="10">H24+H25</f>
        <v>0</v>
      </c>
      <c r="I27" s="102">
        <f t="shared" si="10"/>
        <v>0</v>
      </c>
      <c r="J27" s="102">
        <f t="shared" si="10"/>
        <v>0</v>
      </c>
      <c r="K27" s="102">
        <f t="shared" si="10"/>
        <v>0</v>
      </c>
      <c r="L27" s="102">
        <f t="shared" si="10"/>
        <v>0</v>
      </c>
      <c r="M27" s="102">
        <f t="shared" si="10"/>
        <v>0</v>
      </c>
      <c r="N27" s="102">
        <f t="shared" si="10"/>
        <v>0</v>
      </c>
      <c r="O27" s="102">
        <f t="shared" si="10"/>
        <v>0.19999999999999929</v>
      </c>
      <c r="P27" s="102">
        <f t="shared" si="10"/>
        <v>0</v>
      </c>
      <c r="Q27" s="102">
        <f t="shared" si="10"/>
        <v>0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6" customHeight="1">
      <c r="A29" s="12"/>
      <c r="F29" s="27"/>
      <c r="G29" s="27"/>
      <c r="H29" s="27"/>
      <c r="I29" s="27"/>
      <c r="J29" s="28"/>
      <c r="K29" s="28"/>
      <c r="L29" s="28"/>
      <c r="M29" s="28"/>
      <c r="N29" s="27"/>
      <c r="O29" s="27"/>
      <c r="P29" s="27"/>
      <c r="Q29" s="28" t="s">
        <v>162</v>
      </c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ht="16" customHeight="1">
      <c r="A30" s="125" t="s">
        <v>68</v>
      </c>
      <c r="B30" s="125"/>
      <c r="C30" s="125"/>
      <c r="D30" s="125"/>
      <c r="E30" s="125"/>
      <c r="F30" s="119" t="s">
        <v>263</v>
      </c>
      <c r="G30" s="119"/>
      <c r="H30" s="119" t="s">
        <v>264</v>
      </c>
      <c r="I30" s="119"/>
      <c r="J30" s="119"/>
      <c r="K30" s="119"/>
      <c r="L30" s="119"/>
      <c r="M30" s="119"/>
      <c r="N30" s="119"/>
      <c r="O30" s="119"/>
      <c r="P30" s="119"/>
      <c r="Q30" s="119"/>
      <c r="R30" s="29"/>
      <c r="S30" s="27"/>
      <c r="T30" s="29"/>
      <c r="U30" s="27"/>
      <c r="V30" s="29"/>
      <c r="W30" s="27"/>
      <c r="X30" s="29"/>
      <c r="Y30" s="27"/>
      <c r="Z30" s="29"/>
      <c r="AA30" s="27"/>
    </row>
    <row r="31" spans="1:27" ht="16" customHeight="1">
      <c r="A31" s="125"/>
      <c r="B31" s="125"/>
      <c r="C31" s="125"/>
      <c r="D31" s="125"/>
      <c r="E31" s="125"/>
      <c r="F31" s="50" t="s">
        <v>238</v>
      </c>
      <c r="G31" s="86" t="s">
        <v>237</v>
      </c>
      <c r="H31" s="50" t="s">
        <v>238</v>
      </c>
      <c r="I31" s="86" t="s">
        <v>237</v>
      </c>
      <c r="J31" s="50" t="s">
        <v>238</v>
      </c>
      <c r="K31" s="86" t="s">
        <v>237</v>
      </c>
      <c r="L31" s="50" t="s">
        <v>238</v>
      </c>
      <c r="M31" s="79" t="s">
        <v>237</v>
      </c>
      <c r="N31" s="50" t="s">
        <v>238</v>
      </c>
      <c r="O31" s="79" t="s">
        <v>237</v>
      </c>
      <c r="P31" s="50" t="s">
        <v>238</v>
      </c>
      <c r="Q31" s="79" t="s">
        <v>237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" customHeight="1">
      <c r="A32" s="122" t="s">
        <v>84</v>
      </c>
      <c r="B32" s="60" t="s">
        <v>49</v>
      </c>
      <c r="C32" s="52"/>
      <c r="D32" s="52"/>
      <c r="E32" s="65" t="s">
        <v>40</v>
      </c>
      <c r="F32" s="102">
        <v>1064</v>
      </c>
      <c r="G32" s="102">
        <v>1112</v>
      </c>
      <c r="H32" s="102">
        <v>288</v>
      </c>
      <c r="I32" s="102">
        <v>2349</v>
      </c>
      <c r="J32" s="87"/>
      <c r="K32" s="87"/>
      <c r="L32" s="53"/>
      <c r="M32" s="53"/>
      <c r="N32" s="53"/>
      <c r="O32" s="53"/>
      <c r="P32" s="53"/>
      <c r="Q32" s="53"/>
      <c r="R32" s="31"/>
      <c r="S32" s="31"/>
      <c r="T32" s="31"/>
      <c r="U32" s="31"/>
      <c r="V32" s="32"/>
      <c r="W32" s="32"/>
      <c r="X32" s="31"/>
      <c r="Y32" s="31"/>
      <c r="Z32" s="32"/>
      <c r="AA32" s="32"/>
    </row>
    <row r="33" spans="1:27" ht="16" customHeight="1">
      <c r="A33" s="128"/>
      <c r="B33" s="62"/>
      <c r="C33" s="60" t="s">
        <v>69</v>
      </c>
      <c r="D33" s="52"/>
      <c r="E33" s="65"/>
      <c r="F33" s="102">
        <v>1025</v>
      </c>
      <c r="G33" s="102">
        <v>1060</v>
      </c>
      <c r="H33" s="102">
        <v>286</v>
      </c>
      <c r="I33" s="102">
        <v>2347</v>
      </c>
      <c r="J33" s="87"/>
      <c r="K33" s="87"/>
      <c r="L33" s="53"/>
      <c r="M33" s="53"/>
      <c r="N33" s="53"/>
      <c r="O33" s="53"/>
      <c r="P33" s="53"/>
      <c r="Q33" s="53"/>
      <c r="R33" s="31"/>
      <c r="S33" s="31"/>
      <c r="T33" s="31"/>
      <c r="U33" s="31"/>
      <c r="V33" s="32"/>
      <c r="W33" s="32"/>
      <c r="X33" s="31"/>
      <c r="Y33" s="31"/>
      <c r="Z33" s="32"/>
      <c r="AA33" s="32"/>
    </row>
    <row r="34" spans="1:27" ht="16" customHeight="1">
      <c r="A34" s="128"/>
      <c r="B34" s="62"/>
      <c r="C34" s="61"/>
      <c r="D34" s="52" t="s">
        <v>70</v>
      </c>
      <c r="E34" s="65"/>
      <c r="F34" s="102">
        <v>993</v>
      </c>
      <c r="G34" s="102">
        <v>1022</v>
      </c>
      <c r="H34" s="102">
        <v>242</v>
      </c>
      <c r="I34" s="102">
        <v>2308</v>
      </c>
      <c r="J34" s="87"/>
      <c r="K34" s="87"/>
      <c r="L34" s="53"/>
      <c r="M34" s="53"/>
      <c r="N34" s="53"/>
      <c r="O34" s="53"/>
      <c r="P34" s="53"/>
      <c r="Q34" s="53"/>
      <c r="R34" s="31"/>
      <c r="S34" s="31"/>
      <c r="T34" s="31"/>
      <c r="U34" s="31"/>
      <c r="V34" s="32"/>
      <c r="W34" s="32"/>
      <c r="X34" s="31"/>
      <c r="Y34" s="31"/>
      <c r="Z34" s="32"/>
      <c r="AA34" s="32"/>
    </row>
    <row r="35" spans="1:27" ht="16" customHeight="1">
      <c r="A35" s="128"/>
      <c r="B35" s="61"/>
      <c r="C35" s="78" t="s">
        <v>71</v>
      </c>
      <c r="D35" s="52"/>
      <c r="E35" s="65"/>
      <c r="F35" s="102">
        <v>39</v>
      </c>
      <c r="G35" s="102">
        <v>52</v>
      </c>
      <c r="H35" s="102">
        <v>2</v>
      </c>
      <c r="I35" s="102">
        <v>2</v>
      </c>
      <c r="J35" s="67"/>
      <c r="K35" s="67"/>
      <c r="L35" s="67"/>
      <c r="M35" s="67"/>
      <c r="N35" s="53"/>
      <c r="O35" s="53"/>
      <c r="P35" s="53"/>
      <c r="Q35" s="53"/>
      <c r="R35" s="31"/>
      <c r="S35" s="31"/>
      <c r="T35" s="31"/>
      <c r="U35" s="31"/>
      <c r="V35" s="32"/>
      <c r="W35" s="32"/>
      <c r="X35" s="31"/>
      <c r="Y35" s="31"/>
      <c r="Z35" s="32"/>
      <c r="AA35" s="32"/>
    </row>
    <row r="36" spans="1:27" ht="16" customHeight="1">
      <c r="A36" s="128"/>
      <c r="B36" s="60" t="s">
        <v>52</v>
      </c>
      <c r="C36" s="52"/>
      <c r="D36" s="52"/>
      <c r="E36" s="65" t="s">
        <v>41</v>
      </c>
      <c r="F36" s="102">
        <v>379</v>
      </c>
      <c r="G36" s="102">
        <v>376</v>
      </c>
      <c r="H36" s="102">
        <v>16</v>
      </c>
      <c r="I36" s="102">
        <v>24</v>
      </c>
      <c r="J36" s="87"/>
      <c r="K36" s="87"/>
      <c r="L36" s="53"/>
      <c r="M36" s="53"/>
      <c r="N36" s="53"/>
      <c r="O36" s="53"/>
      <c r="P36" s="53"/>
      <c r="Q36" s="53"/>
      <c r="R36" s="31"/>
      <c r="S36" s="31"/>
      <c r="T36" s="31"/>
      <c r="U36" s="31"/>
      <c r="V36" s="31"/>
      <c r="W36" s="31"/>
      <c r="X36" s="31"/>
      <c r="Y36" s="31"/>
      <c r="Z36" s="32"/>
      <c r="AA36" s="32"/>
    </row>
    <row r="37" spans="1:27" ht="16" customHeight="1">
      <c r="A37" s="128"/>
      <c r="B37" s="62"/>
      <c r="C37" s="52" t="s">
        <v>72</v>
      </c>
      <c r="D37" s="52"/>
      <c r="E37" s="65"/>
      <c r="F37" s="102">
        <v>339</v>
      </c>
      <c r="G37" s="102">
        <v>323</v>
      </c>
      <c r="H37" s="102">
        <v>10</v>
      </c>
      <c r="I37" s="102">
        <v>13</v>
      </c>
      <c r="J37" s="87"/>
      <c r="K37" s="87"/>
      <c r="L37" s="53"/>
      <c r="M37" s="53"/>
      <c r="N37" s="53"/>
      <c r="O37" s="53"/>
      <c r="P37" s="53"/>
      <c r="Q37" s="53"/>
      <c r="R37" s="31"/>
      <c r="S37" s="31"/>
      <c r="T37" s="31"/>
      <c r="U37" s="31"/>
      <c r="V37" s="31"/>
      <c r="W37" s="31"/>
      <c r="X37" s="31"/>
      <c r="Y37" s="31"/>
      <c r="Z37" s="32"/>
      <c r="AA37" s="32"/>
    </row>
    <row r="38" spans="1:27" ht="16" customHeight="1">
      <c r="A38" s="128"/>
      <c r="B38" s="61"/>
      <c r="C38" s="52" t="s">
        <v>73</v>
      </c>
      <c r="D38" s="52"/>
      <c r="E38" s="65"/>
      <c r="F38" s="102">
        <v>40</v>
      </c>
      <c r="G38" s="102">
        <v>53</v>
      </c>
      <c r="H38" s="102">
        <v>6</v>
      </c>
      <c r="I38" s="102">
        <v>11</v>
      </c>
      <c r="J38" s="87"/>
      <c r="K38" s="67"/>
      <c r="L38" s="53"/>
      <c r="M38" s="67"/>
      <c r="N38" s="53"/>
      <c r="O38" s="53"/>
      <c r="P38" s="53"/>
      <c r="Q38" s="53"/>
      <c r="R38" s="31"/>
      <c r="S38" s="31"/>
      <c r="T38" s="32"/>
      <c r="U38" s="32"/>
      <c r="V38" s="31"/>
      <c r="W38" s="31"/>
      <c r="X38" s="31"/>
      <c r="Y38" s="31"/>
      <c r="Z38" s="32"/>
      <c r="AA38" s="32"/>
    </row>
    <row r="39" spans="1:27" ht="16" customHeight="1">
      <c r="A39" s="128"/>
      <c r="B39" s="46" t="s">
        <v>74</v>
      </c>
      <c r="C39" s="46"/>
      <c r="D39" s="46"/>
      <c r="E39" s="65" t="s">
        <v>163</v>
      </c>
      <c r="F39" s="102">
        <f t="shared" ref="F39:I39" si="11">F32-F36</f>
        <v>685</v>
      </c>
      <c r="G39" s="102">
        <f t="shared" si="11"/>
        <v>736</v>
      </c>
      <c r="H39" s="102">
        <f t="shared" si="11"/>
        <v>272</v>
      </c>
      <c r="I39" s="102">
        <f t="shared" si="11"/>
        <v>2325</v>
      </c>
      <c r="J39" s="87">
        <f t="shared" ref="J39:K39" si="12">J32-J36</f>
        <v>0</v>
      </c>
      <c r="K39" s="87">
        <f t="shared" si="12"/>
        <v>0</v>
      </c>
      <c r="L39" s="53">
        <f t="shared" ref="L39:Q39" si="13">L32-L36</f>
        <v>0</v>
      </c>
      <c r="M39" s="53">
        <f t="shared" si="13"/>
        <v>0</v>
      </c>
      <c r="N39" s="53">
        <f t="shared" si="13"/>
        <v>0</v>
      </c>
      <c r="O39" s="53">
        <f t="shared" si="13"/>
        <v>0</v>
      </c>
      <c r="P39" s="53">
        <f t="shared" si="13"/>
        <v>0</v>
      </c>
      <c r="Q39" s="53">
        <f t="shared" si="13"/>
        <v>0</v>
      </c>
      <c r="R39" s="31"/>
      <c r="S39" s="31"/>
      <c r="T39" s="31"/>
      <c r="U39" s="31"/>
      <c r="V39" s="31"/>
      <c r="W39" s="31"/>
      <c r="X39" s="31"/>
      <c r="Y39" s="31"/>
      <c r="Z39" s="32"/>
      <c r="AA39" s="32"/>
    </row>
    <row r="40" spans="1:27" ht="16" customHeight="1">
      <c r="A40" s="122" t="s">
        <v>85</v>
      </c>
      <c r="B40" s="60" t="s">
        <v>75</v>
      </c>
      <c r="C40" s="52"/>
      <c r="D40" s="52"/>
      <c r="E40" s="65" t="s">
        <v>43</v>
      </c>
      <c r="F40" s="102">
        <v>1414</v>
      </c>
      <c r="G40" s="102">
        <v>1716</v>
      </c>
      <c r="H40" s="102">
        <v>271</v>
      </c>
      <c r="I40" s="102">
        <v>939</v>
      </c>
      <c r="J40" s="87"/>
      <c r="K40" s="87"/>
      <c r="L40" s="53"/>
      <c r="M40" s="53"/>
      <c r="N40" s="53"/>
      <c r="O40" s="53"/>
      <c r="P40" s="53"/>
      <c r="Q40" s="53"/>
      <c r="R40" s="31"/>
      <c r="S40" s="31"/>
      <c r="T40" s="31"/>
      <c r="U40" s="31"/>
      <c r="V40" s="32"/>
      <c r="W40" s="32"/>
      <c r="X40" s="32"/>
      <c r="Y40" s="32"/>
      <c r="Z40" s="31"/>
      <c r="AA40" s="31"/>
    </row>
    <row r="41" spans="1:27" ht="16" customHeight="1">
      <c r="A41" s="123"/>
      <c r="B41" s="61"/>
      <c r="C41" s="52" t="s">
        <v>76</v>
      </c>
      <c r="D41" s="52"/>
      <c r="E41" s="65"/>
      <c r="F41" s="67">
        <v>920</v>
      </c>
      <c r="G41" s="67">
        <v>959</v>
      </c>
      <c r="H41" s="67">
        <v>0</v>
      </c>
      <c r="I41" s="67">
        <v>0</v>
      </c>
      <c r="J41" s="87"/>
      <c r="K41" s="87"/>
      <c r="L41" s="53"/>
      <c r="M41" s="53"/>
      <c r="N41" s="53"/>
      <c r="O41" s="53"/>
      <c r="P41" s="53"/>
      <c r="Q41" s="53"/>
      <c r="R41" s="32"/>
      <c r="S41" s="32"/>
      <c r="T41" s="32"/>
      <c r="U41" s="32"/>
      <c r="V41" s="32"/>
      <c r="W41" s="32"/>
      <c r="X41" s="32"/>
      <c r="Y41" s="32"/>
      <c r="Z41" s="31"/>
      <c r="AA41" s="31"/>
    </row>
    <row r="42" spans="1:27" ht="16" customHeight="1">
      <c r="A42" s="123"/>
      <c r="B42" s="60" t="s">
        <v>63</v>
      </c>
      <c r="C42" s="52"/>
      <c r="D42" s="52"/>
      <c r="E42" s="65" t="s">
        <v>44</v>
      </c>
      <c r="F42" s="102">
        <v>2086</v>
      </c>
      <c r="G42" s="102">
        <v>2983</v>
      </c>
      <c r="H42" s="102">
        <v>543</v>
      </c>
      <c r="I42" s="102">
        <v>3247</v>
      </c>
      <c r="J42" s="87"/>
      <c r="K42" s="87"/>
      <c r="L42" s="53"/>
      <c r="M42" s="53"/>
      <c r="N42" s="53"/>
      <c r="O42" s="53"/>
      <c r="P42" s="53"/>
      <c r="Q42" s="53"/>
      <c r="R42" s="31"/>
      <c r="S42" s="31"/>
      <c r="T42" s="31"/>
      <c r="U42" s="31"/>
      <c r="V42" s="32"/>
      <c r="W42" s="32"/>
      <c r="X42" s="31"/>
      <c r="Y42" s="31"/>
      <c r="Z42" s="31"/>
      <c r="AA42" s="31"/>
    </row>
    <row r="43" spans="1:27" ht="16" customHeight="1">
      <c r="A43" s="123"/>
      <c r="B43" s="61"/>
      <c r="C43" s="52" t="s">
        <v>77</v>
      </c>
      <c r="D43" s="52"/>
      <c r="E43" s="65"/>
      <c r="F43" s="102">
        <v>1797</v>
      </c>
      <c r="G43" s="102">
        <v>1946</v>
      </c>
      <c r="H43" s="102">
        <v>543</v>
      </c>
      <c r="I43" s="102">
        <v>3220</v>
      </c>
      <c r="J43" s="67"/>
      <c r="K43" s="67"/>
      <c r="L43" s="67"/>
      <c r="M43" s="67"/>
      <c r="N43" s="53"/>
      <c r="O43" s="53"/>
      <c r="P43" s="53"/>
      <c r="Q43" s="53"/>
      <c r="R43" s="31"/>
      <c r="S43" s="31"/>
      <c r="T43" s="32"/>
      <c r="U43" s="31"/>
      <c r="V43" s="32"/>
      <c r="W43" s="32"/>
      <c r="X43" s="31"/>
      <c r="Y43" s="31"/>
      <c r="Z43" s="32"/>
      <c r="AA43" s="32"/>
    </row>
    <row r="44" spans="1:27" ht="16" customHeight="1">
      <c r="A44" s="123"/>
      <c r="B44" s="52" t="s">
        <v>74</v>
      </c>
      <c r="C44" s="52"/>
      <c r="D44" s="52"/>
      <c r="E44" s="65" t="s">
        <v>164</v>
      </c>
      <c r="F44" s="67">
        <f t="shared" ref="F44:I44" si="14">F40-F42</f>
        <v>-672</v>
      </c>
      <c r="G44" s="67">
        <f t="shared" si="14"/>
        <v>-1267</v>
      </c>
      <c r="H44" s="67">
        <f t="shared" si="14"/>
        <v>-272</v>
      </c>
      <c r="I44" s="67">
        <f t="shared" si="14"/>
        <v>-2308</v>
      </c>
      <c r="J44" s="67">
        <f t="shared" ref="J44:K44" si="15">J40-J42</f>
        <v>0</v>
      </c>
      <c r="K44" s="67">
        <f t="shared" si="15"/>
        <v>0</v>
      </c>
      <c r="L44" s="67">
        <f t="shared" ref="L44:Q44" si="16">L40-L42</f>
        <v>0</v>
      </c>
      <c r="M44" s="67">
        <f t="shared" si="16"/>
        <v>0</v>
      </c>
      <c r="N44" s="67">
        <f t="shared" si="16"/>
        <v>0</v>
      </c>
      <c r="O44" s="67">
        <f t="shared" si="16"/>
        <v>0</v>
      </c>
      <c r="P44" s="67">
        <f t="shared" si="16"/>
        <v>0</v>
      </c>
      <c r="Q44" s="67">
        <f t="shared" si="16"/>
        <v>0</v>
      </c>
      <c r="R44" s="32"/>
      <c r="S44" s="32"/>
      <c r="T44" s="31"/>
      <c r="U44" s="31"/>
      <c r="V44" s="32"/>
      <c r="W44" s="32"/>
      <c r="X44" s="31"/>
      <c r="Y44" s="31"/>
      <c r="Z44" s="31"/>
      <c r="AA44" s="31"/>
    </row>
    <row r="45" spans="1:27" ht="16" customHeight="1">
      <c r="A45" s="122" t="s">
        <v>86</v>
      </c>
      <c r="B45" s="46" t="s">
        <v>78</v>
      </c>
      <c r="C45" s="46"/>
      <c r="D45" s="46"/>
      <c r="E45" s="65" t="s">
        <v>165</v>
      </c>
      <c r="F45" s="102">
        <f t="shared" ref="F45:I45" si="17">F39+F44</f>
        <v>13</v>
      </c>
      <c r="G45" s="102">
        <f t="shared" si="17"/>
        <v>-531</v>
      </c>
      <c r="H45" s="102">
        <f t="shared" si="17"/>
        <v>0</v>
      </c>
      <c r="I45" s="102">
        <f t="shared" si="17"/>
        <v>17</v>
      </c>
      <c r="J45" s="87">
        <f t="shared" ref="J45:K45" si="18">J39+J44</f>
        <v>0</v>
      </c>
      <c r="K45" s="87">
        <f t="shared" si="18"/>
        <v>0</v>
      </c>
      <c r="L45" s="53">
        <f t="shared" ref="L45:Q45" si="19">L39+L44</f>
        <v>0</v>
      </c>
      <c r="M45" s="53">
        <f t="shared" si="19"/>
        <v>0</v>
      </c>
      <c r="N45" s="53">
        <f t="shared" si="19"/>
        <v>0</v>
      </c>
      <c r="O45" s="53">
        <f t="shared" si="19"/>
        <v>0</v>
      </c>
      <c r="P45" s="53">
        <f t="shared" si="19"/>
        <v>0</v>
      </c>
      <c r="Q45" s="53">
        <f t="shared" si="19"/>
        <v>0</v>
      </c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ht="16" customHeight="1">
      <c r="A46" s="123"/>
      <c r="B46" s="52" t="s">
        <v>79</v>
      </c>
      <c r="C46" s="52"/>
      <c r="D46" s="52"/>
      <c r="E46" s="52"/>
      <c r="F46" s="67">
        <v>0</v>
      </c>
      <c r="G46" s="67">
        <v>0</v>
      </c>
      <c r="H46" s="67">
        <v>0</v>
      </c>
      <c r="I46" s="67">
        <v>0</v>
      </c>
      <c r="J46" s="67"/>
      <c r="K46" s="67"/>
      <c r="L46" s="67"/>
      <c r="M46" s="67"/>
      <c r="N46" s="53"/>
      <c r="O46" s="53"/>
      <c r="P46" s="67"/>
      <c r="Q46" s="67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6" customHeight="1">
      <c r="A47" s="123"/>
      <c r="B47" s="52" t="s">
        <v>80</v>
      </c>
      <c r="C47" s="52"/>
      <c r="D47" s="52"/>
      <c r="E47" s="52"/>
      <c r="F47" s="102">
        <v>292</v>
      </c>
      <c r="G47" s="102">
        <v>279</v>
      </c>
      <c r="H47" s="102">
        <v>72</v>
      </c>
      <c r="I47" s="102">
        <v>72</v>
      </c>
      <c r="J47" s="87"/>
      <c r="K47" s="87"/>
      <c r="L47" s="53"/>
      <c r="M47" s="53"/>
      <c r="N47" s="53"/>
      <c r="O47" s="53"/>
      <c r="P47" s="53"/>
      <c r="Q47" s="53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1:27" ht="16" customHeight="1">
      <c r="A48" s="123"/>
      <c r="B48" s="52" t="s">
        <v>81</v>
      </c>
      <c r="C48" s="52"/>
      <c r="D48" s="52"/>
      <c r="E48" s="52"/>
      <c r="F48" s="102">
        <v>157</v>
      </c>
      <c r="G48" s="102">
        <v>148</v>
      </c>
      <c r="H48" s="102">
        <v>72</v>
      </c>
      <c r="I48" s="102">
        <v>72</v>
      </c>
      <c r="J48" s="87"/>
      <c r="K48" s="87"/>
      <c r="L48" s="53"/>
      <c r="M48" s="53"/>
      <c r="N48" s="53"/>
      <c r="O48" s="53"/>
      <c r="P48" s="53"/>
      <c r="Q48" s="53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1:17" ht="16" customHeight="1">
      <c r="A49" s="8" t="s">
        <v>166</v>
      </c>
      <c r="Q49" s="6"/>
    </row>
    <row r="50" spans="1:17" ht="16" customHeight="1">
      <c r="A50" s="8"/>
    </row>
  </sheetData>
  <mergeCells count="31">
    <mergeCell ref="N6:O6"/>
    <mergeCell ref="P6:Q6"/>
    <mergeCell ref="A8:A18"/>
    <mergeCell ref="J30:K30"/>
    <mergeCell ref="L6:M6"/>
    <mergeCell ref="M25:M26"/>
    <mergeCell ref="N25:N26"/>
    <mergeCell ref="O25:O26"/>
    <mergeCell ref="A6:E7"/>
    <mergeCell ref="F6:G6"/>
    <mergeCell ref="J6:K6"/>
    <mergeCell ref="J25:J26"/>
    <mergeCell ref="K25:K26"/>
    <mergeCell ref="G25:G26"/>
    <mergeCell ref="H25:H26"/>
    <mergeCell ref="I25:I26"/>
    <mergeCell ref="H6:I6"/>
    <mergeCell ref="A32:A39"/>
    <mergeCell ref="A40:A44"/>
    <mergeCell ref="A45:A48"/>
    <mergeCell ref="Q25:Q26"/>
    <mergeCell ref="A30:E31"/>
    <mergeCell ref="F30:G30"/>
    <mergeCell ref="H30:I30"/>
    <mergeCell ref="L30:M30"/>
    <mergeCell ref="N30:O30"/>
    <mergeCell ref="P30:Q30"/>
    <mergeCell ref="A19:A27"/>
    <mergeCell ref="E25:E26"/>
    <mergeCell ref="P25:P26"/>
    <mergeCell ref="L25:L26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67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L14" sqref="L14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3" t="s">
        <v>0</v>
      </c>
      <c r="B1" s="33"/>
      <c r="C1" s="21" t="s">
        <v>257</v>
      </c>
      <c r="D1" s="41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2"/>
      <c r="B5" s="42" t="s">
        <v>250</v>
      </c>
      <c r="C5" s="42"/>
      <c r="D5" s="42"/>
      <c r="H5" s="15"/>
      <c r="L5" s="15"/>
      <c r="N5" s="15" t="s">
        <v>168</v>
      </c>
    </row>
    <row r="6" spans="1:14" ht="15" customHeight="1">
      <c r="A6" s="43"/>
      <c r="B6" s="44"/>
      <c r="C6" s="44"/>
      <c r="D6" s="85"/>
      <c r="E6" s="132" t="s">
        <v>258</v>
      </c>
      <c r="F6" s="132"/>
      <c r="G6" s="132" t="s">
        <v>259</v>
      </c>
      <c r="H6" s="132"/>
      <c r="I6" s="133" t="s">
        <v>260</v>
      </c>
      <c r="J6" s="134"/>
      <c r="K6" s="132"/>
      <c r="L6" s="132"/>
      <c r="M6" s="132"/>
      <c r="N6" s="132"/>
    </row>
    <row r="7" spans="1:14" ht="15" customHeight="1">
      <c r="A7" s="18"/>
      <c r="B7" s="19"/>
      <c r="C7" s="19"/>
      <c r="D7" s="59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109" t="s">
        <v>169</v>
      </c>
      <c r="B8" s="80" t="s">
        <v>170</v>
      </c>
      <c r="C8" s="81"/>
      <c r="D8" s="81"/>
      <c r="E8" s="82">
        <v>1</v>
      </c>
      <c r="F8" s="98">
        <v>1</v>
      </c>
      <c r="G8" s="82">
        <v>1</v>
      </c>
      <c r="H8" s="98">
        <v>1</v>
      </c>
      <c r="I8" s="82">
        <v>13</v>
      </c>
      <c r="J8" s="95">
        <v>13</v>
      </c>
      <c r="K8" s="82"/>
      <c r="L8" s="82"/>
      <c r="M8" s="82"/>
      <c r="N8" s="82"/>
    </row>
    <row r="9" spans="1:14" ht="18" customHeight="1">
      <c r="A9" s="109"/>
      <c r="B9" s="109" t="s">
        <v>171</v>
      </c>
      <c r="C9" s="52" t="s">
        <v>172</v>
      </c>
      <c r="D9" s="52"/>
      <c r="E9" s="82">
        <v>10</v>
      </c>
      <c r="F9" s="98">
        <v>10</v>
      </c>
      <c r="G9" s="82">
        <v>30</v>
      </c>
      <c r="H9" s="98">
        <v>30</v>
      </c>
      <c r="I9" s="82">
        <v>5056</v>
      </c>
      <c r="J9" s="95">
        <v>5056</v>
      </c>
      <c r="K9" s="82"/>
      <c r="L9" s="82"/>
      <c r="M9" s="82"/>
      <c r="N9" s="82"/>
    </row>
    <row r="10" spans="1:14" ht="18" customHeight="1">
      <c r="A10" s="109"/>
      <c r="B10" s="109"/>
      <c r="C10" s="52" t="s">
        <v>173</v>
      </c>
      <c r="D10" s="52"/>
      <c r="E10" s="82">
        <v>10</v>
      </c>
      <c r="F10" s="98">
        <v>10</v>
      </c>
      <c r="G10" s="82">
        <v>30</v>
      </c>
      <c r="H10" s="98">
        <v>30</v>
      </c>
      <c r="I10" s="82">
        <v>3177</v>
      </c>
      <c r="J10" s="95">
        <v>3177</v>
      </c>
      <c r="K10" s="82"/>
      <c r="L10" s="82"/>
      <c r="M10" s="82"/>
      <c r="N10" s="82"/>
    </row>
    <row r="11" spans="1:14" ht="18" customHeight="1">
      <c r="A11" s="109"/>
      <c r="B11" s="109"/>
      <c r="C11" s="52" t="s">
        <v>174</v>
      </c>
      <c r="D11" s="52"/>
      <c r="E11" s="82">
        <v>0</v>
      </c>
      <c r="F11" s="98">
        <v>0</v>
      </c>
      <c r="G11" s="82">
        <v>0</v>
      </c>
      <c r="H11" s="98">
        <v>0</v>
      </c>
      <c r="I11" s="82">
        <v>1681</v>
      </c>
      <c r="J11" s="95">
        <v>1681</v>
      </c>
      <c r="K11" s="82"/>
      <c r="L11" s="82"/>
      <c r="M11" s="82"/>
      <c r="N11" s="82"/>
    </row>
    <row r="12" spans="1:14" ht="18" customHeight="1">
      <c r="A12" s="109"/>
      <c r="B12" s="109"/>
      <c r="C12" s="52" t="s">
        <v>175</v>
      </c>
      <c r="D12" s="52"/>
      <c r="E12" s="82">
        <v>0</v>
      </c>
      <c r="F12" s="98">
        <v>0</v>
      </c>
      <c r="G12" s="82">
        <v>0</v>
      </c>
      <c r="H12" s="98">
        <v>0</v>
      </c>
      <c r="I12" s="82">
        <v>198</v>
      </c>
      <c r="J12" s="95">
        <v>198</v>
      </c>
      <c r="K12" s="82"/>
      <c r="L12" s="82"/>
      <c r="M12" s="82"/>
      <c r="N12" s="82"/>
    </row>
    <row r="13" spans="1:14" ht="18" customHeight="1">
      <c r="A13" s="109"/>
      <c r="B13" s="109"/>
      <c r="C13" s="52" t="s">
        <v>176</v>
      </c>
      <c r="D13" s="52"/>
      <c r="E13" s="82">
        <v>0</v>
      </c>
      <c r="F13" s="98">
        <v>0</v>
      </c>
      <c r="G13" s="82">
        <v>0</v>
      </c>
      <c r="H13" s="98">
        <v>0</v>
      </c>
      <c r="I13" s="82">
        <v>0</v>
      </c>
      <c r="J13" s="95">
        <v>0</v>
      </c>
      <c r="K13" s="82"/>
      <c r="L13" s="82"/>
      <c r="M13" s="82"/>
      <c r="N13" s="82"/>
    </row>
    <row r="14" spans="1:14" ht="18" customHeight="1">
      <c r="A14" s="109"/>
      <c r="B14" s="109"/>
      <c r="C14" s="52" t="s">
        <v>177</v>
      </c>
      <c r="D14" s="52"/>
      <c r="E14" s="82">
        <v>0</v>
      </c>
      <c r="F14" s="98">
        <v>0</v>
      </c>
      <c r="G14" s="82">
        <v>0</v>
      </c>
      <c r="H14" s="98">
        <v>0</v>
      </c>
      <c r="I14" s="82">
        <v>0</v>
      </c>
      <c r="J14" s="95">
        <v>0</v>
      </c>
      <c r="K14" s="82"/>
      <c r="L14" s="82"/>
      <c r="M14" s="82"/>
      <c r="N14" s="82"/>
    </row>
    <row r="15" spans="1:14" ht="18" customHeight="1">
      <c r="A15" s="109" t="s">
        <v>178</v>
      </c>
      <c r="B15" s="109" t="s">
        <v>179</v>
      </c>
      <c r="C15" s="52" t="s">
        <v>180</v>
      </c>
      <c r="D15" s="52"/>
      <c r="E15" s="53">
        <v>642</v>
      </c>
      <c r="F15" s="83">
        <v>655</v>
      </c>
      <c r="G15" s="53">
        <v>591</v>
      </c>
      <c r="H15" s="83">
        <v>593</v>
      </c>
      <c r="I15" s="53">
        <v>368</v>
      </c>
      <c r="J15" s="96">
        <v>434</v>
      </c>
      <c r="K15" s="53"/>
      <c r="L15" s="53"/>
      <c r="M15" s="53"/>
      <c r="N15" s="53"/>
    </row>
    <row r="16" spans="1:14" ht="18" customHeight="1">
      <c r="A16" s="109"/>
      <c r="B16" s="109"/>
      <c r="C16" s="52" t="s">
        <v>181</v>
      </c>
      <c r="D16" s="52"/>
      <c r="E16" s="53">
        <v>143</v>
      </c>
      <c r="F16" s="83">
        <v>144</v>
      </c>
      <c r="G16" s="53">
        <v>300</v>
      </c>
      <c r="H16" s="83">
        <v>307</v>
      </c>
      <c r="I16" s="53">
        <v>1156</v>
      </c>
      <c r="J16" s="96">
        <v>1039</v>
      </c>
      <c r="K16" s="53"/>
      <c r="L16" s="53"/>
      <c r="M16" s="53"/>
      <c r="N16" s="53"/>
    </row>
    <row r="17" spans="1:15" ht="18" customHeight="1">
      <c r="A17" s="109"/>
      <c r="B17" s="109"/>
      <c r="C17" s="52" t="s">
        <v>182</v>
      </c>
      <c r="D17" s="52"/>
      <c r="E17" s="53">
        <v>0</v>
      </c>
      <c r="F17" s="92">
        <v>0</v>
      </c>
      <c r="G17" s="53">
        <v>0</v>
      </c>
      <c r="H17" s="83">
        <v>0</v>
      </c>
      <c r="I17" s="53">
        <v>0</v>
      </c>
      <c r="J17" s="97" t="s">
        <v>261</v>
      </c>
      <c r="K17" s="53"/>
      <c r="L17" s="53"/>
      <c r="M17" s="53"/>
      <c r="N17" s="53"/>
    </row>
    <row r="18" spans="1:15" ht="18" customHeight="1">
      <c r="A18" s="109"/>
      <c r="B18" s="109"/>
      <c r="C18" s="52" t="s">
        <v>183</v>
      </c>
      <c r="D18" s="52"/>
      <c r="E18" s="53">
        <v>785</v>
      </c>
      <c r="F18" s="83">
        <v>799</v>
      </c>
      <c r="G18" s="53">
        <v>891</v>
      </c>
      <c r="H18" s="83">
        <v>900</v>
      </c>
      <c r="I18" s="53">
        <v>1524</v>
      </c>
      <c r="J18" s="96">
        <v>1473</v>
      </c>
      <c r="K18" s="53"/>
      <c r="L18" s="53"/>
      <c r="M18" s="53"/>
      <c r="N18" s="53"/>
    </row>
    <row r="19" spans="1:15" ht="18" customHeight="1">
      <c r="A19" s="109"/>
      <c r="B19" s="109" t="s">
        <v>184</v>
      </c>
      <c r="C19" s="52" t="s">
        <v>185</v>
      </c>
      <c r="D19" s="52"/>
      <c r="E19" s="53">
        <v>3</v>
      </c>
      <c r="F19" s="83">
        <v>2</v>
      </c>
      <c r="G19" s="53">
        <v>87</v>
      </c>
      <c r="H19" s="83">
        <v>93</v>
      </c>
      <c r="I19" s="53">
        <v>59</v>
      </c>
      <c r="J19" s="96">
        <v>47</v>
      </c>
      <c r="K19" s="53"/>
      <c r="L19" s="53"/>
      <c r="M19" s="53"/>
      <c r="N19" s="53"/>
    </row>
    <row r="20" spans="1:15" ht="18" customHeight="1">
      <c r="A20" s="109"/>
      <c r="B20" s="109"/>
      <c r="C20" s="52" t="s">
        <v>186</v>
      </c>
      <c r="D20" s="52"/>
      <c r="E20" s="53">
        <v>281</v>
      </c>
      <c r="F20" s="83">
        <v>299</v>
      </c>
      <c r="G20" s="53">
        <v>554</v>
      </c>
      <c r="H20" s="83">
        <v>590</v>
      </c>
      <c r="I20" s="53">
        <v>872</v>
      </c>
      <c r="J20" s="96">
        <v>854</v>
      </c>
      <c r="K20" s="53"/>
      <c r="L20" s="53"/>
      <c r="M20" s="53"/>
      <c r="N20" s="53"/>
    </row>
    <row r="21" spans="1:15" ht="18" customHeight="1">
      <c r="A21" s="109"/>
      <c r="B21" s="109"/>
      <c r="C21" s="52" t="s">
        <v>187</v>
      </c>
      <c r="D21" s="52"/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93" t="s">
        <v>261</v>
      </c>
      <c r="K21" s="83"/>
      <c r="L21" s="83"/>
      <c r="M21" s="83"/>
      <c r="N21" s="83"/>
    </row>
    <row r="22" spans="1:15" ht="18" customHeight="1">
      <c r="A22" s="109"/>
      <c r="B22" s="109"/>
      <c r="C22" s="46" t="s">
        <v>188</v>
      </c>
      <c r="D22" s="46"/>
      <c r="E22" s="53">
        <v>284</v>
      </c>
      <c r="F22" s="83">
        <v>301</v>
      </c>
      <c r="G22" s="53">
        <v>641</v>
      </c>
      <c r="H22" s="83">
        <v>683</v>
      </c>
      <c r="I22" s="53">
        <v>931</v>
      </c>
      <c r="J22" s="96">
        <v>901</v>
      </c>
      <c r="K22" s="53"/>
      <c r="L22" s="53"/>
      <c r="M22" s="53"/>
      <c r="N22" s="53"/>
    </row>
    <row r="23" spans="1:15" ht="18" customHeight="1">
      <c r="A23" s="109"/>
      <c r="B23" s="109" t="s">
        <v>189</v>
      </c>
      <c r="C23" s="52" t="s">
        <v>190</v>
      </c>
      <c r="D23" s="52"/>
      <c r="E23" s="53">
        <v>10</v>
      </c>
      <c r="F23" s="83">
        <v>10</v>
      </c>
      <c r="G23" s="53">
        <v>30</v>
      </c>
      <c r="H23" s="83">
        <v>30</v>
      </c>
      <c r="I23" s="53">
        <v>5056</v>
      </c>
      <c r="J23" s="96">
        <v>5056</v>
      </c>
      <c r="K23" s="53"/>
      <c r="L23" s="53"/>
      <c r="M23" s="53"/>
      <c r="N23" s="53"/>
    </row>
    <row r="24" spans="1:15" ht="18" customHeight="1">
      <c r="A24" s="109"/>
      <c r="B24" s="109"/>
      <c r="C24" s="52" t="s">
        <v>191</v>
      </c>
      <c r="D24" s="52"/>
      <c r="E24" s="53">
        <v>0</v>
      </c>
      <c r="F24" s="83">
        <v>0</v>
      </c>
      <c r="G24" s="53">
        <v>220</v>
      </c>
      <c r="H24" s="83">
        <v>187</v>
      </c>
      <c r="I24" s="53">
        <v>-4463</v>
      </c>
      <c r="J24" s="96">
        <v>-4480</v>
      </c>
      <c r="K24" s="53"/>
      <c r="L24" s="53"/>
      <c r="M24" s="53"/>
      <c r="N24" s="53"/>
    </row>
    <row r="25" spans="1:15" ht="18" customHeight="1">
      <c r="A25" s="109"/>
      <c r="B25" s="109"/>
      <c r="C25" s="52" t="s">
        <v>192</v>
      </c>
      <c r="D25" s="52"/>
      <c r="E25" s="53">
        <v>491</v>
      </c>
      <c r="F25" s="83">
        <v>488</v>
      </c>
      <c r="G25" s="53">
        <v>0</v>
      </c>
      <c r="H25" s="83">
        <v>0</v>
      </c>
      <c r="I25" s="53">
        <v>0</v>
      </c>
      <c r="J25" s="97" t="s">
        <v>261</v>
      </c>
      <c r="K25" s="53"/>
      <c r="L25" s="53"/>
      <c r="M25" s="53"/>
      <c r="N25" s="53"/>
    </row>
    <row r="26" spans="1:15" ht="18" customHeight="1">
      <c r="A26" s="109"/>
      <c r="B26" s="109"/>
      <c r="C26" s="52" t="s">
        <v>193</v>
      </c>
      <c r="D26" s="52"/>
      <c r="E26" s="53">
        <v>501</v>
      </c>
      <c r="F26" s="83">
        <v>498</v>
      </c>
      <c r="G26" s="53">
        <v>250</v>
      </c>
      <c r="H26" s="83">
        <v>217</v>
      </c>
      <c r="I26" s="53">
        <v>593</v>
      </c>
      <c r="J26" s="96">
        <v>576</v>
      </c>
      <c r="K26" s="53"/>
      <c r="L26" s="53"/>
      <c r="M26" s="53"/>
      <c r="N26" s="53"/>
    </row>
    <row r="27" spans="1:15" ht="18" customHeight="1">
      <c r="A27" s="109"/>
      <c r="B27" s="52" t="s">
        <v>194</v>
      </c>
      <c r="C27" s="52"/>
      <c r="D27" s="52"/>
      <c r="E27" s="53">
        <v>785</v>
      </c>
      <c r="F27" s="83">
        <v>799</v>
      </c>
      <c r="G27" s="53">
        <v>891</v>
      </c>
      <c r="H27" s="83">
        <v>900</v>
      </c>
      <c r="I27" s="53">
        <v>1524</v>
      </c>
      <c r="J27" s="96">
        <v>1477</v>
      </c>
      <c r="K27" s="53"/>
      <c r="L27" s="53"/>
      <c r="M27" s="53"/>
      <c r="N27" s="53"/>
    </row>
    <row r="28" spans="1:15" ht="18" customHeight="1">
      <c r="A28" s="109" t="s">
        <v>195</v>
      </c>
      <c r="B28" s="109" t="s">
        <v>196</v>
      </c>
      <c r="C28" s="52" t="s">
        <v>197</v>
      </c>
      <c r="D28" s="84" t="s">
        <v>40</v>
      </c>
      <c r="E28" s="53">
        <v>87</v>
      </c>
      <c r="F28" s="83">
        <v>89</v>
      </c>
      <c r="G28" s="53">
        <v>493</v>
      </c>
      <c r="H28" s="83">
        <v>472</v>
      </c>
      <c r="I28" s="53">
        <v>298</v>
      </c>
      <c r="J28" s="96">
        <v>282</v>
      </c>
      <c r="K28" s="53"/>
      <c r="L28" s="53"/>
      <c r="M28" s="53"/>
      <c r="N28" s="53"/>
    </row>
    <row r="29" spans="1:15" ht="18" customHeight="1">
      <c r="A29" s="109"/>
      <c r="B29" s="109"/>
      <c r="C29" s="52" t="s">
        <v>198</v>
      </c>
      <c r="D29" s="84" t="s">
        <v>41</v>
      </c>
      <c r="E29" s="53">
        <v>29</v>
      </c>
      <c r="F29" s="83">
        <v>32</v>
      </c>
      <c r="G29" s="53">
        <v>447</v>
      </c>
      <c r="H29" s="83">
        <v>415</v>
      </c>
      <c r="I29" s="53">
        <v>265</v>
      </c>
      <c r="J29" s="96">
        <v>259</v>
      </c>
      <c r="K29" s="53"/>
      <c r="L29" s="53"/>
      <c r="M29" s="53"/>
      <c r="N29" s="53"/>
    </row>
    <row r="30" spans="1:15" ht="18" customHeight="1">
      <c r="A30" s="109"/>
      <c r="B30" s="109"/>
      <c r="C30" s="52" t="s">
        <v>199</v>
      </c>
      <c r="D30" s="84" t="s">
        <v>200</v>
      </c>
      <c r="E30" s="53">
        <v>56</v>
      </c>
      <c r="F30" s="83">
        <v>64</v>
      </c>
      <c r="G30" s="53">
        <v>8</v>
      </c>
      <c r="H30" s="83">
        <v>9</v>
      </c>
      <c r="I30" s="53">
        <v>0</v>
      </c>
      <c r="J30" s="96">
        <v>0</v>
      </c>
      <c r="K30" s="53"/>
      <c r="L30" s="53"/>
      <c r="M30" s="53"/>
      <c r="N30" s="53"/>
    </row>
    <row r="31" spans="1:15" ht="18" customHeight="1">
      <c r="A31" s="109"/>
      <c r="B31" s="109"/>
      <c r="C31" s="46" t="s">
        <v>201</v>
      </c>
      <c r="D31" s="84" t="s">
        <v>202</v>
      </c>
      <c r="E31" s="53">
        <v>2</v>
      </c>
      <c r="F31" s="83">
        <v>-7</v>
      </c>
      <c r="G31" s="53">
        <v>38</v>
      </c>
      <c r="H31" s="83">
        <v>48</v>
      </c>
      <c r="I31" s="53">
        <v>33</v>
      </c>
      <c r="J31" s="96">
        <f t="shared" ref="J31:N31" si="0">J28-J29-J30</f>
        <v>23</v>
      </c>
      <c r="K31" s="53">
        <f t="shared" si="0"/>
        <v>0</v>
      </c>
      <c r="L31" s="53">
        <f t="shared" si="0"/>
        <v>0</v>
      </c>
      <c r="M31" s="53">
        <f t="shared" si="0"/>
        <v>0</v>
      </c>
      <c r="N31" s="53">
        <f t="shared" si="0"/>
        <v>0</v>
      </c>
      <c r="O31" s="7"/>
    </row>
    <row r="32" spans="1:15" ht="18" customHeight="1">
      <c r="A32" s="109"/>
      <c r="B32" s="109"/>
      <c r="C32" s="52" t="s">
        <v>203</v>
      </c>
      <c r="D32" s="84" t="s">
        <v>204</v>
      </c>
      <c r="E32" s="53">
        <v>1</v>
      </c>
      <c r="F32" s="83">
        <v>1</v>
      </c>
      <c r="G32" s="53">
        <v>1</v>
      </c>
      <c r="H32" s="83">
        <v>1</v>
      </c>
      <c r="I32" s="53">
        <v>18</v>
      </c>
      <c r="J32" s="96">
        <v>11</v>
      </c>
      <c r="K32" s="53"/>
      <c r="L32" s="53"/>
      <c r="M32" s="53"/>
      <c r="N32" s="53"/>
    </row>
    <row r="33" spans="1:14" ht="18" customHeight="1">
      <c r="A33" s="109"/>
      <c r="B33" s="109"/>
      <c r="C33" s="52" t="s">
        <v>205</v>
      </c>
      <c r="D33" s="84" t="s">
        <v>206</v>
      </c>
      <c r="E33" s="53">
        <v>0</v>
      </c>
      <c r="F33" s="83">
        <v>0</v>
      </c>
      <c r="G33" s="53">
        <v>6</v>
      </c>
      <c r="H33" s="83">
        <v>8</v>
      </c>
      <c r="I33" s="53">
        <v>0</v>
      </c>
      <c r="J33" s="96">
        <v>0</v>
      </c>
      <c r="K33" s="53"/>
      <c r="L33" s="53"/>
      <c r="M33" s="53"/>
      <c r="N33" s="53"/>
    </row>
    <row r="34" spans="1:14" ht="18" customHeight="1">
      <c r="A34" s="109"/>
      <c r="B34" s="109"/>
      <c r="C34" s="46" t="s">
        <v>207</v>
      </c>
      <c r="D34" s="84" t="s">
        <v>208</v>
      </c>
      <c r="E34" s="53">
        <v>3</v>
      </c>
      <c r="F34" s="83">
        <v>-6</v>
      </c>
      <c r="G34" s="53">
        <v>33</v>
      </c>
      <c r="H34" s="83">
        <v>41</v>
      </c>
      <c r="I34" s="53">
        <v>51</v>
      </c>
      <c r="J34" s="96">
        <f t="shared" ref="J34:N34" si="1">J31+J32-J33</f>
        <v>34</v>
      </c>
      <c r="K34" s="53">
        <f t="shared" si="1"/>
        <v>0</v>
      </c>
      <c r="L34" s="53">
        <f t="shared" si="1"/>
        <v>0</v>
      </c>
      <c r="M34" s="53">
        <f t="shared" si="1"/>
        <v>0</v>
      </c>
      <c r="N34" s="53">
        <f t="shared" si="1"/>
        <v>0</v>
      </c>
    </row>
    <row r="35" spans="1:14" ht="18" customHeight="1">
      <c r="A35" s="109"/>
      <c r="B35" s="109" t="s">
        <v>209</v>
      </c>
      <c r="C35" s="52" t="s">
        <v>210</v>
      </c>
      <c r="D35" s="84" t="s">
        <v>211</v>
      </c>
      <c r="E35" s="53">
        <v>0</v>
      </c>
      <c r="F35" s="83">
        <v>0</v>
      </c>
      <c r="G35" s="53">
        <v>0</v>
      </c>
      <c r="H35" s="83">
        <v>0</v>
      </c>
      <c r="I35" s="53">
        <v>1</v>
      </c>
      <c r="J35" s="96">
        <v>2</v>
      </c>
      <c r="K35" s="53"/>
      <c r="L35" s="53"/>
      <c r="M35" s="53"/>
      <c r="N35" s="53"/>
    </row>
    <row r="36" spans="1:14" ht="18" customHeight="1">
      <c r="A36" s="109"/>
      <c r="B36" s="109"/>
      <c r="C36" s="52" t="s">
        <v>212</v>
      </c>
      <c r="D36" s="84" t="s">
        <v>213</v>
      </c>
      <c r="E36" s="53">
        <v>0</v>
      </c>
      <c r="F36" s="83">
        <v>0</v>
      </c>
      <c r="G36" s="53">
        <v>0</v>
      </c>
      <c r="H36" s="83">
        <v>0</v>
      </c>
      <c r="I36" s="53">
        <v>8</v>
      </c>
      <c r="J36" s="96">
        <v>0</v>
      </c>
      <c r="K36" s="53"/>
      <c r="L36" s="53"/>
      <c r="M36" s="53"/>
      <c r="N36" s="53"/>
    </row>
    <row r="37" spans="1:14" ht="18" customHeight="1">
      <c r="A37" s="109"/>
      <c r="B37" s="109"/>
      <c r="C37" s="52" t="s">
        <v>214</v>
      </c>
      <c r="D37" s="84" t="s">
        <v>215</v>
      </c>
      <c r="E37" s="53">
        <v>3</v>
      </c>
      <c r="F37" s="83">
        <v>-6</v>
      </c>
      <c r="G37" s="53">
        <v>33</v>
      </c>
      <c r="H37" s="83">
        <v>41</v>
      </c>
      <c r="I37" s="53">
        <v>44</v>
      </c>
      <c r="J37" s="96">
        <f t="shared" ref="J37:N37" si="2">J34+J35-J36</f>
        <v>36</v>
      </c>
      <c r="K37" s="53">
        <f t="shared" si="2"/>
        <v>0</v>
      </c>
      <c r="L37" s="53">
        <f t="shared" si="2"/>
        <v>0</v>
      </c>
      <c r="M37" s="53">
        <f t="shared" si="2"/>
        <v>0</v>
      </c>
      <c r="N37" s="53">
        <f t="shared" si="2"/>
        <v>0</v>
      </c>
    </row>
    <row r="38" spans="1:14" ht="18" customHeight="1">
      <c r="A38" s="109"/>
      <c r="B38" s="109"/>
      <c r="C38" s="52" t="s">
        <v>216</v>
      </c>
      <c r="D38" s="84" t="s">
        <v>217</v>
      </c>
      <c r="E38" s="53">
        <v>0</v>
      </c>
      <c r="F38" s="83">
        <v>0</v>
      </c>
      <c r="G38" s="53">
        <v>0</v>
      </c>
      <c r="H38" s="83">
        <v>0</v>
      </c>
      <c r="I38" s="53">
        <v>0</v>
      </c>
      <c r="J38" s="96">
        <v>0</v>
      </c>
      <c r="K38" s="53"/>
      <c r="L38" s="53"/>
      <c r="M38" s="53"/>
      <c r="N38" s="53"/>
    </row>
    <row r="39" spans="1:14" ht="18" customHeight="1">
      <c r="A39" s="109"/>
      <c r="B39" s="109"/>
      <c r="C39" s="52" t="s">
        <v>218</v>
      </c>
      <c r="D39" s="84" t="s">
        <v>219</v>
      </c>
      <c r="E39" s="53">
        <v>0</v>
      </c>
      <c r="F39" s="83">
        <v>0</v>
      </c>
      <c r="G39" s="53">
        <v>0</v>
      </c>
      <c r="H39" s="83">
        <v>0</v>
      </c>
      <c r="I39" s="53">
        <v>0</v>
      </c>
      <c r="J39" s="96">
        <v>0</v>
      </c>
      <c r="K39" s="53"/>
      <c r="L39" s="53"/>
      <c r="M39" s="53"/>
      <c r="N39" s="53"/>
    </row>
    <row r="40" spans="1:14" ht="18" customHeight="1">
      <c r="A40" s="109"/>
      <c r="B40" s="109"/>
      <c r="C40" s="52" t="s">
        <v>220</v>
      </c>
      <c r="D40" s="84" t="s">
        <v>221</v>
      </c>
      <c r="E40" s="53">
        <v>0</v>
      </c>
      <c r="F40" s="83">
        <v>0</v>
      </c>
      <c r="G40" s="53">
        <v>0</v>
      </c>
      <c r="H40" s="83">
        <v>0</v>
      </c>
      <c r="I40" s="53">
        <v>12</v>
      </c>
      <c r="J40" s="96">
        <v>10</v>
      </c>
      <c r="K40" s="53"/>
      <c r="L40" s="53"/>
      <c r="M40" s="53"/>
      <c r="N40" s="53"/>
    </row>
    <row r="41" spans="1:14" ht="18" customHeight="1">
      <c r="A41" s="109"/>
      <c r="B41" s="109"/>
      <c r="C41" s="46" t="s">
        <v>222</v>
      </c>
      <c r="D41" s="84" t="s">
        <v>223</v>
      </c>
      <c r="E41" s="53">
        <v>3</v>
      </c>
      <c r="F41" s="83">
        <v>-6</v>
      </c>
      <c r="G41" s="53">
        <v>33</v>
      </c>
      <c r="H41" s="83">
        <v>41</v>
      </c>
      <c r="I41" s="53">
        <v>32</v>
      </c>
      <c r="J41" s="96">
        <f t="shared" ref="J41:N41" si="3">J34+J35-J36-J40</f>
        <v>26</v>
      </c>
      <c r="K41" s="53">
        <f t="shared" si="3"/>
        <v>0</v>
      </c>
      <c r="L41" s="53">
        <f t="shared" si="3"/>
        <v>0</v>
      </c>
      <c r="M41" s="53">
        <f t="shared" si="3"/>
        <v>0</v>
      </c>
      <c r="N41" s="53">
        <f t="shared" si="3"/>
        <v>0</v>
      </c>
    </row>
    <row r="42" spans="1:14" ht="18" customHeight="1">
      <c r="A42" s="109"/>
      <c r="B42" s="109"/>
      <c r="C42" s="131" t="s">
        <v>224</v>
      </c>
      <c r="D42" s="131"/>
      <c r="E42" s="53">
        <v>3</v>
      </c>
      <c r="F42" s="83">
        <v>-6</v>
      </c>
      <c r="G42" s="53">
        <v>33</v>
      </c>
      <c r="H42" s="83">
        <v>41</v>
      </c>
      <c r="I42" s="53">
        <v>32</v>
      </c>
      <c r="J42" s="96">
        <f t="shared" ref="J42:N42" si="4">J37+J38-J39-J40</f>
        <v>26</v>
      </c>
      <c r="K42" s="53">
        <f t="shared" si="4"/>
        <v>0</v>
      </c>
      <c r="L42" s="53">
        <f t="shared" si="4"/>
        <v>0</v>
      </c>
      <c r="M42" s="53">
        <f t="shared" si="4"/>
        <v>0</v>
      </c>
      <c r="N42" s="53">
        <f t="shared" si="4"/>
        <v>0</v>
      </c>
    </row>
    <row r="43" spans="1:14" ht="18" customHeight="1">
      <c r="A43" s="109"/>
      <c r="B43" s="109"/>
      <c r="C43" s="52" t="s">
        <v>225</v>
      </c>
      <c r="D43" s="84" t="s">
        <v>226</v>
      </c>
      <c r="E43" s="53">
        <v>0</v>
      </c>
      <c r="F43" s="83">
        <v>0</v>
      </c>
      <c r="G43" s="53">
        <v>0</v>
      </c>
      <c r="H43" s="83">
        <v>0</v>
      </c>
      <c r="I43" s="53">
        <v>0</v>
      </c>
      <c r="J43" s="96"/>
      <c r="K43" s="53"/>
      <c r="L43" s="53"/>
      <c r="M43" s="53"/>
      <c r="N43" s="53"/>
    </row>
    <row r="44" spans="1:14" ht="18" customHeight="1">
      <c r="A44" s="109"/>
      <c r="B44" s="109"/>
      <c r="C44" s="46" t="s">
        <v>227</v>
      </c>
      <c r="D44" s="65" t="s">
        <v>228</v>
      </c>
      <c r="E44" s="53">
        <v>3</v>
      </c>
      <c r="F44" s="83">
        <v>-6</v>
      </c>
      <c r="G44" s="53">
        <v>33</v>
      </c>
      <c r="H44" s="83">
        <v>41</v>
      </c>
      <c r="I44" s="53">
        <v>32</v>
      </c>
      <c r="J44" s="96">
        <f t="shared" ref="J44:N44" si="5">J41+J43</f>
        <v>26</v>
      </c>
      <c r="K44" s="53">
        <f t="shared" si="5"/>
        <v>0</v>
      </c>
      <c r="L44" s="53">
        <f t="shared" si="5"/>
        <v>0</v>
      </c>
      <c r="M44" s="53">
        <f t="shared" si="5"/>
        <v>0</v>
      </c>
      <c r="N44" s="53">
        <f t="shared" si="5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5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mesaki junichi</cp:lastModifiedBy>
  <cp:lastPrinted>2024-08-19T01:00:52Z</cp:lastPrinted>
  <dcterms:created xsi:type="dcterms:W3CDTF">1999-07-06T05:17:05Z</dcterms:created>
  <dcterms:modified xsi:type="dcterms:W3CDTF">2024-08-19T05:14:28Z</dcterms:modified>
</cp:coreProperties>
</file>