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2副業のフォルダ\決算統計\R5決算統計\90　各種照会\04　他県等照会\01　地方債協会（財政状況）\05　集約作業\"/>
    </mc:Choice>
  </mc:AlternateContent>
  <bookViews>
    <workbookView xWindow="0" yWindow="0" windowWidth="27855" windowHeight="12885" tabRatio="783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K45" i="7" l="1"/>
  <c r="H27" i="2" l="1"/>
  <c r="G44" i="4"/>
  <c r="I9" i="2" l="1"/>
  <c r="F45" i="2"/>
  <c r="G45" i="2" s="1"/>
  <c r="F27" i="2"/>
  <c r="G27" i="2" s="1"/>
  <c r="F22" i="6"/>
  <c r="E22" i="6"/>
  <c r="E19" i="6"/>
  <c r="E23" i="6" s="1"/>
  <c r="H45" i="5"/>
  <c r="F45" i="5"/>
  <c r="G44" i="5" s="1"/>
  <c r="H27" i="5"/>
  <c r="F27" i="5"/>
  <c r="G19" i="5" s="1"/>
  <c r="F44" i="4"/>
  <c r="F39" i="4"/>
  <c r="F45" i="4" s="1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/>
  <c r="G41" i="8" s="1"/>
  <c r="G44" i="8" s="1"/>
  <c r="F31" i="8"/>
  <c r="F34" i="8" s="1"/>
  <c r="E31" i="8"/>
  <c r="E34" i="8" s="1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/>
  <c r="I24" i="7"/>
  <c r="I27" i="7" s="1"/>
  <c r="H24" i="7"/>
  <c r="H27" i="7" s="1"/>
  <c r="G24" i="7"/>
  <c r="G27" i="7" s="1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44" i="4"/>
  <c r="M45" i="4" s="1"/>
  <c r="L39" i="4"/>
  <c r="L44" i="4"/>
  <c r="L45" i="4"/>
  <c r="K39" i="4"/>
  <c r="K44" i="4"/>
  <c r="J39" i="4"/>
  <c r="J44" i="4"/>
  <c r="I39" i="4"/>
  <c r="I44" i="4"/>
  <c r="H39" i="4"/>
  <c r="H44" i="4"/>
  <c r="G39" i="4"/>
  <c r="G45" i="4" s="1"/>
  <c r="O24" i="4"/>
  <c r="O27" i="4" s="1"/>
  <c r="N24" i="4"/>
  <c r="N27" i="4"/>
  <c r="M24" i="4"/>
  <c r="M27" i="4" s="1"/>
  <c r="L24" i="4"/>
  <c r="L27" i="4" s="1"/>
  <c r="K24" i="4"/>
  <c r="K27" i="4"/>
  <c r="J24" i="4"/>
  <c r="J27" i="4"/>
  <c r="I27" i="4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G41" i="2"/>
  <c r="G29" i="2"/>
  <c r="G38" i="5" l="1"/>
  <c r="G34" i="5"/>
  <c r="G39" i="5"/>
  <c r="G41" i="5"/>
  <c r="G42" i="5"/>
  <c r="G37" i="5"/>
  <c r="G35" i="5"/>
  <c r="G30" i="5"/>
  <c r="G40" i="5"/>
  <c r="G28" i="5"/>
  <c r="G33" i="5"/>
  <c r="K45" i="4"/>
  <c r="N45" i="4"/>
  <c r="G14" i="2"/>
  <c r="O45" i="7"/>
  <c r="M45" i="7"/>
  <c r="E21" i="6"/>
  <c r="I45" i="4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2" i="6"/>
  <c r="H23" i="6"/>
  <c r="G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<sst xmlns="http://schemas.openxmlformats.org/spreadsheetml/2006/main" count="438" uniqueCount="259">
  <si>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</si>
  <si>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</si>
  <si>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</si>
  <si>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</si>
  <si>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</si>
  <si>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</si>
  <si>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</si>
  <si>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</si>
  <si>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</si>
  <si>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</si>
  <si>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</si>
  <si>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</si>
  <si>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</si>
  <si>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</si>
  <si>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</si>
  <si>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</si>
  <si>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</si>
  <si>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</si>
  <si>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</si>
  <si>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</si>
  <si>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</si>
  <si>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</si>
  <si>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</si>
  <si>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</si>
  <si>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</si>
  <si>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</si>
  <si>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</si>
  <si>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</si>
  <si>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</si>
  <si>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</si>
  <si>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</si>
  <si>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</si>
  <si>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</si>
  <si>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</si>
  <si>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</si>
  <si>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</si>
  <si>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</si>
  <si>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</si>
  <si>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</si>
  <si>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</si>
  <si>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</si>
  <si>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</si>
  <si>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</si>
  <si>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</si>
  <si>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</si>
  <si>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</si>
  <si>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</si>
  <si>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</si>
  <si>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</si>
  <si>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</si>
  <si>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</si>
  <si>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</si>
  <si>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</si>
  <si>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</si>
  <si>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</si>
  <si>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</si>
  <si>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</si>
  <si>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</si>
  <si>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</si>
  <si>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</si>
  <si>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</si>
  <si>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</si>
  <si>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</si>
  <si>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</si>
  <si>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</si>
  <si>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</si>
  <si>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</si>
  <si>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</si>
  <si>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</si>
  <si>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</si>
  <si>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</si>
  <si>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</si>
  <si>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</si>
  <si>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</si>
  <si>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</si>
  <si>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</si>
  <si>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</si>
  <si>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</si>
  <si>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</si>
  <si>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</si>
  <si>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</si>
  <si>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</si>
  <si>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</si>
  <si>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</si>
  <si>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</si>
  <si>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</si>
  <si>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</si>
  <si>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</si>
  <si>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</si>
  <si>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</si>
  <si>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</si>
  <si>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</si>
  <si>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</si>
  <si>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</si>
  <si>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</si>
  <si>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</si>
  <si>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</si>
  <si>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</si>
  <si>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</si>
  <si>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</si>
  <si>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</si>
  <si>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</si>
  <si>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</si>
  <si>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</si>
  <si>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</si>
  <si>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</si>
  <si>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</si>
  <si>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</si>
  <si>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</si>
  <si>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</si>
  <si>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</si>
  <si>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</si>
  <si>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</si>
  <si>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</si>
  <si>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</si>
  <si>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</si>
  <si>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</si>
  <si>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</si>
  <si>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</si>
  <si>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</si>
  <si>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</si>
  <si>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</si>
  <si>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</si>
  <si>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</si>
  <si>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</si>
  <si>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</si>
  <si>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</si>
  <si>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</si>
  <si>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</si>
  <si>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</si>
  <si>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</si>
  <si>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</si>
  <si>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</si>
  <si>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</si>
  <si>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</si>
  <si>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</si>
  <si>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</si>
  <si>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</si>
  <si>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</si>
  <si>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</si>
  <si>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</si>
  <si>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</si>
  <si>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</si>
  <si>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</si>
  <si>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</si>
  <si>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</si>
  <si>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</si>
  <si>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</si>
  <si>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</si>
  <si>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</si>
  <si>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</si>
  <si>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</si>
  <si>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</si>
  <si>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</si>
  <si>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</si>
  <si>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</si>
  <si>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</si>
  <si>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</si>
  <si>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</si>
  <si>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</si>
  <si>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</si>
  <si>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</si>
  <si>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</si>
  <si>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</si>
  <si>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</si>
  <si>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</si>
  <si>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</si>
  <si>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</si>
  <si>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</si>
  <si>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</si>
  <si>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</si>
  <si>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</si>
  <si>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</si>
  <si>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</si>
  <si>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</si>
  <si>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</si>
  <si>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</si>
  <si>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</si>
  <si>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</si>
  <si>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</si>
  <si>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</si>
  <si>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</si>
  <si>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</si>
  <si>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</si>
  <si>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</si>
  <si>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</si>
  <si>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</si>
  <si>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</si>
  <si>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</si>
  <si>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</si>
  <si>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</si>
  <si>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</si>
  <si>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</si>
  <si>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</si>
  <si>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</si>
  <si>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</si>
  <si>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</si>
  <si>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</si>
  <si>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</si>
  <si>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</si>
  <si>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</si>
  <si>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</si>
  <si>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</si>
  <si>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</si>
  <si>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</si>
  <si>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</si>
  <si>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</si>
  <si>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</si>
  <si>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</si>
  <si>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</si>
  <si>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</si>
  <si>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</si>
  <si>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</si>
  <si>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</si>
  <si>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</si>
  <si>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</si>
  <si>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</si>
  <si>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</si>
  <si>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</si>
  <si>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</si>
  <si>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</si>
  <si>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</si>
  <si>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</si>
  <si>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</si>
  <si>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</si>
  <si>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</si>
  <si>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</si>
  <si>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</si>
  <si>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</si>
  <si>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</si>
  <si>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</si>
  <si>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</si>
  <si>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</si>
  <si>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</si>
  <si>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</si>
  <si>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</si>
  <si>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</si>
  <si>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</si>
  <si>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</si>
  <si>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</si>
  <si>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</si>
  <si>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</si>
  <si>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</si>
  <si>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</si>
  <si>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</si>
  <si>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</si>
  <si>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</si>
  <si>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</si>
  <si>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</si>
  <si>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</si>
  <si>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</si>
  <si>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香川県</t>
    <rPh sb="0" eb="3">
      <t>カガワケン</t>
    </rPh>
    <phoneticPr fontId="9"/>
  </si>
  <si>
    <t>病院事業</t>
    <rPh sb="0" eb="4">
      <t>ビョウインジギョウ</t>
    </rPh>
    <phoneticPr fontId="9"/>
  </si>
  <si>
    <t>下水道事業</t>
    <rPh sb="0" eb="5">
      <t>ゲスイドウジギョウ</t>
    </rPh>
    <phoneticPr fontId="9"/>
  </si>
  <si>
    <t>港湾整備事業</t>
    <rPh sb="0" eb="6">
      <t>コウワンセイビジギョウ</t>
    </rPh>
    <phoneticPr fontId="3"/>
  </si>
  <si>
    <t>観光施設事業（その他観光施設）</t>
    <rPh sb="0" eb="4">
      <t>カンコウシセツ</t>
    </rPh>
    <rPh sb="4" eb="6">
      <t>ジギョウ</t>
    </rPh>
    <rPh sb="9" eb="14">
      <t>タカンコウシセツ</t>
    </rPh>
    <phoneticPr fontId="3"/>
  </si>
  <si>
    <t>宅地造成事業（臨海土地造成）</t>
    <rPh sb="0" eb="6">
      <t>タクチゾウセイジギョウ</t>
    </rPh>
    <rPh sb="7" eb="13">
      <t>リンカイトチゾウセイ</t>
    </rPh>
    <phoneticPr fontId="3"/>
  </si>
  <si>
    <t>宅地造成事業（その他）</t>
    <rPh sb="0" eb="6">
      <t>タクチゾウセイジギョウ</t>
    </rPh>
    <rPh sb="9" eb="10">
      <t>タ</t>
    </rPh>
    <phoneticPr fontId="3"/>
  </si>
  <si>
    <t>駐車場事業</t>
    <rPh sb="0" eb="5">
      <t>チュウシャジョウジギョウ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</si>
</sst>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7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8</xdr:row>
      <xdr:rowOff>104775</xdr:rowOff>
    </xdr:from>
    <xdr:to>
      <xdr:col>9</xdr:col>
      <xdr:colOff>776567</xdr:colOff>
      <xdr:row>12</xdr:row>
      <xdr:rowOff>120463</xdr:rowOff>
    </xdr:to>
    <xdr:sp macro="" textlink="">
      <xdr:nvSpPr>
        <xdr:cNvPr id="2" name="テキスト ボックス 1"/>
        <xdr:cNvSpPr txBox="1"/>
      </xdr:nvSpPr>
      <xdr:spPr>
        <a:xfrm>
          <a:off x="5829300" y="1885950"/>
          <a:ext cx="3462617" cy="93008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twoCellAnchor>
  <xdr:twoCellAnchor>
    <xdr:from>
      <xdr:col>3</xdr:col>
      <xdr:colOff>1514475</xdr:colOff>
      <xdr:row>7</xdr:row>
      <xdr:rowOff>0</xdr:rowOff>
    </xdr:from>
    <xdr:to>
      <xdr:col>13</xdr:col>
      <xdr:colOff>942975</xdr:colOff>
      <xdr:row>43</xdr:row>
      <xdr:rowOff>219075</xdr:rowOff>
    </xdr:to>
    <xdr:cxnSp macro="">
      <xdr:nvCxnSpPr>
        <xdr:cNvPr id="3" name="直線コネクタ 2"/>
        <xdr:cNvCxnSpPr/>
      </xdr:nvCxnSpPr>
      <xdr:spPr bwMode="auto">
        <a:xfrm>
          <a:off x="3695700" y="1552575"/>
          <a:ext cx="9610725" cy="84486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3" sqref="E3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251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242</v>
      </c>
      <c r="G7" s="48"/>
      <c r="H7" s="48" t="s">
        <v>236</v>
      </c>
      <c r="I7" s="49" t="s">
        <v>21</v>
      </c>
    </row>
    <row r="8" spans="1:11" ht="17.100000000000001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234</v>
      </c>
      <c r="I8" s="52"/>
    </row>
    <row r="9" spans="1:11" ht="18" customHeight="1">
      <c r="A9" s="88" t="s">
        <v>87</v>
      </c>
      <c r="B9" s="88" t="s">
        <v>89</v>
      </c>
      <c r="C9" s="60" t="s">
        <v>3</v>
      </c>
      <c r="D9" s="53"/>
      <c r="E9" s="53"/>
      <c r="F9" s="54">
        <v>144444</v>
      </c>
      <c r="G9" s="55">
        <f>F9/$F$27*100</f>
        <v>31.63365198252357</v>
      </c>
      <c r="H9" s="54">
        <v>148781</v>
      </c>
      <c r="I9" s="55">
        <f>(F9/H9-1)*100</f>
        <v>-2.9150227515610139</v>
      </c>
      <c r="K9" s="25"/>
    </row>
    <row r="10" spans="1:11" ht="18" customHeight="1">
      <c r="A10" s="88"/>
      <c r="B10" s="88"/>
      <c r="C10" s="62"/>
      <c r="D10" s="64" t="s">
        <v>22</v>
      </c>
      <c r="E10" s="53"/>
      <c r="F10" s="54">
        <v>36735</v>
      </c>
      <c r="G10" s="55">
        <f t="shared" ref="G10:G26" si="0">F10/$F$27*100</f>
        <v>8.0450707926809244</v>
      </c>
      <c r="H10" s="54">
        <v>38601</v>
      </c>
      <c r="I10" s="55">
        <f t="shared" ref="I10:I27" si="1">(F10/H10-1)*100</f>
        <v>-4.8340716561747099</v>
      </c>
    </row>
    <row r="11" spans="1:11" ht="18" customHeight="1">
      <c r="A11" s="88"/>
      <c r="B11" s="88"/>
      <c r="C11" s="62"/>
      <c r="D11" s="62"/>
      <c r="E11" s="47" t="s">
        <v>23</v>
      </c>
      <c r="F11" s="54">
        <v>33315</v>
      </c>
      <c r="G11" s="55">
        <f t="shared" si="0"/>
        <v>7.2960809434644069</v>
      </c>
      <c r="H11" s="54">
        <v>35068</v>
      </c>
      <c r="I11" s="55">
        <f t="shared" si="1"/>
        <v>-4.9988593589597397</v>
      </c>
    </row>
    <row r="12" spans="1:11" ht="18" customHeight="1">
      <c r="A12" s="88"/>
      <c r="B12" s="88"/>
      <c r="C12" s="62"/>
      <c r="D12" s="62"/>
      <c r="E12" s="47" t="s">
        <v>24</v>
      </c>
      <c r="F12" s="54">
        <v>3305</v>
      </c>
      <c r="G12" s="55">
        <f t="shared" si="0"/>
        <v>0.72380451802941215</v>
      </c>
      <c r="H12" s="54">
        <v>3387</v>
      </c>
      <c r="I12" s="55">
        <f t="shared" si="1"/>
        <v>-2.4210215529967494</v>
      </c>
    </row>
    <row r="13" spans="1:11" ht="18" customHeight="1">
      <c r="A13" s="88"/>
      <c r="B13" s="88"/>
      <c r="C13" s="62"/>
      <c r="D13" s="63"/>
      <c r="E13" s="47" t="s">
        <v>25</v>
      </c>
      <c r="F13" s="54">
        <v>115</v>
      </c>
      <c r="G13" s="55">
        <f t="shared" si="0"/>
        <v>2.5185331187105107E-2</v>
      </c>
      <c r="H13" s="54">
        <v>146</v>
      </c>
      <c r="I13" s="55">
        <f t="shared" si="1"/>
        <v>-21.232876712328764</v>
      </c>
    </row>
    <row r="14" spans="1:11" ht="18" customHeight="1">
      <c r="A14" s="88"/>
      <c r="B14" s="88"/>
      <c r="C14" s="62"/>
      <c r="D14" s="60" t="s">
        <v>26</v>
      </c>
      <c r="E14" s="53"/>
      <c r="F14" s="54">
        <v>32136</v>
      </c>
      <c r="G14" s="55">
        <f t="shared" si="0"/>
        <v>7.0378765480766079</v>
      </c>
      <c r="H14" s="54">
        <v>31703</v>
      </c>
      <c r="I14" s="55">
        <f t="shared" si="1"/>
        <v>1.3658013437214178</v>
      </c>
    </row>
    <row r="15" spans="1:11" ht="18" customHeight="1">
      <c r="A15" s="88"/>
      <c r="B15" s="88"/>
      <c r="C15" s="62"/>
      <c r="D15" s="62"/>
      <c r="E15" s="47" t="s">
        <v>27</v>
      </c>
      <c r="F15" s="54">
        <v>1018</v>
      </c>
      <c r="G15" s="55">
        <f t="shared" si="0"/>
        <v>0.2229449317258522</v>
      </c>
      <c r="H15" s="54">
        <v>947</v>
      </c>
      <c r="I15" s="55">
        <f t="shared" si="1"/>
        <v>7.4973600844773003</v>
      </c>
    </row>
    <row r="16" spans="1:11" ht="18" customHeight="1">
      <c r="A16" s="88"/>
      <c r="B16" s="88"/>
      <c r="C16" s="62"/>
      <c r="D16" s="63"/>
      <c r="E16" s="47" t="s">
        <v>28</v>
      </c>
      <c r="F16" s="54">
        <v>31118</v>
      </c>
      <c r="G16" s="55">
        <f t="shared" si="0"/>
        <v>6.8149316163507558</v>
      </c>
      <c r="H16" s="54">
        <v>30756</v>
      </c>
      <c r="I16" s="55">
        <f t="shared" si="1"/>
        <v>1.1770061126284315</v>
      </c>
      <c r="K16" s="26"/>
    </row>
    <row r="17" spans="1:26" ht="18" customHeight="1">
      <c r="A17" s="88"/>
      <c r="B17" s="88"/>
      <c r="C17" s="62"/>
      <c r="D17" s="89" t="s">
        <v>29</v>
      </c>
      <c r="E17" s="90"/>
      <c r="F17" s="54">
        <v>32731</v>
      </c>
      <c r="G17" s="55">
        <f t="shared" si="0"/>
        <v>7.1681832616098893</v>
      </c>
      <c r="H17" s="54">
        <v>32407</v>
      </c>
      <c r="I17" s="55">
        <f t="shared" si="1"/>
        <v>0.99978399728453127</v>
      </c>
    </row>
    <row r="18" spans="1:26" ht="18" customHeight="1">
      <c r="A18" s="88"/>
      <c r="B18" s="88"/>
      <c r="C18" s="62"/>
      <c r="D18" s="89" t="s">
        <v>93</v>
      </c>
      <c r="E18" s="91"/>
      <c r="F18" s="54">
        <v>1981</v>
      </c>
      <c r="G18" s="55">
        <f t="shared" si="0"/>
        <v>0.43384470505787154</v>
      </c>
      <c r="H18" s="54">
        <v>2227</v>
      </c>
      <c r="I18" s="55">
        <f t="shared" si="1"/>
        <v>-11.046250561293224</v>
      </c>
    </row>
    <row r="19" spans="1:26" ht="18" customHeight="1">
      <c r="A19" s="88"/>
      <c r="B19" s="88"/>
      <c r="C19" s="61"/>
      <c r="D19" s="89" t="s">
        <v>94</v>
      </c>
      <c r="E19" s="91"/>
      <c r="F19" s="87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88"/>
      <c r="B20" s="88"/>
      <c r="C20" s="53" t="s">
        <v>4</v>
      </c>
      <c r="D20" s="53"/>
      <c r="E20" s="53"/>
      <c r="F20" s="54">
        <v>17977</v>
      </c>
      <c r="G20" s="55">
        <f t="shared" si="0"/>
        <v>3.9370147717442481</v>
      </c>
      <c r="H20" s="54">
        <v>15592</v>
      </c>
      <c r="I20" s="55">
        <f t="shared" si="1"/>
        <v>15.296305797845044</v>
      </c>
    </row>
    <row r="21" spans="1:26" ht="18" customHeight="1">
      <c r="A21" s="88"/>
      <c r="B21" s="88"/>
      <c r="C21" s="53" t="s">
        <v>5</v>
      </c>
      <c r="D21" s="53"/>
      <c r="E21" s="53"/>
      <c r="F21" s="54">
        <v>126200</v>
      </c>
      <c r="G21" s="55">
        <f t="shared" si="0"/>
        <v>27.638163441849262</v>
      </c>
      <c r="H21" s="54">
        <v>124100</v>
      </c>
      <c r="I21" s="55">
        <f t="shared" si="1"/>
        <v>1.6921837228041969</v>
      </c>
    </row>
    <row r="22" spans="1:26" ht="18" customHeight="1">
      <c r="A22" s="88"/>
      <c r="B22" s="88"/>
      <c r="C22" s="53" t="s">
        <v>30</v>
      </c>
      <c r="D22" s="53"/>
      <c r="E22" s="53"/>
      <c r="F22" s="54">
        <v>6257</v>
      </c>
      <c r="G22" s="55">
        <f t="shared" si="0"/>
        <v>1.370301019458406</v>
      </c>
      <c r="H22" s="54">
        <v>6453</v>
      </c>
      <c r="I22" s="55">
        <f t="shared" si="1"/>
        <v>-3.0373469704013667</v>
      </c>
    </row>
    <row r="23" spans="1:26" ht="18" customHeight="1">
      <c r="A23" s="88"/>
      <c r="B23" s="88"/>
      <c r="C23" s="53" t="s">
        <v>6</v>
      </c>
      <c r="D23" s="53"/>
      <c r="E23" s="53"/>
      <c r="F23" s="54">
        <v>49834</v>
      </c>
      <c r="G23" s="55">
        <f t="shared" si="0"/>
        <v>10.913789516332139</v>
      </c>
      <c r="H23" s="54">
        <v>62122</v>
      </c>
      <c r="I23" s="55">
        <f t="shared" si="1"/>
        <v>-19.780432053056884</v>
      </c>
    </row>
    <row r="24" spans="1:26" ht="18" customHeight="1">
      <c r="A24" s="88"/>
      <c r="B24" s="88"/>
      <c r="C24" s="53" t="s">
        <v>31</v>
      </c>
      <c r="D24" s="53"/>
      <c r="E24" s="53"/>
      <c r="F24" s="54">
        <v>638</v>
      </c>
      <c r="G24" s="55">
        <f t="shared" si="0"/>
        <v>0.13972383736846139</v>
      </c>
      <c r="H24" s="54">
        <v>627</v>
      </c>
      <c r="I24" s="55">
        <f t="shared" si="1"/>
        <v>1.7543859649122862</v>
      </c>
    </row>
    <row r="25" spans="1:26" ht="18" customHeight="1">
      <c r="A25" s="88"/>
      <c r="B25" s="88"/>
      <c r="C25" s="53" t="s">
        <v>7</v>
      </c>
      <c r="D25" s="53"/>
      <c r="E25" s="53"/>
      <c r="F25" s="54">
        <v>36011</v>
      </c>
      <c r="G25" s="55">
        <f t="shared" si="0"/>
        <v>7.8865127076421055</v>
      </c>
      <c r="H25" s="54">
        <v>31517</v>
      </c>
      <c r="I25" s="55">
        <f t="shared" si="1"/>
        <v>14.258971348795878</v>
      </c>
    </row>
    <row r="26" spans="1:26" ht="18" customHeight="1">
      <c r="A26" s="88"/>
      <c r="B26" s="88"/>
      <c r="C26" s="53" t="s">
        <v>8</v>
      </c>
      <c r="D26" s="53"/>
      <c r="E26" s="53"/>
      <c r="F26" s="54">
        <v>75254</v>
      </c>
      <c r="G26" s="55">
        <f t="shared" si="0"/>
        <v>16.48084272308181</v>
      </c>
      <c r="H26" s="54">
        <v>68521</v>
      </c>
      <c r="I26" s="55">
        <f t="shared" si="1"/>
        <v>9.8261846733118219</v>
      </c>
    </row>
    <row r="27" spans="1:26" ht="18" customHeight="1">
      <c r="A27" s="88"/>
      <c r="B27" s="88"/>
      <c r="C27" s="53" t="s">
        <v>9</v>
      </c>
      <c r="D27" s="53"/>
      <c r="E27" s="53"/>
      <c r="F27" s="54">
        <f>SUM(F9,F20:F26)</f>
        <v>456615</v>
      </c>
      <c r="G27" s="55">
        <f>F27/$F$27*100</f>
        <v>100</v>
      </c>
      <c r="H27" s="87">
        <f>SUM(H9,H20:H26)</f>
        <v>457713</v>
      </c>
      <c r="I27" s="55">
        <f t="shared" si="1"/>
        <v>-0.23988831429301305</v>
      </c>
    </row>
    <row r="28" spans="1:26" ht="18" customHeight="1">
      <c r="A28" s="88"/>
      <c r="B28" s="88" t="s">
        <v>88</v>
      </c>
      <c r="C28" s="60" t="s">
        <v>10</v>
      </c>
      <c r="D28" s="53"/>
      <c r="E28" s="53"/>
      <c r="F28" s="54">
        <v>244178</v>
      </c>
      <c r="G28" s="55">
        <f>F28/$F$45*100</f>
        <v>53.475685205260447</v>
      </c>
      <c r="H28" s="54">
        <v>236085</v>
      </c>
      <c r="I28" s="55">
        <f>(F28/H28-1)*100</f>
        <v>3.428002626172777</v>
      </c>
    </row>
    <row r="29" spans="1:26" ht="18" customHeight="1">
      <c r="A29" s="88"/>
      <c r="B29" s="88"/>
      <c r="C29" s="62"/>
      <c r="D29" s="53" t="s">
        <v>11</v>
      </c>
      <c r="E29" s="53"/>
      <c r="F29" s="54">
        <v>127379</v>
      </c>
      <c r="G29" s="55">
        <f t="shared" ref="G29:G44" si="2">F29/$F$45*100</f>
        <v>27.896367837237058</v>
      </c>
      <c r="H29" s="54">
        <v>119290</v>
      </c>
      <c r="I29" s="55">
        <f t="shared" ref="I29:I45" si="3">(F29/H29-1)*100</f>
        <v>6.7809539777013983</v>
      </c>
    </row>
    <row r="30" spans="1:26" ht="18" customHeight="1">
      <c r="A30" s="88"/>
      <c r="B30" s="88"/>
      <c r="C30" s="62"/>
      <c r="D30" s="53" t="s">
        <v>32</v>
      </c>
      <c r="E30" s="53"/>
      <c r="F30" s="54">
        <v>54777</v>
      </c>
      <c r="G30" s="55">
        <f t="shared" si="2"/>
        <v>11.996320751617883</v>
      </c>
      <c r="H30" s="54">
        <v>54988</v>
      </c>
      <c r="I30" s="55">
        <f t="shared" si="3"/>
        <v>-0.3837200843820443</v>
      </c>
    </row>
    <row r="31" spans="1:26" ht="18" customHeight="1">
      <c r="A31" s="88"/>
      <c r="B31" s="88"/>
      <c r="C31" s="61"/>
      <c r="D31" s="53" t="s">
        <v>12</v>
      </c>
      <c r="E31" s="53"/>
      <c r="F31" s="54">
        <v>62022</v>
      </c>
      <c r="G31" s="55">
        <f t="shared" si="2"/>
        <v>13.582996616405504</v>
      </c>
      <c r="H31" s="54">
        <v>61807</v>
      </c>
      <c r="I31" s="55">
        <f t="shared" si="3"/>
        <v>0.3478570388467217</v>
      </c>
    </row>
    <row r="32" spans="1:26" ht="18" customHeight="1">
      <c r="A32" s="88"/>
      <c r="B32" s="88"/>
      <c r="C32" s="60" t="s">
        <v>13</v>
      </c>
      <c r="D32" s="53"/>
      <c r="E32" s="53"/>
      <c r="F32" s="54">
        <v>146512</v>
      </c>
      <c r="G32" s="55">
        <f t="shared" si="2"/>
        <v>32.086549938131689</v>
      </c>
      <c r="H32" s="54">
        <v>163593</v>
      </c>
      <c r="I32" s="55">
        <f t="shared" si="3"/>
        <v>-10.441155795174605</v>
      </c>
    </row>
    <row r="33" spans="1:9" ht="18" customHeight="1">
      <c r="A33" s="88"/>
      <c r="B33" s="88"/>
      <c r="C33" s="62"/>
      <c r="D33" s="53" t="s">
        <v>14</v>
      </c>
      <c r="E33" s="53"/>
      <c r="F33" s="54">
        <v>21551</v>
      </c>
      <c r="G33" s="55">
        <f t="shared" si="2"/>
        <v>4.719731064463498</v>
      </c>
      <c r="H33" s="54">
        <v>23564</v>
      </c>
      <c r="I33" s="55">
        <f t="shared" si="3"/>
        <v>-8.5426922424036711</v>
      </c>
    </row>
    <row r="34" spans="1:9" ht="18" customHeight="1">
      <c r="A34" s="88"/>
      <c r="B34" s="88"/>
      <c r="C34" s="62"/>
      <c r="D34" s="53" t="s">
        <v>33</v>
      </c>
      <c r="E34" s="53"/>
      <c r="F34" s="54">
        <v>6486</v>
      </c>
      <c r="G34" s="55">
        <f t="shared" si="2"/>
        <v>1.4204526789527283</v>
      </c>
      <c r="H34" s="54">
        <v>6452</v>
      </c>
      <c r="I34" s="55">
        <f t="shared" si="3"/>
        <v>0.52696838189709716</v>
      </c>
    </row>
    <row r="35" spans="1:9" ht="18" customHeight="1">
      <c r="A35" s="88"/>
      <c r="B35" s="88"/>
      <c r="C35" s="62"/>
      <c r="D35" s="53" t="s">
        <v>34</v>
      </c>
      <c r="E35" s="53"/>
      <c r="F35" s="54">
        <v>70441</v>
      </c>
      <c r="G35" s="55">
        <f t="shared" si="2"/>
        <v>15.426781862181487</v>
      </c>
      <c r="H35" s="54">
        <v>83191</v>
      </c>
      <c r="I35" s="55">
        <f t="shared" si="3"/>
        <v>-15.326177110504746</v>
      </c>
    </row>
    <row r="36" spans="1:9" ht="18" customHeight="1">
      <c r="A36" s="88"/>
      <c r="B36" s="88"/>
      <c r="C36" s="62"/>
      <c r="D36" s="53" t="s">
        <v>35</v>
      </c>
      <c r="E36" s="53"/>
      <c r="F36" s="54">
        <v>5672</v>
      </c>
      <c r="G36" s="55">
        <f t="shared" si="2"/>
        <v>1.2421843347240016</v>
      </c>
      <c r="H36" s="54">
        <v>5954</v>
      </c>
      <c r="I36" s="55">
        <f t="shared" si="3"/>
        <v>-4.7363117232112835</v>
      </c>
    </row>
    <row r="37" spans="1:9" ht="18" customHeight="1">
      <c r="A37" s="88"/>
      <c r="B37" s="88"/>
      <c r="C37" s="62"/>
      <c r="D37" s="53" t="s">
        <v>15</v>
      </c>
      <c r="E37" s="53"/>
      <c r="F37" s="54">
        <v>2970</v>
      </c>
      <c r="G37" s="55">
        <f t="shared" si="2"/>
        <v>0.65043855326697542</v>
      </c>
      <c r="H37" s="54">
        <v>4041</v>
      </c>
      <c r="I37" s="55">
        <f t="shared" si="3"/>
        <v>-26.503340757238302</v>
      </c>
    </row>
    <row r="38" spans="1:9" ht="18" customHeight="1">
      <c r="A38" s="88"/>
      <c r="B38" s="88"/>
      <c r="C38" s="61"/>
      <c r="D38" s="53" t="s">
        <v>36</v>
      </c>
      <c r="E38" s="53"/>
      <c r="F38" s="54">
        <v>39342</v>
      </c>
      <c r="G38" s="55">
        <f t="shared" si="2"/>
        <v>8.6160113005486032</v>
      </c>
      <c r="H38" s="54">
        <v>40343</v>
      </c>
      <c r="I38" s="55">
        <f t="shared" si="3"/>
        <v>-2.4812235084153422</v>
      </c>
    </row>
    <row r="39" spans="1:9" ht="18" customHeight="1">
      <c r="A39" s="88"/>
      <c r="B39" s="88"/>
      <c r="C39" s="60" t="s">
        <v>16</v>
      </c>
      <c r="D39" s="53"/>
      <c r="E39" s="53"/>
      <c r="F39" s="54">
        <v>65925</v>
      </c>
      <c r="G39" s="55">
        <f t="shared" si="2"/>
        <v>14.437764856607865</v>
      </c>
      <c r="H39" s="54">
        <v>58035</v>
      </c>
      <c r="I39" s="55">
        <f t="shared" si="3"/>
        <v>13.595244249159988</v>
      </c>
    </row>
    <row r="40" spans="1:9" ht="18" customHeight="1">
      <c r="A40" s="88"/>
      <c r="B40" s="88"/>
      <c r="C40" s="62"/>
      <c r="D40" s="60" t="s">
        <v>17</v>
      </c>
      <c r="E40" s="53"/>
      <c r="F40" s="54">
        <v>60241</v>
      </c>
      <c r="G40" s="55">
        <f t="shared" si="2"/>
        <v>13.192952487325208</v>
      </c>
      <c r="H40" s="54">
        <v>52350</v>
      </c>
      <c r="I40" s="55">
        <f t="shared" si="3"/>
        <v>15.073543457497607</v>
      </c>
    </row>
    <row r="41" spans="1:9" ht="18" customHeight="1">
      <c r="A41" s="88"/>
      <c r="B41" s="88"/>
      <c r="C41" s="62"/>
      <c r="D41" s="62"/>
      <c r="E41" s="56" t="s">
        <v>91</v>
      </c>
      <c r="F41" s="54">
        <v>31995</v>
      </c>
      <c r="G41" s="55">
        <f t="shared" si="2"/>
        <v>7.006997142012418</v>
      </c>
      <c r="H41" s="54">
        <v>32044</v>
      </c>
      <c r="I41" s="57">
        <f t="shared" si="3"/>
        <v>-0.15291474222943746</v>
      </c>
    </row>
    <row r="42" spans="1:9" ht="18" customHeight="1">
      <c r="A42" s="88"/>
      <c r="B42" s="88"/>
      <c r="C42" s="62"/>
      <c r="D42" s="61"/>
      <c r="E42" s="47" t="s">
        <v>37</v>
      </c>
      <c r="F42" s="54">
        <v>28246</v>
      </c>
      <c r="G42" s="55">
        <f t="shared" si="2"/>
        <v>6.1859553453127907</v>
      </c>
      <c r="H42" s="54">
        <v>20306</v>
      </c>
      <c r="I42" s="57">
        <f t="shared" si="3"/>
        <v>39.101743327095441</v>
      </c>
    </row>
    <row r="43" spans="1:9" ht="18" customHeight="1">
      <c r="A43" s="88"/>
      <c r="B43" s="88"/>
      <c r="C43" s="62"/>
      <c r="D43" s="53" t="s">
        <v>38</v>
      </c>
      <c r="E43" s="53"/>
      <c r="F43" s="54">
        <v>5684</v>
      </c>
      <c r="G43" s="55">
        <f t="shared" si="2"/>
        <v>1.244812369282656</v>
      </c>
      <c r="H43" s="54">
        <v>5685</v>
      </c>
      <c r="I43" s="57">
        <f t="shared" si="3"/>
        <v>-1.7590149516266695E-2</v>
      </c>
    </row>
    <row r="44" spans="1:9" ht="18" customHeight="1">
      <c r="A44" s="88"/>
      <c r="B44" s="88"/>
      <c r="C44" s="61"/>
      <c r="D44" s="53" t="s">
        <v>39</v>
      </c>
      <c r="E44" s="53"/>
      <c r="F44" s="87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88"/>
      <c r="B45" s="88"/>
      <c r="C45" s="47" t="s">
        <v>18</v>
      </c>
      <c r="D45" s="47"/>
      <c r="E45" s="47"/>
      <c r="F45" s="54">
        <f>SUM(F28,F32,F39)</f>
        <v>456615</v>
      </c>
      <c r="G45" s="55">
        <f>F45/$F$45*100</f>
        <v>100</v>
      </c>
      <c r="H45" s="54">
        <f>SUM(H28,H32,H39)</f>
        <v>457713</v>
      </c>
      <c r="I45" s="55">
        <f t="shared" si="3"/>
        <v>-0.23988831429301305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A6" sqref="A6:E7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98" t="s">
        <v>48</v>
      </c>
      <c r="B6" s="99"/>
      <c r="C6" s="99"/>
      <c r="D6" s="99"/>
      <c r="E6" s="99"/>
      <c r="F6" s="94" t="s">
        <v>252</v>
      </c>
      <c r="G6" s="94"/>
      <c r="H6" s="94" t="s">
        <v>253</v>
      </c>
      <c r="I6" s="94"/>
      <c r="J6" s="94"/>
      <c r="K6" s="94"/>
      <c r="L6" s="94"/>
      <c r="M6" s="94"/>
      <c r="N6" s="94"/>
      <c r="O6" s="94"/>
    </row>
    <row r="7" spans="1:25" ht="15.95" customHeight="1">
      <c r="A7" s="99"/>
      <c r="B7" s="99"/>
      <c r="C7" s="99"/>
      <c r="D7" s="99"/>
      <c r="E7" s="99"/>
      <c r="F7" s="51" t="s">
        <v>244</v>
      </c>
      <c r="G7" s="51" t="s">
        <v>236</v>
      </c>
      <c r="H7" s="51" t="s">
        <v>241</v>
      </c>
      <c r="I7" s="51" t="s">
        <v>236</v>
      </c>
      <c r="J7" s="51" t="s">
        <v>241</v>
      </c>
      <c r="K7" s="51" t="s">
        <v>236</v>
      </c>
      <c r="L7" s="51" t="s">
        <v>241</v>
      </c>
      <c r="M7" s="51" t="s">
        <v>236</v>
      </c>
      <c r="N7" s="51" t="s">
        <v>241</v>
      </c>
      <c r="O7" s="51" t="s">
        <v>236</v>
      </c>
    </row>
    <row r="8" spans="1:25" ht="15.95" customHeight="1">
      <c r="A8" s="96" t="s">
        <v>82</v>
      </c>
      <c r="B8" s="60" t="s">
        <v>49</v>
      </c>
      <c r="C8" s="53"/>
      <c r="D8" s="53"/>
      <c r="E8" s="65" t="s">
        <v>40</v>
      </c>
      <c r="F8" s="54">
        <v>28683</v>
      </c>
      <c r="G8" s="54">
        <v>28387</v>
      </c>
      <c r="H8" s="54">
        <v>2173</v>
      </c>
      <c r="I8" s="54">
        <v>2175</v>
      </c>
      <c r="J8" s="54"/>
      <c r="K8" s="54"/>
      <c r="L8" s="54"/>
      <c r="M8" s="54"/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96"/>
      <c r="B9" s="62"/>
      <c r="C9" s="53" t="s">
        <v>50</v>
      </c>
      <c r="D9" s="53"/>
      <c r="E9" s="65" t="s">
        <v>41</v>
      </c>
      <c r="F9" s="54">
        <v>28669</v>
      </c>
      <c r="G9" s="54">
        <v>28377</v>
      </c>
      <c r="H9" s="54">
        <v>2173</v>
      </c>
      <c r="I9" s="54">
        <v>2175</v>
      </c>
      <c r="J9" s="54"/>
      <c r="K9" s="54"/>
      <c r="L9" s="54"/>
      <c r="M9" s="54"/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96"/>
      <c r="B10" s="61"/>
      <c r="C10" s="53" t="s">
        <v>51</v>
      </c>
      <c r="D10" s="53"/>
      <c r="E10" s="65" t="s">
        <v>42</v>
      </c>
      <c r="F10" s="54">
        <v>14</v>
      </c>
      <c r="G10" s="54">
        <v>10</v>
      </c>
      <c r="H10" s="54">
        <v>0</v>
      </c>
      <c r="I10" s="54">
        <v>0</v>
      </c>
      <c r="J10" s="66"/>
      <c r="K10" s="66"/>
      <c r="L10" s="54"/>
      <c r="M10" s="54"/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96"/>
      <c r="B11" s="60" t="s">
        <v>52</v>
      </c>
      <c r="C11" s="53"/>
      <c r="D11" s="53"/>
      <c r="E11" s="65" t="s">
        <v>43</v>
      </c>
      <c r="F11" s="54">
        <v>30911</v>
      </c>
      <c r="G11" s="54">
        <v>29836</v>
      </c>
      <c r="H11" s="54">
        <v>2214</v>
      </c>
      <c r="I11" s="54">
        <v>2171</v>
      </c>
      <c r="J11" s="54"/>
      <c r="K11" s="54"/>
      <c r="L11" s="54"/>
      <c r="M11" s="54"/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96"/>
      <c r="B12" s="62"/>
      <c r="C12" s="53" t="s">
        <v>53</v>
      </c>
      <c r="D12" s="53"/>
      <c r="E12" s="65" t="s">
        <v>44</v>
      </c>
      <c r="F12" s="54">
        <v>30600</v>
      </c>
      <c r="G12" s="54">
        <v>29815</v>
      </c>
      <c r="H12" s="54">
        <v>2214</v>
      </c>
      <c r="I12" s="54">
        <v>2171</v>
      </c>
      <c r="J12" s="54"/>
      <c r="K12" s="54"/>
      <c r="L12" s="54"/>
      <c r="M12" s="54"/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96"/>
      <c r="B13" s="61"/>
      <c r="C13" s="53" t="s">
        <v>54</v>
      </c>
      <c r="D13" s="53"/>
      <c r="E13" s="65" t="s">
        <v>45</v>
      </c>
      <c r="F13" s="54">
        <v>311</v>
      </c>
      <c r="G13" s="54">
        <v>21</v>
      </c>
      <c r="H13" s="66">
        <v>0</v>
      </c>
      <c r="I13" s="66">
        <v>0</v>
      </c>
      <c r="J13" s="66"/>
      <c r="K13" s="66"/>
      <c r="L13" s="54"/>
      <c r="M13" s="54"/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96"/>
      <c r="B14" s="53" t="s">
        <v>55</v>
      </c>
      <c r="C14" s="53"/>
      <c r="D14" s="53"/>
      <c r="E14" s="65" t="s">
        <v>96</v>
      </c>
      <c r="F14" s="54">
        <f t="shared" ref="F14:O14" si="0">F9-F12</f>
        <v>-1931</v>
      </c>
      <c r="G14" s="54">
        <f t="shared" si="0"/>
        <v>-1438</v>
      </c>
      <c r="H14" s="54">
        <f t="shared" si="0"/>
        <v>-41</v>
      </c>
      <c r="I14" s="54">
        <f t="shared" si="0"/>
        <v>4</v>
      </c>
      <c r="J14" s="54">
        <f t="shared" si="0"/>
        <v>0</v>
      </c>
      <c r="K14" s="54">
        <f t="shared" si="0"/>
        <v>0</v>
      </c>
      <c r="L14" s="54">
        <f t="shared" si="0"/>
        <v>0</v>
      </c>
      <c r="M14" s="54">
        <f t="shared" si="0"/>
        <v>0</v>
      </c>
      <c r="N14" s="54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96"/>
      <c r="B15" s="53" t="s">
        <v>56</v>
      </c>
      <c r="C15" s="53"/>
      <c r="D15" s="53"/>
      <c r="E15" s="65" t="s">
        <v>97</v>
      </c>
      <c r="F15" s="54">
        <f t="shared" ref="F15:O15" si="1">F10-F13</f>
        <v>-297</v>
      </c>
      <c r="G15" s="54">
        <f t="shared" si="1"/>
        <v>-11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si="1"/>
        <v>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96"/>
      <c r="B16" s="53" t="s">
        <v>57</v>
      </c>
      <c r="C16" s="53"/>
      <c r="D16" s="53"/>
      <c r="E16" s="65" t="s">
        <v>98</v>
      </c>
      <c r="F16" s="54">
        <f t="shared" ref="F16:O16" si="2">F8-F11</f>
        <v>-2228</v>
      </c>
      <c r="G16" s="54">
        <f t="shared" si="2"/>
        <v>-1449</v>
      </c>
      <c r="H16" s="54">
        <f t="shared" si="2"/>
        <v>-41</v>
      </c>
      <c r="I16" s="54">
        <f t="shared" si="2"/>
        <v>4</v>
      </c>
      <c r="J16" s="54">
        <f t="shared" si="2"/>
        <v>0</v>
      </c>
      <c r="K16" s="54">
        <f t="shared" si="2"/>
        <v>0</v>
      </c>
      <c r="L16" s="54">
        <f t="shared" si="2"/>
        <v>0</v>
      </c>
      <c r="M16" s="54">
        <f t="shared" si="2"/>
        <v>0</v>
      </c>
      <c r="N16" s="54">
        <f t="shared" si="2"/>
        <v>0</v>
      </c>
      <c r="O16" s="54">
        <f t="shared" si="2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96"/>
      <c r="B17" s="53" t="s">
        <v>58</v>
      </c>
      <c r="C17" s="53"/>
      <c r="D17" s="53"/>
      <c r="E17" s="51"/>
      <c r="F17" s="54">
        <v>4922</v>
      </c>
      <c r="G17" s="54">
        <v>2964</v>
      </c>
      <c r="H17" s="66">
        <v>0</v>
      </c>
      <c r="I17" s="66">
        <v>0</v>
      </c>
      <c r="J17" s="54"/>
      <c r="K17" s="54"/>
      <c r="L17" s="54"/>
      <c r="M17" s="54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96"/>
      <c r="B18" s="53" t="s">
        <v>59</v>
      </c>
      <c r="C18" s="53"/>
      <c r="D18" s="53"/>
      <c r="E18" s="51"/>
      <c r="F18" s="67">
        <v>0</v>
      </c>
      <c r="G18" s="67">
        <v>0</v>
      </c>
      <c r="H18" s="67">
        <v>0</v>
      </c>
      <c r="I18" s="67">
        <v>0</v>
      </c>
      <c r="J18" s="67"/>
      <c r="K18" s="67"/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96" t="s">
        <v>83</v>
      </c>
      <c r="B19" s="60" t="s">
        <v>60</v>
      </c>
      <c r="C19" s="53"/>
      <c r="D19" s="53"/>
      <c r="E19" s="65"/>
      <c r="F19" s="54">
        <v>2606</v>
      </c>
      <c r="G19" s="54">
        <v>1992</v>
      </c>
      <c r="H19" s="54">
        <v>1386</v>
      </c>
      <c r="I19" s="54">
        <v>772</v>
      </c>
      <c r="J19" s="54"/>
      <c r="K19" s="54"/>
      <c r="L19" s="54"/>
      <c r="M19" s="54"/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96"/>
      <c r="B20" s="61"/>
      <c r="C20" s="53" t="s">
        <v>61</v>
      </c>
      <c r="D20" s="53"/>
      <c r="E20" s="65"/>
      <c r="F20" s="54">
        <v>1581</v>
      </c>
      <c r="G20" s="54">
        <v>1048</v>
      </c>
      <c r="H20" s="54">
        <v>297</v>
      </c>
      <c r="I20" s="54">
        <v>187</v>
      </c>
      <c r="J20" s="54"/>
      <c r="K20" s="66"/>
      <c r="L20" s="54"/>
      <c r="M20" s="54"/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96"/>
      <c r="B21" s="53" t="s">
        <v>62</v>
      </c>
      <c r="C21" s="53"/>
      <c r="D21" s="53"/>
      <c r="E21" s="65" t="s">
        <v>99</v>
      </c>
      <c r="F21" s="54">
        <v>2606</v>
      </c>
      <c r="G21" s="54">
        <v>1992</v>
      </c>
      <c r="H21" s="54">
        <v>1386</v>
      </c>
      <c r="I21" s="54">
        <v>772</v>
      </c>
      <c r="J21" s="54"/>
      <c r="K21" s="54"/>
      <c r="L21" s="54"/>
      <c r="M21" s="54"/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96"/>
      <c r="B22" s="60" t="s">
        <v>63</v>
      </c>
      <c r="C22" s="53"/>
      <c r="D22" s="53"/>
      <c r="E22" s="65" t="s">
        <v>100</v>
      </c>
      <c r="F22" s="54">
        <v>3432</v>
      </c>
      <c r="G22" s="54">
        <v>2758</v>
      </c>
      <c r="H22" s="54">
        <v>1612</v>
      </c>
      <c r="I22" s="54">
        <v>1004</v>
      </c>
      <c r="J22" s="54"/>
      <c r="K22" s="54"/>
      <c r="L22" s="54"/>
      <c r="M22" s="54"/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96"/>
      <c r="B23" s="61" t="s">
        <v>64</v>
      </c>
      <c r="C23" s="53" t="s">
        <v>65</v>
      </c>
      <c r="D23" s="53"/>
      <c r="E23" s="65"/>
      <c r="F23" s="54">
        <v>1578</v>
      </c>
      <c r="G23" s="54">
        <v>1438</v>
      </c>
      <c r="H23" s="54">
        <v>225</v>
      </c>
      <c r="I23" s="54">
        <v>231</v>
      </c>
      <c r="J23" s="54"/>
      <c r="K23" s="54"/>
      <c r="L23" s="54"/>
      <c r="M23" s="54"/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96"/>
      <c r="B24" s="53" t="s">
        <v>101</v>
      </c>
      <c r="C24" s="53"/>
      <c r="D24" s="53"/>
      <c r="E24" s="65" t="s">
        <v>102</v>
      </c>
      <c r="F24" s="54">
        <f t="shared" ref="F24:O24" si="3">F21-F22</f>
        <v>-826</v>
      </c>
      <c r="G24" s="54">
        <f t="shared" si="3"/>
        <v>-766</v>
      </c>
      <c r="H24" s="54">
        <f t="shared" si="3"/>
        <v>-226</v>
      </c>
      <c r="I24" s="54">
        <v>-232</v>
      </c>
      <c r="J24" s="54">
        <f t="shared" si="3"/>
        <v>0</v>
      </c>
      <c r="K24" s="54">
        <f t="shared" si="3"/>
        <v>0</v>
      </c>
      <c r="L24" s="54">
        <f t="shared" si="3"/>
        <v>0</v>
      </c>
      <c r="M24" s="54">
        <f t="shared" si="3"/>
        <v>0</v>
      </c>
      <c r="N24" s="54">
        <f t="shared" si="3"/>
        <v>0</v>
      </c>
      <c r="O24" s="54">
        <f t="shared" si="3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96"/>
      <c r="B25" s="60" t="s">
        <v>66</v>
      </c>
      <c r="C25" s="60"/>
      <c r="D25" s="60"/>
      <c r="E25" s="100" t="s">
        <v>103</v>
      </c>
      <c r="F25" s="92">
        <v>826</v>
      </c>
      <c r="G25" s="92">
        <v>766</v>
      </c>
      <c r="H25" s="92">
        <v>226</v>
      </c>
      <c r="I25" s="92">
        <v>232</v>
      </c>
      <c r="J25" s="92"/>
      <c r="K25" s="92"/>
      <c r="L25" s="92"/>
      <c r="M25" s="92"/>
      <c r="N25" s="92"/>
      <c r="O25" s="92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96"/>
      <c r="B26" s="79" t="s">
        <v>67</v>
      </c>
      <c r="C26" s="79"/>
      <c r="D26" s="79"/>
      <c r="E26" s="10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96"/>
      <c r="B27" s="53" t="s">
        <v>104</v>
      </c>
      <c r="C27" s="53"/>
      <c r="D27" s="53"/>
      <c r="E27" s="65" t="s">
        <v>105</v>
      </c>
      <c r="F27" s="54">
        <f>F24+F25</f>
        <v>0</v>
      </c>
      <c r="G27" s="54">
        <f t="shared" ref="G27:O27" si="4">G24+G25</f>
        <v>0</v>
      </c>
      <c r="H27" s="54">
        <f t="shared" si="4"/>
        <v>0</v>
      </c>
      <c r="I27" s="54">
        <f t="shared" si="4"/>
        <v>0</v>
      </c>
      <c r="J27" s="54">
        <f t="shared" si="4"/>
        <v>0</v>
      </c>
      <c r="K27" s="54">
        <f t="shared" si="4"/>
        <v>0</v>
      </c>
      <c r="L27" s="54">
        <f t="shared" si="4"/>
        <v>0</v>
      </c>
      <c r="M27" s="54">
        <f t="shared" si="4"/>
        <v>0</v>
      </c>
      <c r="N27" s="54">
        <f t="shared" si="4"/>
        <v>0</v>
      </c>
      <c r="O27" s="54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99" t="s">
        <v>68</v>
      </c>
      <c r="B30" s="99"/>
      <c r="C30" s="99"/>
      <c r="D30" s="99"/>
      <c r="E30" s="99"/>
      <c r="F30" s="95" t="s">
        <v>254</v>
      </c>
      <c r="G30" s="95"/>
      <c r="H30" s="95" t="s">
        <v>255</v>
      </c>
      <c r="I30" s="95"/>
      <c r="J30" s="95" t="s">
        <v>256</v>
      </c>
      <c r="K30" s="95"/>
      <c r="L30" s="95" t="s">
        <v>257</v>
      </c>
      <c r="M30" s="95"/>
      <c r="N30" s="95" t="s">
        <v>258</v>
      </c>
      <c r="O30" s="95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99"/>
      <c r="B31" s="99"/>
      <c r="C31" s="99"/>
      <c r="D31" s="99"/>
      <c r="E31" s="99"/>
      <c r="F31" s="51" t="s">
        <v>241</v>
      </c>
      <c r="G31" s="51" t="s">
        <v>236</v>
      </c>
      <c r="H31" s="51" t="s">
        <v>241</v>
      </c>
      <c r="I31" s="51" t="s">
        <v>236</v>
      </c>
      <c r="J31" s="51" t="s">
        <v>241</v>
      </c>
      <c r="K31" s="51" t="s">
        <v>236</v>
      </c>
      <c r="L31" s="51" t="s">
        <v>241</v>
      </c>
      <c r="M31" s="51" t="s">
        <v>236</v>
      </c>
      <c r="N31" s="51" t="s">
        <v>241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96" t="s">
        <v>84</v>
      </c>
      <c r="B32" s="60" t="s">
        <v>49</v>
      </c>
      <c r="C32" s="53"/>
      <c r="D32" s="53"/>
      <c r="E32" s="65" t="s">
        <v>40</v>
      </c>
      <c r="F32" s="54">
        <v>661</v>
      </c>
      <c r="G32" s="54">
        <v>687</v>
      </c>
      <c r="H32" s="54">
        <v>11</v>
      </c>
      <c r="I32" s="54">
        <v>15</v>
      </c>
      <c r="J32" s="54">
        <v>126</v>
      </c>
      <c r="K32" s="54">
        <v>73</v>
      </c>
      <c r="L32" s="54">
        <v>9</v>
      </c>
      <c r="M32" s="54">
        <v>27</v>
      </c>
      <c r="N32" s="54">
        <v>216</v>
      </c>
      <c r="O32" s="54">
        <v>181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2"/>
      <c r="B33" s="62"/>
      <c r="C33" s="60" t="s">
        <v>69</v>
      </c>
      <c r="D33" s="53"/>
      <c r="E33" s="65"/>
      <c r="F33" s="54">
        <v>168</v>
      </c>
      <c r="G33" s="54">
        <v>157</v>
      </c>
      <c r="H33" s="54">
        <v>6</v>
      </c>
      <c r="I33" s="54">
        <v>11</v>
      </c>
      <c r="J33" s="54">
        <v>15</v>
      </c>
      <c r="K33" s="54">
        <v>0</v>
      </c>
      <c r="L33" s="54">
        <v>0</v>
      </c>
      <c r="M33" s="54">
        <v>0</v>
      </c>
      <c r="N33" s="54">
        <v>213</v>
      </c>
      <c r="O33" s="54">
        <v>176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2"/>
      <c r="B34" s="62"/>
      <c r="C34" s="61"/>
      <c r="D34" s="53" t="s">
        <v>70</v>
      </c>
      <c r="E34" s="65"/>
      <c r="F34" s="54">
        <v>158</v>
      </c>
      <c r="G34" s="54">
        <v>157</v>
      </c>
      <c r="H34" s="54">
        <v>6</v>
      </c>
      <c r="I34" s="54">
        <v>11</v>
      </c>
      <c r="J34" s="54">
        <v>15</v>
      </c>
      <c r="K34" s="54">
        <v>0</v>
      </c>
      <c r="L34" s="54">
        <v>0</v>
      </c>
      <c r="M34" s="54">
        <v>0</v>
      </c>
      <c r="N34" s="54">
        <v>213</v>
      </c>
      <c r="O34" s="54">
        <v>176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2"/>
      <c r="B35" s="61"/>
      <c r="C35" s="53" t="s">
        <v>71</v>
      </c>
      <c r="D35" s="53"/>
      <c r="E35" s="65"/>
      <c r="F35" s="54">
        <v>493</v>
      </c>
      <c r="G35" s="54">
        <v>529</v>
      </c>
      <c r="H35" s="54">
        <v>5</v>
      </c>
      <c r="I35" s="54">
        <v>4</v>
      </c>
      <c r="J35" s="67">
        <v>111</v>
      </c>
      <c r="K35" s="67">
        <v>73</v>
      </c>
      <c r="L35" s="54">
        <v>9</v>
      </c>
      <c r="M35" s="54">
        <v>27</v>
      </c>
      <c r="N35" s="54">
        <v>3</v>
      </c>
      <c r="O35" s="54">
        <v>5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2"/>
      <c r="B36" s="60" t="s">
        <v>52</v>
      </c>
      <c r="C36" s="53"/>
      <c r="D36" s="53"/>
      <c r="E36" s="65" t="s">
        <v>41</v>
      </c>
      <c r="F36" s="54">
        <v>369</v>
      </c>
      <c r="G36" s="54">
        <v>417</v>
      </c>
      <c r="H36" s="54">
        <v>6</v>
      </c>
      <c r="I36" s="54">
        <v>10</v>
      </c>
      <c r="J36" s="54">
        <v>570</v>
      </c>
      <c r="K36" s="54">
        <v>317</v>
      </c>
      <c r="L36" s="54">
        <v>168</v>
      </c>
      <c r="M36" s="54">
        <v>122</v>
      </c>
      <c r="N36" s="54">
        <v>170</v>
      </c>
      <c r="O36" s="54">
        <v>164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2"/>
      <c r="B37" s="62"/>
      <c r="C37" s="53" t="s">
        <v>72</v>
      </c>
      <c r="D37" s="53"/>
      <c r="E37" s="65"/>
      <c r="F37" s="54">
        <v>310</v>
      </c>
      <c r="G37" s="54">
        <v>359</v>
      </c>
      <c r="H37" s="54">
        <v>6</v>
      </c>
      <c r="I37" s="54">
        <v>10</v>
      </c>
      <c r="J37" s="54">
        <v>20</v>
      </c>
      <c r="K37" s="54">
        <v>300</v>
      </c>
      <c r="L37" s="54">
        <v>168</v>
      </c>
      <c r="M37" s="54">
        <v>122</v>
      </c>
      <c r="N37" s="54">
        <v>168</v>
      </c>
      <c r="O37" s="54">
        <v>161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2"/>
      <c r="B38" s="61"/>
      <c r="C38" s="53" t="s">
        <v>73</v>
      </c>
      <c r="D38" s="53"/>
      <c r="E38" s="65"/>
      <c r="F38" s="54">
        <v>58</v>
      </c>
      <c r="G38" s="54">
        <v>58</v>
      </c>
      <c r="H38" s="54">
        <v>0.1</v>
      </c>
      <c r="I38" s="54">
        <v>0.1</v>
      </c>
      <c r="J38" s="54">
        <v>549</v>
      </c>
      <c r="K38" s="67">
        <v>17</v>
      </c>
      <c r="L38" s="54">
        <v>0</v>
      </c>
      <c r="M38" s="54">
        <v>0</v>
      </c>
      <c r="N38" s="54">
        <v>2</v>
      </c>
      <c r="O38" s="54">
        <v>3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2"/>
      <c r="B39" s="47" t="s">
        <v>74</v>
      </c>
      <c r="C39" s="47"/>
      <c r="D39" s="47"/>
      <c r="E39" s="65" t="s">
        <v>107</v>
      </c>
      <c r="F39" s="54">
        <f>F32-F36</f>
        <v>292</v>
      </c>
      <c r="G39" s="54">
        <f t="shared" ref="G39:O39" si="5">G32-G36</f>
        <v>270</v>
      </c>
      <c r="H39" s="54">
        <f t="shared" si="5"/>
        <v>5</v>
      </c>
      <c r="I39" s="54">
        <f t="shared" si="5"/>
        <v>5</v>
      </c>
      <c r="J39" s="54">
        <f t="shared" si="5"/>
        <v>-444</v>
      </c>
      <c r="K39" s="54">
        <f t="shared" si="5"/>
        <v>-244</v>
      </c>
      <c r="L39" s="54">
        <f t="shared" si="5"/>
        <v>-159</v>
      </c>
      <c r="M39" s="54">
        <v>-95</v>
      </c>
      <c r="N39" s="54">
        <f t="shared" si="5"/>
        <v>46</v>
      </c>
      <c r="O39" s="54">
        <f t="shared" si="5"/>
        <v>17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96" t="s">
        <v>85</v>
      </c>
      <c r="B40" s="60" t="s">
        <v>75</v>
      </c>
      <c r="C40" s="53"/>
      <c r="D40" s="53"/>
      <c r="E40" s="65" t="s">
        <v>43</v>
      </c>
      <c r="F40" s="54">
        <v>540</v>
      </c>
      <c r="G40" s="54">
        <v>469</v>
      </c>
      <c r="H40" s="54">
        <v>0</v>
      </c>
      <c r="I40" s="54">
        <v>0</v>
      </c>
      <c r="J40" s="54">
        <v>1064</v>
      </c>
      <c r="K40" s="54">
        <v>990</v>
      </c>
      <c r="L40" s="54">
        <v>1231</v>
      </c>
      <c r="M40" s="54">
        <v>895</v>
      </c>
      <c r="N40" s="54">
        <v>103</v>
      </c>
      <c r="O40" s="54">
        <v>135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97"/>
      <c r="B41" s="61"/>
      <c r="C41" s="53" t="s">
        <v>76</v>
      </c>
      <c r="D41" s="53"/>
      <c r="E41" s="65"/>
      <c r="F41" s="67">
        <v>540</v>
      </c>
      <c r="G41" s="67">
        <v>469</v>
      </c>
      <c r="H41" s="67">
        <v>0</v>
      </c>
      <c r="I41" s="67">
        <v>0</v>
      </c>
      <c r="J41" s="54">
        <v>540</v>
      </c>
      <c r="K41" s="54">
        <v>744</v>
      </c>
      <c r="L41" s="54">
        <v>0</v>
      </c>
      <c r="M41" s="54">
        <v>0</v>
      </c>
      <c r="N41" s="54">
        <v>85</v>
      </c>
      <c r="O41" s="54">
        <v>0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97"/>
      <c r="B42" s="60" t="s">
        <v>63</v>
      </c>
      <c r="C42" s="53"/>
      <c r="D42" s="53"/>
      <c r="E42" s="65" t="s">
        <v>44</v>
      </c>
      <c r="F42" s="54">
        <v>832</v>
      </c>
      <c r="G42" s="54">
        <v>739</v>
      </c>
      <c r="H42" s="54">
        <v>5</v>
      </c>
      <c r="I42" s="54">
        <v>5</v>
      </c>
      <c r="J42" s="54">
        <v>611</v>
      </c>
      <c r="K42" s="54">
        <v>732</v>
      </c>
      <c r="L42" s="54">
        <v>1072</v>
      </c>
      <c r="M42" s="54">
        <v>800</v>
      </c>
      <c r="N42" s="54">
        <v>149</v>
      </c>
      <c r="O42" s="54">
        <v>152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97"/>
      <c r="B43" s="61"/>
      <c r="C43" s="53" t="s">
        <v>77</v>
      </c>
      <c r="D43" s="53"/>
      <c r="E43" s="65"/>
      <c r="F43" s="54">
        <v>322</v>
      </c>
      <c r="G43" s="54">
        <v>341</v>
      </c>
      <c r="H43" s="54">
        <v>5</v>
      </c>
      <c r="I43" s="54">
        <v>5</v>
      </c>
      <c r="J43" s="67">
        <v>85</v>
      </c>
      <c r="K43" s="67">
        <v>34</v>
      </c>
      <c r="L43" s="54">
        <v>0</v>
      </c>
      <c r="M43" s="54">
        <v>0</v>
      </c>
      <c r="N43" s="54">
        <v>62</v>
      </c>
      <c r="O43" s="54">
        <v>135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97"/>
      <c r="B44" s="53" t="s">
        <v>74</v>
      </c>
      <c r="C44" s="53"/>
      <c r="D44" s="53"/>
      <c r="E44" s="65" t="s">
        <v>108</v>
      </c>
      <c r="F44" s="67">
        <f>F40-F42</f>
        <v>-292</v>
      </c>
      <c r="G44" s="67">
        <f>G40-G42</f>
        <v>-270</v>
      </c>
      <c r="H44" s="67">
        <f t="shared" ref="H44:O44" si="6">H40-H42</f>
        <v>-5</v>
      </c>
      <c r="I44" s="67">
        <f t="shared" si="6"/>
        <v>-5</v>
      </c>
      <c r="J44" s="67">
        <f t="shared" si="6"/>
        <v>453</v>
      </c>
      <c r="K44" s="67">
        <f t="shared" si="6"/>
        <v>258</v>
      </c>
      <c r="L44" s="67">
        <f t="shared" si="6"/>
        <v>159</v>
      </c>
      <c r="M44" s="67">
        <f t="shared" si="6"/>
        <v>95</v>
      </c>
      <c r="N44" s="67">
        <f t="shared" si="6"/>
        <v>-46</v>
      </c>
      <c r="O44" s="67">
        <f t="shared" si="6"/>
        <v>-17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96" t="s">
        <v>86</v>
      </c>
      <c r="B45" s="47" t="s">
        <v>78</v>
      </c>
      <c r="C45" s="47"/>
      <c r="D45" s="47"/>
      <c r="E45" s="65" t="s">
        <v>109</v>
      </c>
      <c r="F45" s="54">
        <f>F39+F44</f>
        <v>0</v>
      </c>
      <c r="G45" s="54">
        <f t="shared" ref="G45:O45" si="7">G39+G44</f>
        <v>0</v>
      </c>
      <c r="H45" s="54">
        <f t="shared" si="7"/>
        <v>0</v>
      </c>
      <c r="I45" s="54">
        <f t="shared" si="7"/>
        <v>0</v>
      </c>
      <c r="J45" s="54">
        <f t="shared" si="7"/>
        <v>9</v>
      </c>
      <c r="K45" s="54">
        <f t="shared" si="7"/>
        <v>14</v>
      </c>
      <c r="L45" s="54">
        <f t="shared" si="7"/>
        <v>0</v>
      </c>
      <c r="M45" s="54">
        <f t="shared" si="7"/>
        <v>0</v>
      </c>
      <c r="N45" s="54">
        <f t="shared" si="7"/>
        <v>0</v>
      </c>
      <c r="O45" s="54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97"/>
      <c r="B46" s="53" t="s">
        <v>79</v>
      </c>
      <c r="C46" s="53"/>
      <c r="D46" s="53"/>
      <c r="E46" s="53"/>
      <c r="F46" s="67"/>
      <c r="G46" s="67"/>
      <c r="H46" s="67"/>
      <c r="I46" s="67"/>
      <c r="J46" s="67">
        <v>9</v>
      </c>
      <c r="K46" s="67">
        <v>14</v>
      </c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97"/>
      <c r="B47" s="53" t="s">
        <v>80</v>
      </c>
      <c r="C47" s="53"/>
      <c r="D47" s="53"/>
      <c r="E47" s="53"/>
      <c r="F47" s="54"/>
      <c r="G47" s="54"/>
      <c r="H47" s="54"/>
      <c r="I47" s="54"/>
      <c r="J47" s="54">
        <v>0</v>
      </c>
      <c r="K47" s="54">
        <v>0</v>
      </c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97"/>
      <c r="B48" s="53" t="s">
        <v>81</v>
      </c>
      <c r="C48" s="53"/>
      <c r="D48" s="53"/>
      <c r="E48" s="53"/>
      <c r="F48" s="54"/>
      <c r="G48" s="54"/>
      <c r="H48" s="54"/>
      <c r="I48" s="54"/>
      <c r="J48" s="54">
        <v>0</v>
      </c>
      <c r="K48" s="54">
        <v>0</v>
      </c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E4" sqref="E4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251</v>
      </c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238</v>
      </c>
      <c r="G7" s="48"/>
      <c r="H7" s="48" t="s">
        <v>246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1" t="s">
        <v>235</v>
      </c>
      <c r="G8" s="51" t="s">
        <v>2</v>
      </c>
      <c r="H8" s="51" t="s">
        <v>235</v>
      </c>
      <c r="I8" s="52"/>
    </row>
    <row r="9" spans="1:9" ht="18" customHeight="1">
      <c r="A9" s="88" t="s">
        <v>87</v>
      </c>
      <c r="B9" s="88" t="s">
        <v>89</v>
      </c>
      <c r="C9" s="60" t="s">
        <v>3</v>
      </c>
      <c r="D9" s="53"/>
      <c r="E9" s="53"/>
      <c r="F9" s="54">
        <v>146612</v>
      </c>
      <c r="G9" s="55">
        <f>F9/$F$27*100</f>
        <v>28.435607155256182</v>
      </c>
      <c r="H9" s="54">
        <v>145128</v>
      </c>
      <c r="I9" s="55">
        <f t="shared" ref="I9:I45" si="0">(F9/H9-1)*100</f>
        <v>1.0225456149054679</v>
      </c>
    </row>
    <row r="10" spans="1:9" ht="18" customHeight="1">
      <c r="A10" s="88"/>
      <c r="B10" s="88"/>
      <c r="C10" s="62"/>
      <c r="D10" s="60" t="s">
        <v>22</v>
      </c>
      <c r="E10" s="53"/>
      <c r="F10" s="54">
        <v>38541</v>
      </c>
      <c r="G10" s="55">
        <f t="shared" ref="G10:G27" si="1">F10/$F$27*100</f>
        <v>7.4750820899430357</v>
      </c>
      <c r="H10" s="54">
        <v>39808</v>
      </c>
      <c r="I10" s="55">
        <f t="shared" si="0"/>
        <v>-3.1827773311897123</v>
      </c>
    </row>
    <row r="11" spans="1:9" ht="18" customHeight="1">
      <c r="A11" s="88"/>
      <c r="B11" s="88"/>
      <c r="C11" s="62"/>
      <c r="D11" s="62"/>
      <c r="E11" s="47" t="s">
        <v>23</v>
      </c>
      <c r="F11" s="54">
        <v>31536</v>
      </c>
      <c r="G11" s="55">
        <f t="shared" si="1"/>
        <v>6.1164523180105235</v>
      </c>
      <c r="H11" s="54">
        <v>31549</v>
      </c>
      <c r="I11" s="55">
        <f t="shared" si="0"/>
        <v>-4.1205743446703913E-2</v>
      </c>
    </row>
    <row r="12" spans="1:9" ht="18" customHeight="1">
      <c r="A12" s="88"/>
      <c r="B12" s="88"/>
      <c r="C12" s="62"/>
      <c r="D12" s="62"/>
      <c r="E12" s="47" t="s">
        <v>24</v>
      </c>
      <c r="F12" s="54">
        <v>1822</v>
      </c>
      <c r="G12" s="55">
        <f t="shared" si="1"/>
        <v>0.3533795067039312</v>
      </c>
      <c r="H12" s="54">
        <v>1870</v>
      </c>
      <c r="I12" s="55">
        <f t="shared" si="0"/>
        <v>-2.5668449197860932</v>
      </c>
    </row>
    <row r="13" spans="1:9" ht="18" customHeight="1">
      <c r="A13" s="88"/>
      <c r="B13" s="88"/>
      <c r="C13" s="62"/>
      <c r="D13" s="61"/>
      <c r="E13" s="47" t="s">
        <v>25</v>
      </c>
      <c r="F13" s="54">
        <v>151</v>
      </c>
      <c r="G13" s="55">
        <f t="shared" si="1"/>
        <v>2.928666603309199E-2</v>
      </c>
      <c r="H13" s="54">
        <v>279</v>
      </c>
      <c r="I13" s="55">
        <f t="shared" si="0"/>
        <v>-45.878136200716845</v>
      </c>
    </row>
    <row r="14" spans="1:9" ht="18" customHeight="1">
      <c r="A14" s="88"/>
      <c r="B14" s="88"/>
      <c r="C14" s="62"/>
      <c r="D14" s="60" t="s">
        <v>26</v>
      </c>
      <c r="E14" s="53"/>
      <c r="F14" s="54">
        <v>32831</v>
      </c>
      <c r="G14" s="55">
        <f t="shared" si="1"/>
        <v>6.3676194207446564</v>
      </c>
      <c r="H14" s="54">
        <v>31375</v>
      </c>
      <c r="I14" s="55">
        <f t="shared" si="0"/>
        <v>4.6406374501992032</v>
      </c>
    </row>
    <row r="15" spans="1:9" ht="18" customHeight="1">
      <c r="A15" s="88"/>
      <c r="B15" s="88"/>
      <c r="C15" s="62"/>
      <c r="D15" s="62"/>
      <c r="E15" s="47" t="s">
        <v>27</v>
      </c>
      <c r="F15" s="54">
        <v>943</v>
      </c>
      <c r="G15" s="55">
        <f t="shared" si="1"/>
        <v>0.18289619913381291</v>
      </c>
      <c r="H15" s="54">
        <v>987</v>
      </c>
      <c r="I15" s="55">
        <f t="shared" si="0"/>
        <v>-4.4579533941236038</v>
      </c>
    </row>
    <row r="16" spans="1:9" ht="18" customHeight="1">
      <c r="A16" s="88"/>
      <c r="B16" s="88"/>
      <c r="C16" s="62"/>
      <c r="D16" s="61"/>
      <c r="E16" s="47" t="s">
        <v>28</v>
      </c>
      <c r="F16" s="54">
        <v>31888</v>
      </c>
      <c r="G16" s="55">
        <f t="shared" si="1"/>
        <v>6.1847232216108434</v>
      </c>
      <c r="H16" s="54">
        <v>30388</v>
      </c>
      <c r="I16" s="55">
        <f t="shared" si="0"/>
        <v>4.9361590101355768</v>
      </c>
    </row>
    <row r="17" spans="1:9" ht="18" customHeight="1">
      <c r="A17" s="88"/>
      <c r="B17" s="88"/>
      <c r="C17" s="62"/>
      <c r="D17" s="89" t="s">
        <v>29</v>
      </c>
      <c r="E17" s="90"/>
      <c r="F17" s="54">
        <v>48927</v>
      </c>
      <c r="G17" s="55">
        <f t="shared" si="1"/>
        <v>9.4894616490138546</v>
      </c>
      <c r="H17" s="54">
        <v>47766</v>
      </c>
      <c r="I17" s="55">
        <f t="shared" si="0"/>
        <v>2.4305991709584251</v>
      </c>
    </row>
    <row r="18" spans="1:9" ht="18" customHeight="1">
      <c r="A18" s="88"/>
      <c r="B18" s="88"/>
      <c r="C18" s="62"/>
      <c r="D18" s="89" t="s">
        <v>93</v>
      </c>
      <c r="E18" s="91"/>
      <c r="F18" s="54">
        <v>1825</v>
      </c>
      <c r="G18" s="55">
        <f t="shared" si="1"/>
        <v>0.35396136099597936</v>
      </c>
      <c r="H18" s="54">
        <v>2054</v>
      </c>
      <c r="I18" s="55">
        <f t="shared" si="0"/>
        <v>-11.148977604673805</v>
      </c>
    </row>
    <row r="19" spans="1:9" ht="18" customHeight="1">
      <c r="A19" s="88"/>
      <c r="B19" s="88"/>
      <c r="C19" s="61"/>
      <c r="D19" s="89" t="s">
        <v>94</v>
      </c>
      <c r="E19" s="91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88"/>
      <c r="B20" s="88"/>
      <c r="C20" s="53" t="s">
        <v>4</v>
      </c>
      <c r="D20" s="53"/>
      <c r="E20" s="53"/>
      <c r="F20" s="54">
        <v>19347</v>
      </c>
      <c r="G20" s="55">
        <f t="shared" si="1"/>
        <v>3.7523783294187472</v>
      </c>
      <c r="H20" s="54">
        <v>16972</v>
      </c>
      <c r="I20" s="55">
        <f t="shared" si="0"/>
        <v>13.99363657789301</v>
      </c>
    </row>
    <row r="21" spans="1:9" ht="18" customHeight="1">
      <c r="A21" s="88"/>
      <c r="B21" s="88"/>
      <c r="C21" s="53" t="s">
        <v>5</v>
      </c>
      <c r="D21" s="53"/>
      <c r="E21" s="53"/>
      <c r="F21" s="54">
        <v>129684</v>
      </c>
      <c r="G21" s="55">
        <f t="shared" si="1"/>
        <v>25.152397336658954</v>
      </c>
      <c r="H21" s="54">
        <v>133640</v>
      </c>
      <c r="I21" s="55">
        <f t="shared" si="0"/>
        <v>-2.9601915594133499</v>
      </c>
    </row>
    <row r="22" spans="1:9" ht="18" customHeight="1">
      <c r="A22" s="88"/>
      <c r="B22" s="88"/>
      <c r="C22" s="53" t="s">
        <v>30</v>
      </c>
      <c r="D22" s="53"/>
      <c r="E22" s="53"/>
      <c r="F22" s="54">
        <v>6210</v>
      </c>
      <c r="G22" s="55">
        <f t="shared" si="1"/>
        <v>1.2044383845397435</v>
      </c>
      <c r="H22" s="54">
        <v>6142</v>
      </c>
      <c r="I22" s="55">
        <f t="shared" si="0"/>
        <v>1.1071312276131451</v>
      </c>
    </row>
    <row r="23" spans="1:9" ht="18" customHeight="1">
      <c r="A23" s="88"/>
      <c r="B23" s="88"/>
      <c r="C23" s="53" t="s">
        <v>6</v>
      </c>
      <c r="D23" s="53"/>
      <c r="E23" s="53"/>
      <c r="F23" s="54">
        <v>100876</v>
      </c>
      <c r="G23" s="55">
        <f t="shared" si="1"/>
        <v>19.565044521550913</v>
      </c>
      <c r="H23" s="54">
        <v>98560</v>
      </c>
      <c r="I23" s="55">
        <f t="shared" si="0"/>
        <v>2.3498376623376727</v>
      </c>
    </row>
    <row r="24" spans="1:9" ht="18" customHeight="1">
      <c r="A24" s="88"/>
      <c r="B24" s="88"/>
      <c r="C24" s="53" t="s">
        <v>31</v>
      </c>
      <c r="D24" s="53"/>
      <c r="E24" s="53"/>
      <c r="F24" s="54">
        <v>8760</v>
      </c>
      <c r="G24" s="55">
        <f t="shared" si="1"/>
        <v>1.6990145327807009</v>
      </c>
      <c r="H24" s="54">
        <v>905</v>
      </c>
      <c r="I24" s="55">
        <f t="shared" si="0"/>
        <v>867.95580110497235</v>
      </c>
    </row>
    <row r="25" spans="1:9" ht="18" customHeight="1">
      <c r="A25" s="88"/>
      <c r="B25" s="88"/>
      <c r="C25" s="53" t="s">
        <v>7</v>
      </c>
      <c r="D25" s="53"/>
      <c r="E25" s="53"/>
      <c r="F25" s="54">
        <v>29482</v>
      </c>
      <c r="G25" s="55">
        <f t="shared" si="1"/>
        <v>5.7180760793882</v>
      </c>
      <c r="H25" s="54">
        <v>46601</v>
      </c>
      <c r="I25" s="55">
        <f t="shared" si="0"/>
        <v>-36.735263191777001</v>
      </c>
    </row>
    <row r="26" spans="1:9" ht="18" customHeight="1">
      <c r="A26" s="88"/>
      <c r="B26" s="88"/>
      <c r="C26" s="53" t="s">
        <v>8</v>
      </c>
      <c r="D26" s="53"/>
      <c r="E26" s="53"/>
      <c r="F26" s="54">
        <v>74622</v>
      </c>
      <c r="G26" s="55">
        <f t="shared" si="1"/>
        <v>14.473043660406562</v>
      </c>
      <c r="H26" s="54">
        <v>71737</v>
      </c>
      <c r="I26" s="55">
        <f t="shared" si="0"/>
        <v>4.0216345818754551</v>
      </c>
    </row>
    <row r="27" spans="1:9" ht="18" customHeight="1">
      <c r="A27" s="88"/>
      <c r="B27" s="88"/>
      <c r="C27" s="53" t="s">
        <v>9</v>
      </c>
      <c r="D27" s="53"/>
      <c r="E27" s="53"/>
      <c r="F27" s="54">
        <f>SUM(F9,F20:F26)</f>
        <v>515593</v>
      </c>
      <c r="G27" s="55">
        <f t="shared" si="1"/>
        <v>100</v>
      </c>
      <c r="H27" s="54">
        <f>SUM(H9,H20:H26)</f>
        <v>519685</v>
      </c>
      <c r="I27" s="55">
        <f t="shared" si="0"/>
        <v>-0.78740005965152182</v>
      </c>
    </row>
    <row r="28" spans="1:9" ht="18" customHeight="1">
      <c r="A28" s="88"/>
      <c r="B28" s="88" t="s">
        <v>88</v>
      </c>
      <c r="C28" s="60" t="s">
        <v>10</v>
      </c>
      <c r="D28" s="53"/>
      <c r="E28" s="53"/>
      <c r="F28" s="54">
        <v>193463</v>
      </c>
      <c r="G28" s="55">
        <f t="shared" ref="G28:G45" si="2">F28/$F$45*100</f>
        <v>38.593568902196964</v>
      </c>
      <c r="H28" s="54">
        <v>193271</v>
      </c>
      <c r="I28" s="55">
        <f t="shared" si="0"/>
        <v>9.934237417925651E-2</v>
      </c>
    </row>
    <row r="29" spans="1:9" ht="18" customHeight="1">
      <c r="A29" s="88"/>
      <c r="B29" s="88"/>
      <c r="C29" s="62"/>
      <c r="D29" s="53" t="s">
        <v>11</v>
      </c>
      <c r="E29" s="53"/>
      <c r="F29" s="54">
        <v>120998</v>
      </c>
      <c r="G29" s="55">
        <f t="shared" si="2"/>
        <v>24.137662757364602</v>
      </c>
      <c r="H29" s="54">
        <v>122322</v>
      </c>
      <c r="I29" s="55">
        <f t="shared" si="0"/>
        <v>-1.0823891041676914</v>
      </c>
    </row>
    <row r="30" spans="1:9" ht="18" customHeight="1">
      <c r="A30" s="88"/>
      <c r="B30" s="88"/>
      <c r="C30" s="62"/>
      <c r="D30" s="53" t="s">
        <v>32</v>
      </c>
      <c r="E30" s="53"/>
      <c r="F30" s="54">
        <v>12133</v>
      </c>
      <c r="G30" s="55">
        <f t="shared" si="2"/>
        <v>2.4203892811046854</v>
      </c>
      <c r="H30" s="54">
        <v>10864</v>
      </c>
      <c r="I30" s="55">
        <f t="shared" si="0"/>
        <v>11.680780559646543</v>
      </c>
    </row>
    <row r="31" spans="1:9" ht="18" customHeight="1">
      <c r="A31" s="88"/>
      <c r="B31" s="88"/>
      <c r="C31" s="61"/>
      <c r="D31" s="53" t="s">
        <v>12</v>
      </c>
      <c r="E31" s="53"/>
      <c r="F31" s="54">
        <v>60332</v>
      </c>
      <c r="G31" s="55">
        <f t="shared" si="2"/>
        <v>12.035516863727674</v>
      </c>
      <c r="H31" s="54">
        <v>60086</v>
      </c>
      <c r="I31" s="55">
        <f t="shared" si="0"/>
        <v>0.4094131744499574</v>
      </c>
    </row>
    <row r="32" spans="1:9" ht="18" customHeight="1">
      <c r="A32" s="88"/>
      <c r="B32" s="88"/>
      <c r="C32" s="60" t="s">
        <v>13</v>
      </c>
      <c r="D32" s="53"/>
      <c r="E32" s="53"/>
      <c r="F32" s="54">
        <v>248682</v>
      </c>
      <c r="G32" s="55">
        <f t="shared" si="2"/>
        <v>49.609103041595262</v>
      </c>
      <c r="H32" s="54">
        <v>247080</v>
      </c>
      <c r="I32" s="55">
        <f t="shared" si="0"/>
        <v>0.64837299660029935</v>
      </c>
    </row>
    <row r="33" spans="1:9" ht="18" customHeight="1">
      <c r="A33" s="88"/>
      <c r="B33" s="88"/>
      <c r="C33" s="62"/>
      <c r="D33" s="53" t="s">
        <v>14</v>
      </c>
      <c r="E33" s="53"/>
      <c r="F33" s="54">
        <v>33075</v>
      </c>
      <c r="G33" s="55">
        <f t="shared" si="2"/>
        <v>6.5980693540375395</v>
      </c>
      <c r="H33" s="54">
        <v>22790</v>
      </c>
      <c r="I33" s="55">
        <f t="shared" si="0"/>
        <v>45.129442738043004</v>
      </c>
    </row>
    <row r="34" spans="1:9" ht="18" customHeight="1">
      <c r="A34" s="88"/>
      <c r="B34" s="88"/>
      <c r="C34" s="62"/>
      <c r="D34" s="53" t="s">
        <v>33</v>
      </c>
      <c r="E34" s="53"/>
      <c r="F34" s="54">
        <v>5709</v>
      </c>
      <c r="G34" s="55">
        <f t="shared" si="2"/>
        <v>1.138877639975822</v>
      </c>
      <c r="H34" s="54">
        <v>5722</v>
      </c>
      <c r="I34" s="55">
        <f t="shared" si="0"/>
        <v>-0.22719328905976832</v>
      </c>
    </row>
    <row r="35" spans="1:9" ht="18" customHeight="1">
      <c r="A35" s="88"/>
      <c r="B35" s="88"/>
      <c r="C35" s="62"/>
      <c r="D35" s="53" t="s">
        <v>34</v>
      </c>
      <c r="E35" s="53"/>
      <c r="F35" s="54">
        <v>145991</v>
      </c>
      <c r="G35" s="55">
        <f t="shared" si="2"/>
        <v>29.123469178089024</v>
      </c>
      <c r="H35" s="54">
        <v>155937</v>
      </c>
      <c r="I35" s="55">
        <f t="shared" si="0"/>
        <v>-6.3782168439818658</v>
      </c>
    </row>
    <row r="36" spans="1:9" ht="18" customHeight="1">
      <c r="A36" s="88"/>
      <c r="B36" s="88"/>
      <c r="C36" s="62"/>
      <c r="D36" s="53" t="s">
        <v>35</v>
      </c>
      <c r="E36" s="53"/>
      <c r="F36" s="54">
        <v>5859</v>
      </c>
      <c r="G36" s="55">
        <f t="shared" si="2"/>
        <v>1.1688008570009356</v>
      </c>
      <c r="H36" s="54">
        <v>5553</v>
      </c>
      <c r="I36" s="55">
        <f t="shared" si="0"/>
        <v>5.5105348460291692</v>
      </c>
    </row>
    <row r="37" spans="1:9" ht="18" customHeight="1">
      <c r="A37" s="88"/>
      <c r="B37" s="88"/>
      <c r="C37" s="62"/>
      <c r="D37" s="53" t="s">
        <v>15</v>
      </c>
      <c r="E37" s="53"/>
      <c r="F37" s="54">
        <v>19156</v>
      </c>
      <c r="G37" s="55">
        <f t="shared" si="2"/>
        <v>3.8213943022205021</v>
      </c>
      <c r="H37" s="54">
        <v>18150</v>
      </c>
      <c r="I37" s="55">
        <f t="shared" si="0"/>
        <v>5.5426997245179077</v>
      </c>
    </row>
    <row r="38" spans="1:9" ht="18" customHeight="1">
      <c r="A38" s="88"/>
      <c r="B38" s="88"/>
      <c r="C38" s="61"/>
      <c r="D38" s="53" t="s">
        <v>36</v>
      </c>
      <c r="E38" s="53"/>
      <c r="F38" s="54">
        <v>38892</v>
      </c>
      <c r="G38" s="55">
        <f t="shared" si="2"/>
        <v>7.7584917102714437</v>
      </c>
      <c r="H38" s="54">
        <v>38928</v>
      </c>
      <c r="I38" s="55">
        <f t="shared" si="0"/>
        <v>-9.2478421701602809E-2</v>
      </c>
    </row>
    <row r="39" spans="1:9" ht="18" customHeight="1">
      <c r="A39" s="88"/>
      <c r="B39" s="88"/>
      <c r="C39" s="60" t="s">
        <v>16</v>
      </c>
      <c r="D39" s="53"/>
      <c r="E39" s="53"/>
      <c r="F39" s="54">
        <v>59138</v>
      </c>
      <c r="G39" s="55">
        <f t="shared" si="2"/>
        <v>11.797328056207771</v>
      </c>
      <c r="H39" s="54">
        <v>65169</v>
      </c>
      <c r="I39" s="55">
        <f t="shared" si="0"/>
        <v>-9.2544000982062062</v>
      </c>
    </row>
    <row r="40" spans="1:9" ht="18" customHeight="1">
      <c r="A40" s="88"/>
      <c r="B40" s="88"/>
      <c r="C40" s="62"/>
      <c r="D40" s="60" t="s">
        <v>17</v>
      </c>
      <c r="E40" s="53"/>
      <c r="F40" s="54">
        <v>58816</v>
      </c>
      <c r="G40" s="55">
        <f t="shared" si="2"/>
        <v>11.733092883660527</v>
      </c>
      <c r="H40" s="54">
        <v>64919</v>
      </c>
      <c r="I40" s="55">
        <f t="shared" si="0"/>
        <v>-9.4009457939894343</v>
      </c>
    </row>
    <row r="41" spans="1:9" ht="18" customHeight="1">
      <c r="A41" s="88"/>
      <c r="B41" s="88"/>
      <c r="C41" s="62"/>
      <c r="D41" s="62"/>
      <c r="E41" s="56" t="s">
        <v>91</v>
      </c>
      <c r="F41" s="54">
        <v>36580</v>
      </c>
      <c r="G41" s="55">
        <f t="shared" si="2"/>
        <v>7.2972751918576924</v>
      </c>
      <c r="H41" s="54">
        <v>43579</v>
      </c>
      <c r="I41" s="57">
        <f t="shared" si="0"/>
        <v>-16.060487849652361</v>
      </c>
    </row>
    <row r="42" spans="1:9" ht="18" customHeight="1">
      <c r="A42" s="88"/>
      <c r="B42" s="88"/>
      <c r="C42" s="62"/>
      <c r="D42" s="61"/>
      <c r="E42" s="47" t="s">
        <v>37</v>
      </c>
      <c r="F42" s="54">
        <v>22236</v>
      </c>
      <c r="G42" s="55">
        <f t="shared" si="2"/>
        <v>4.4358176918028338</v>
      </c>
      <c r="H42" s="54">
        <v>21340</v>
      </c>
      <c r="I42" s="57">
        <f t="shared" si="0"/>
        <v>4.1986879100281094</v>
      </c>
    </row>
    <row r="43" spans="1:9" ht="18" customHeight="1">
      <c r="A43" s="88"/>
      <c r="B43" s="88"/>
      <c r="C43" s="62"/>
      <c r="D43" s="53" t="s">
        <v>38</v>
      </c>
      <c r="E43" s="53"/>
      <c r="F43" s="54">
        <v>321</v>
      </c>
      <c r="G43" s="55">
        <f t="shared" si="2"/>
        <v>6.4035684433743023E-2</v>
      </c>
      <c r="H43" s="54">
        <v>250</v>
      </c>
      <c r="I43" s="57">
        <f t="shared" si="0"/>
        <v>28.400000000000002</v>
      </c>
    </row>
    <row r="44" spans="1:9" ht="18" customHeight="1">
      <c r="A44" s="88"/>
      <c r="B44" s="88"/>
      <c r="C44" s="61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88"/>
      <c r="B45" s="88"/>
      <c r="C45" s="47" t="s">
        <v>18</v>
      </c>
      <c r="D45" s="47"/>
      <c r="E45" s="47"/>
      <c r="F45" s="54">
        <f>SUM(F28,F32,F39)</f>
        <v>501283</v>
      </c>
      <c r="G45" s="55">
        <f t="shared" si="2"/>
        <v>100</v>
      </c>
      <c r="H45" s="54">
        <f>SUM(H28,H32,H39)</f>
        <v>505520</v>
      </c>
      <c r="I45" s="55">
        <f t="shared" si="0"/>
        <v>-0.83814685868016658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Normal="100" zoomScaleSheetLayoutView="100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D4" sqref="D4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251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9" ht="27" customHeight="1">
      <c r="A7" s="88" t="s">
        <v>115</v>
      </c>
      <c r="B7" s="60" t="s">
        <v>116</v>
      </c>
      <c r="C7" s="53"/>
      <c r="D7" s="65" t="s">
        <v>117</v>
      </c>
      <c r="E7" s="69">
        <v>443509</v>
      </c>
      <c r="F7" s="36">
        <v>446907</v>
      </c>
      <c r="G7" s="36">
        <v>492818</v>
      </c>
      <c r="H7" s="36">
        <v>519685</v>
      </c>
      <c r="I7" s="36">
        <v>515593</v>
      </c>
    </row>
    <row r="8" spans="1:9" ht="27" customHeight="1">
      <c r="A8" s="88"/>
      <c r="B8" s="79"/>
      <c r="C8" s="53" t="s">
        <v>118</v>
      </c>
      <c r="D8" s="65" t="s">
        <v>41</v>
      </c>
      <c r="E8" s="70">
        <v>262513</v>
      </c>
      <c r="F8" s="70">
        <v>263879</v>
      </c>
      <c r="G8" s="70">
        <v>269891</v>
      </c>
      <c r="H8" s="70">
        <v>296353</v>
      </c>
      <c r="I8" s="71">
        <v>296250</v>
      </c>
    </row>
    <row r="9" spans="1:9" ht="27" customHeight="1">
      <c r="A9" s="88"/>
      <c r="B9" s="53" t="s">
        <v>119</v>
      </c>
      <c r="C9" s="53"/>
      <c r="D9" s="65"/>
      <c r="E9" s="70">
        <v>433091</v>
      </c>
      <c r="F9" s="70">
        <v>436102</v>
      </c>
      <c r="G9" s="70">
        <v>478524</v>
      </c>
      <c r="H9" s="70">
        <v>505520</v>
      </c>
      <c r="I9" s="72">
        <v>501283</v>
      </c>
    </row>
    <row r="10" spans="1:9" ht="27" customHeight="1">
      <c r="A10" s="88"/>
      <c r="B10" s="53" t="s">
        <v>120</v>
      </c>
      <c r="C10" s="53"/>
      <c r="D10" s="65"/>
      <c r="E10" s="70">
        <v>10418</v>
      </c>
      <c r="F10" s="70">
        <v>10805</v>
      </c>
      <c r="G10" s="70">
        <v>14294</v>
      </c>
      <c r="H10" s="70">
        <v>14166</v>
      </c>
      <c r="I10" s="72">
        <v>14311</v>
      </c>
    </row>
    <row r="11" spans="1:9" ht="27" customHeight="1">
      <c r="A11" s="88"/>
      <c r="B11" s="53" t="s">
        <v>121</v>
      </c>
      <c r="C11" s="53"/>
      <c r="D11" s="65"/>
      <c r="E11" s="70">
        <v>6059</v>
      </c>
      <c r="F11" s="70">
        <v>5549</v>
      </c>
      <c r="G11" s="70">
        <v>4513</v>
      </c>
      <c r="H11" s="70">
        <v>7232</v>
      </c>
      <c r="I11" s="72">
        <v>7773</v>
      </c>
    </row>
    <row r="12" spans="1:9" ht="27" customHeight="1">
      <c r="A12" s="88"/>
      <c r="B12" s="53" t="s">
        <v>122</v>
      </c>
      <c r="C12" s="53"/>
      <c r="D12" s="65"/>
      <c r="E12" s="70">
        <v>4359</v>
      </c>
      <c r="F12" s="70">
        <v>5256</v>
      </c>
      <c r="G12" s="70">
        <v>9781</v>
      </c>
      <c r="H12" s="70">
        <v>6934</v>
      </c>
      <c r="I12" s="72">
        <v>6538</v>
      </c>
    </row>
    <row r="13" spans="1:9" ht="27" customHeight="1">
      <c r="A13" s="88"/>
      <c r="B13" s="53" t="s">
        <v>123</v>
      </c>
      <c r="C13" s="53"/>
      <c r="D13" s="65"/>
      <c r="E13" s="70">
        <v>-733</v>
      </c>
      <c r="F13" s="70">
        <v>897</v>
      </c>
      <c r="G13" s="70">
        <v>4525</v>
      </c>
      <c r="H13" s="70">
        <v>-2847</v>
      </c>
      <c r="I13" s="72">
        <v>-396</v>
      </c>
    </row>
    <row r="14" spans="1:9" ht="27" customHeight="1">
      <c r="A14" s="88"/>
      <c r="B14" s="53" t="s">
        <v>124</v>
      </c>
      <c r="C14" s="53"/>
      <c r="D14" s="65"/>
      <c r="E14" s="70">
        <v>0</v>
      </c>
      <c r="F14" s="70">
        <v>0</v>
      </c>
      <c r="G14" s="70">
        <v>0</v>
      </c>
      <c r="H14" s="70">
        <v>0</v>
      </c>
      <c r="I14" s="72">
        <v>0</v>
      </c>
    </row>
    <row r="15" spans="1:9" ht="27" customHeight="1">
      <c r="A15" s="88"/>
      <c r="B15" s="53" t="s">
        <v>125</v>
      </c>
      <c r="C15" s="53"/>
      <c r="D15" s="65"/>
      <c r="E15" s="70">
        <v>-5000</v>
      </c>
      <c r="F15" s="70">
        <v>574</v>
      </c>
      <c r="G15" s="70">
        <v>4341</v>
      </c>
      <c r="H15" s="70">
        <v>1946</v>
      </c>
      <c r="I15" s="72">
        <v>-192</v>
      </c>
    </row>
    <row r="16" spans="1:9" ht="27" customHeight="1">
      <c r="A16" s="88"/>
      <c r="B16" s="53" t="s">
        <v>126</v>
      </c>
      <c r="C16" s="53"/>
      <c r="D16" s="65" t="s">
        <v>42</v>
      </c>
      <c r="E16" s="70">
        <v>54299</v>
      </c>
      <c r="F16" s="70">
        <v>49231</v>
      </c>
      <c r="G16" s="70">
        <v>49233</v>
      </c>
      <c r="H16" s="70">
        <v>64809</v>
      </c>
      <c r="I16" s="72">
        <v>76238</v>
      </c>
    </row>
    <row r="17" spans="1:9" ht="27" customHeight="1">
      <c r="A17" s="88"/>
      <c r="B17" s="53" t="s">
        <v>127</v>
      </c>
      <c r="C17" s="53"/>
      <c r="D17" s="65" t="s">
        <v>43</v>
      </c>
      <c r="E17" s="70">
        <v>37252</v>
      </c>
      <c r="F17" s="70">
        <v>37516</v>
      </c>
      <c r="G17" s="70">
        <v>40894</v>
      </c>
      <c r="H17" s="70">
        <v>62830</v>
      </c>
      <c r="I17" s="72">
        <v>49043</v>
      </c>
    </row>
    <row r="18" spans="1:9" ht="27" customHeight="1">
      <c r="A18" s="88"/>
      <c r="B18" s="53" t="s">
        <v>128</v>
      </c>
      <c r="C18" s="53"/>
      <c r="D18" s="65" t="s">
        <v>44</v>
      </c>
      <c r="E18" s="70">
        <v>868659</v>
      </c>
      <c r="F18" s="70">
        <v>864730</v>
      </c>
      <c r="G18" s="70">
        <v>860539</v>
      </c>
      <c r="H18" s="70">
        <v>851299</v>
      </c>
      <c r="I18" s="72">
        <v>824420</v>
      </c>
    </row>
    <row r="19" spans="1:9" ht="27" customHeight="1">
      <c r="A19" s="88"/>
      <c r="B19" s="53" t="s">
        <v>129</v>
      </c>
      <c r="C19" s="53"/>
      <c r="D19" s="65" t="s">
        <v>130</v>
      </c>
      <c r="E19" s="70">
        <f>E17+E18-E16</f>
        <v>851612</v>
      </c>
      <c r="F19" s="70">
        <f>F17+F18-F16</f>
        <v>853015</v>
      </c>
      <c r="G19" s="70">
        <f>G17+G18-G16</f>
        <v>852200</v>
      </c>
      <c r="H19" s="70">
        <f>H17+H18-H16</f>
        <v>849320</v>
      </c>
      <c r="I19" s="70">
        <f>I17+I18-I16</f>
        <v>797225</v>
      </c>
    </row>
    <row r="20" spans="1:9" ht="27" customHeight="1">
      <c r="A20" s="88"/>
      <c r="B20" s="53" t="s">
        <v>131</v>
      </c>
      <c r="C20" s="53"/>
      <c r="D20" s="65" t="s">
        <v>132</v>
      </c>
      <c r="E20" s="73">
        <f>E18/E8</f>
        <v>3.3090132679143509</v>
      </c>
      <c r="F20" s="73">
        <f>F18/F8</f>
        <v>3.2769943799999242</v>
      </c>
      <c r="G20" s="73">
        <f>G18/G8</f>
        <v>3.1884686780959721</v>
      </c>
      <c r="H20" s="73">
        <f>H18/H8</f>
        <v>2.8725843841634808</v>
      </c>
      <c r="I20" s="73">
        <f>I18/I8</f>
        <v>2.7828523206751057</v>
      </c>
    </row>
    <row r="21" spans="1:9" ht="27" customHeight="1">
      <c r="A21" s="88"/>
      <c r="B21" s="53" t="s">
        <v>133</v>
      </c>
      <c r="C21" s="53"/>
      <c r="D21" s="65" t="s">
        <v>134</v>
      </c>
      <c r="E21" s="73">
        <f>E19/E8</f>
        <v>3.2440755314974878</v>
      </c>
      <c r="F21" s="73">
        <f>F19/F8</f>
        <v>3.2325990321321516</v>
      </c>
      <c r="G21" s="73">
        <f>G19/G8</f>
        <v>3.1575710194115403</v>
      </c>
      <c r="H21" s="73">
        <f>H19/H8</f>
        <v>2.8659065371364556</v>
      </c>
      <c r="I21" s="73">
        <f>I19/I8</f>
        <v>2.6910548523206752</v>
      </c>
    </row>
    <row r="22" spans="1:9" ht="27" customHeight="1">
      <c r="A22" s="88"/>
      <c r="B22" s="53" t="s">
        <v>135</v>
      </c>
      <c r="C22" s="53"/>
      <c r="D22" s="65" t="s">
        <v>136</v>
      </c>
      <c r="E22" s="70">
        <f>E18/E24*1000000</f>
        <v>889779.70075686579</v>
      </c>
      <c r="F22" s="70">
        <f>F18/F24*1000000</f>
        <v>885755.17048172466</v>
      </c>
      <c r="G22" s="70">
        <f>G18/G24*1000000</f>
        <v>905597.93063676276</v>
      </c>
      <c r="H22" s="70">
        <f>H18/H24*1000000</f>
        <v>895874.11233325326</v>
      </c>
      <c r="I22" s="70">
        <f>I18/I24*1000000</f>
        <v>867587.69326615054</v>
      </c>
    </row>
    <row r="23" spans="1:9" ht="27" customHeight="1">
      <c r="A23" s="88"/>
      <c r="B23" s="53" t="s">
        <v>137</v>
      </c>
      <c r="C23" s="53"/>
      <c r="D23" s="65" t="s">
        <v>138</v>
      </c>
      <c r="E23" s="70">
        <f>E19/E24*1000000</f>
        <v>872318.21752949769</v>
      </c>
      <c r="F23" s="70">
        <f>F19/F24*1000000</f>
        <v>873755.33027473127</v>
      </c>
      <c r="G23" s="70">
        <f>G19/G24*1000000</f>
        <v>896822.28985397436</v>
      </c>
      <c r="H23" s="70">
        <f>H19/H24*1000000</f>
        <v>893791.48934378964</v>
      </c>
      <c r="I23" s="70">
        <f>I19/I24*1000000</f>
        <v>838968.7280319581</v>
      </c>
    </row>
    <row r="24" spans="1:9" ht="27" customHeight="1">
      <c r="A24" s="88"/>
      <c r="B24" s="74" t="s">
        <v>139</v>
      </c>
      <c r="C24" s="75"/>
      <c r="D24" s="65" t="s">
        <v>140</v>
      </c>
      <c r="E24" s="70">
        <v>976263</v>
      </c>
      <c r="F24" s="70">
        <v>976263</v>
      </c>
      <c r="G24" s="70">
        <v>950244</v>
      </c>
      <c r="H24" s="72">
        <v>950244</v>
      </c>
      <c r="I24" s="72">
        <v>950244</v>
      </c>
    </row>
    <row r="25" spans="1:9" ht="27" customHeight="1">
      <c r="A25" s="88"/>
      <c r="B25" s="47" t="s">
        <v>141</v>
      </c>
      <c r="C25" s="47"/>
      <c r="D25" s="47"/>
      <c r="E25" s="70">
        <v>259125</v>
      </c>
      <c r="F25" s="70">
        <v>258631</v>
      </c>
      <c r="G25" s="70">
        <v>261687</v>
      </c>
      <c r="H25" s="70">
        <v>275725</v>
      </c>
      <c r="I25" s="54">
        <v>268414</v>
      </c>
    </row>
    <row r="26" spans="1:9" ht="27" customHeight="1">
      <c r="A26" s="88"/>
      <c r="B26" s="47" t="s">
        <v>142</v>
      </c>
      <c r="C26" s="47"/>
      <c r="D26" s="47"/>
      <c r="E26" s="76">
        <v>0.49</v>
      </c>
      <c r="F26" s="76">
        <v>0.49</v>
      </c>
      <c r="G26" s="76">
        <v>0.48699999999999999</v>
      </c>
      <c r="H26" s="76">
        <v>0.46100000000000002</v>
      </c>
      <c r="I26" s="77">
        <v>0.45100000000000001</v>
      </c>
    </row>
    <row r="27" spans="1:9" ht="27" customHeight="1">
      <c r="A27" s="88"/>
      <c r="B27" s="47" t="s">
        <v>143</v>
      </c>
      <c r="C27" s="47"/>
      <c r="D27" s="47"/>
      <c r="E27" s="57">
        <v>1.7</v>
      </c>
      <c r="F27" s="57">
        <v>2</v>
      </c>
      <c r="G27" s="57">
        <v>3.7</v>
      </c>
      <c r="H27" s="57">
        <v>2.5</v>
      </c>
      <c r="I27" s="55">
        <v>2.4</v>
      </c>
    </row>
    <row r="28" spans="1:9" ht="27" customHeight="1">
      <c r="A28" s="88"/>
      <c r="B28" s="47" t="s">
        <v>144</v>
      </c>
      <c r="C28" s="47"/>
      <c r="D28" s="47"/>
      <c r="E28" s="57">
        <v>96.4</v>
      </c>
      <c r="F28" s="57">
        <v>96.8</v>
      </c>
      <c r="G28" s="57">
        <v>96</v>
      </c>
      <c r="H28" s="57">
        <v>89.9</v>
      </c>
      <c r="I28" s="55">
        <v>94</v>
      </c>
    </row>
    <row r="29" spans="1:9" ht="27" customHeight="1">
      <c r="A29" s="88"/>
      <c r="B29" s="47" t="s">
        <v>145</v>
      </c>
      <c r="C29" s="47"/>
      <c r="D29" s="47"/>
      <c r="E29" s="57">
        <v>48.9</v>
      </c>
      <c r="F29" s="57">
        <v>48.3</v>
      </c>
      <c r="G29" s="57">
        <v>44.1</v>
      </c>
      <c r="H29" s="57">
        <v>42.9</v>
      </c>
      <c r="I29" s="55">
        <v>45.6</v>
      </c>
    </row>
    <row r="30" spans="1:9" ht="27" customHeight="1">
      <c r="A30" s="88"/>
      <c r="B30" s="88" t="s">
        <v>146</v>
      </c>
      <c r="C30" s="47" t="s">
        <v>147</v>
      </c>
      <c r="D30" s="47"/>
      <c r="E30" s="57">
        <v>0</v>
      </c>
      <c r="F30" s="57">
        <v>0</v>
      </c>
      <c r="G30" s="57">
        <v>0</v>
      </c>
      <c r="H30" s="57">
        <v>0</v>
      </c>
      <c r="I30" s="55">
        <v>0</v>
      </c>
    </row>
    <row r="31" spans="1:9" ht="27" customHeight="1">
      <c r="A31" s="88"/>
      <c r="B31" s="88"/>
      <c r="C31" s="47" t="s">
        <v>148</v>
      </c>
      <c r="D31" s="47"/>
      <c r="E31" s="57">
        <v>0</v>
      </c>
      <c r="F31" s="57">
        <v>0</v>
      </c>
      <c r="G31" s="57">
        <v>0</v>
      </c>
      <c r="H31" s="57">
        <v>0</v>
      </c>
      <c r="I31" s="55">
        <v>0</v>
      </c>
    </row>
    <row r="32" spans="1:9" ht="27" customHeight="1">
      <c r="A32" s="88"/>
      <c r="B32" s="88"/>
      <c r="C32" s="47" t="s">
        <v>149</v>
      </c>
      <c r="D32" s="47"/>
      <c r="E32" s="57">
        <v>10</v>
      </c>
      <c r="F32" s="57">
        <v>9.6</v>
      </c>
      <c r="G32" s="57">
        <v>9.5</v>
      </c>
      <c r="H32" s="57">
        <v>9.5</v>
      </c>
      <c r="I32" s="55">
        <v>9.9</v>
      </c>
    </row>
    <row r="33" spans="1:9" ht="27" customHeight="1">
      <c r="A33" s="88"/>
      <c r="B33" s="88"/>
      <c r="C33" s="47" t="s">
        <v>150</v>
      </c>
      <c r="D33" s="47"/>
      <c r="E33" s="57">
        <v>199.2</v>
      </c>
      <c r="F33" s="57">
        <v>202.9</v>
      </c>
      <c r="G33" s="57">
        <v>197.6</v>
      </c>
      <c r="H33" s="57">
        <v>174.5</v>
      </c>
      <c r="I33" s="78">
        <v>170.9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E3" sqref="E3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5" customHeight="1">
      <c r="A6" s="98" t="s">
        <v>48</v>
      </c>
      <c r="B6" s="99"/>
      <c r="C6" s="99"/>
      <c r="D6" s="99"/>
      <c r="E6" s="99"/>
      <c r="F6" s="94" t="s">
        <v>252</v>
      </c>
      <c r="G6" s="94"/>
      <c r="H6" s="94" t="s">
        <v>253</v>
      </c>
      <c r="I6" s="94"/>
      <c r="J6" s="94"/>
      <c r="K6" s="94"/>
      <c r="L6" s="94"/>
      <c r="M6" s="94"/>
      <c r="N6" s="94"/>
      <c r="O6" s="94"/>
    </row>
    <row r="7" spans="1:25" ht="15.95" customHeight="1">
      <c r="A7" s="99"/>
      <c r="B7" s="99"/>
      <c r="C7" s="99"/>
      <c r="D7" s="99"/>
      <c r="E7" s="99"/>
      <c r="F7" s="51" t="s">
        <v>238</v>
      </c>
      <c r="G7" s="51" t="s">
        <v>237</v>
      </c>
      <c r="H7" s="51" t="s">
        <v>238</v>
      </c>
      <c r="I7" s="80" t="s">
        <v>237</v>
      </c>
      <c r="J7" s="51" t="s">
        <v>238</v>
      </c>
      <c r="K7" s="80" t="s">
        <v>237</v>
      </c>
      <c r="L7" s="51" t="s">
        <v>238</v>
      </c>
      <c r="M7" s="80" t="s">
        <v>237</v>
      </c>
      <c r="N7" s="51" t="s">
        <v>238</v>
      </c>
      <c r="O7" s="80" t="s">
        <v>237</v>
      </c>
    </row>
    <row r="8" spans="1:25" ht="15.95" customHeight="1">
      <c r="A8" s="96" t="s">
        <v>82</v>
      </c>
      <c r="B8" s="60" t="s">
        <v>49</v>
      </c>
      <c r="C8" s="53"/>
      <c r="D8" s="53"/>
      <c r="E8" s="65" t="s">
        <v>40</v>
      </c>
      <c r="F8" s="54">
        <v>29899</v>
      </c>
      <c r="G8" s="54">
        <v>29917</v>
      </c>
      <c r="H8" s="54">
        <v>1856</v>
      </c>
      <c r="I8" s="54">
        <v>2080</v>
      </c>
      <c r="J8" s="54"/>
      <c r="K8" s="54"/>
      <c r="L8" s="54"/>
      <c r="M8" s="54"/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96"/>
      <c r="B9" s="62"/>
      <c r="C9" s="53" t="s">
        <v>50</v>
      </c>
      <c r="D9" s="53"/>
      <c r="E9" s="65" t="s">
        <v>41</v>
      </c>
      <c r="F9" s="54">
        <v>29896</v>
      </c>
      <c r="G9" s="54">
        <v>29904</v>
      </c>
      <c r="H9" s="54">
        <v>1856</v>
      </c>
      <c r="I9" s="54">
        <v>2080</v>
      </c>
      <c r="J9" s="54"/>
      <c r="K9" s="54"/>
      <c r="L9" s="54"/>
      <c r="M9" s="54"/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96"/>
      <c r="B10" s="61"/>
      <c r="C10" s="53" t="s">
        <v>51</v>
      </c>
      <c r="D10" s="53"/>
      <c r="E10" s="65" t="s">
        <v>42</v>
      </c>
      <c r="F10" s="54">
        <v>3</v>
      </c>
      <c r="G10" s="54">
        <v>13</v>
      </c>
      <c r="H10" s="54">
        <v>0</v>
      </c>
      <c r="I10" s="54">
        <v>0</v>
      </c>
      <c r="J10" s="66"/>
      <c r="K10" s="66"/>
      <c r="L10" s="54"/>
      <c r="M10" s="54"/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96"/>
      <c r="B11" s="60" t="s">
        <v>52</v>
      </c>
      <c r="C11" s="53"/>
      <c r="D11" s="53"/>
      <c r="E11" s="65" t="s">
        <v>43</v>
      </c>
      <c r="F11" s="54">
        <v>28769</v>
      </c>
      <c r="G11" s="54">
        <v>28107</v>
      </c>
      <c r="H11" s="54">
        <v>1868</v>
      </c>
      <c r="I11" s="54">
        <v>2081</v>
      </c>
      <c r="J11" s="54"/>
      <c r="K11" s="54"/>
      <c r="L11" s="54"/>
      <c r="M11" s="54"/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96"/>
      <c r="B12" s="62"/>
      <c r="C12" s="53" t="s">
        <v>53</v>
      </c>
      <c r="D12" s="53"/>
      <c r="E12" s="65" t="s">
        <v>44</v>
      </c>
      <c r="F12" s="54">
        <v>28760</v>
      </c>
      <c r="G12" s="54">
        <v>28099</v>
      </c>
      <c r="H12" s="54">
        <v>1868</v>
      </c>
      <c r="I12" s="54">
        <v>2081</v>
      </c>
      <c r="J12" s="54"/>
      <c r="K12" s="54"/>
      <c r="L12" s="54"/>
      <c r="M12" s="54"/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96"/>
      <c r="B13" s="61"/>
      <c r="C13" s="53" t="s">
        <v>54</v>
      </c>
      <c r="D13" s="53"/>
      <c r="E13" s="65" t="s">
        <v>45</v>
      </c>
      <c r="F13" s="54">
        <v>9</v>
      </c>
      <c r="G13" s="54">
        <v>8</v>
      </c>
      <c r="H13" s="66">
        <v>0</v>
      </c>
      <c r="I13" s="66">
        <v>0</v>
      </c>
      <c r="J13" s="66"/>
      <c r="K13" s="66"/>
      <c r="L13" s="54"/>
      <c r="M13" s="54"/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96"/>
      <c r="B14" s="53" t="s">
        <v>55</v>
      </c>
      <c r="C14" s="53"/>
      <c r="D14" s="53"/>
      <c r="E14" s="65" t="s">
        <v>152</v>
      </c>
      <c r="F14" s="54">
        <f t="shared" ref="F14:O15" si="0">F9-F12</f>
        <v>1136</v>
      </c>
      <c r="G14" s="54">
        <f t="shared" si="0"/>
        <v>1805</v>
      </c>
      <c r="H14" s="54">
        <f t="shared" si="0"/>
        <v>-12</v>
      </c>
      <c r="I14" s="54">
        <f t="shared" si="0"/>
        <v>-1</v>
      </c>
      <c r="J14" s="54">
        <f t="shared" si="0"/>
        <v>0</v>
      </c>
      <c r="K14" s="54">
        <f t="shared" si="0"/>
        <v>0</v>
      </c>
      <c r="L14" s="54">
        <f t="shared" si="0"/>
        <v>0</v>
      </c>
      <c r="M14" s="54">
        <f t="shared" si="0"/>
        <v>0</v>
      </c>
      <c r="N14" s="54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96"/>
      <c r="B15" s="53" t="s">
        <v>56</v>
      </c>
      <c r="C15" s="53"/>
      <c r="D15" s="53"/>
      <c r="E15" s="65" t="s">
        <v>153</v>
      </c>
      <c r="F15" s="54">
        <f t="shared" si="0"/>
        <v>-6</v>
      </c>
      <c r="G15" s="54">
        <f t="shared" si="0"/>
        <v>5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96"/>
      <c r="B16" s="53" t="s">
        <v>57</v>
      </c>
      <c r="C16" s="53"/>
      <c r="D16" s="53"/>
      <c r="E16" s="65" t="s">
        <v>154</v>
      </c>
      <c r="F16" s="54">
        <f t="shared" ref="F16:O16" si="1">F8-F11</f>
        <v>1130</v>
      </c>
      <c r="G16" s="54">
        <f t="shared" si="1"/>
        <v>1810</v>
      </c>
      <c r="H16" s="54">
        <f t="shared" si="1"/>
        <v>-12</v>
      </c>
      <c r="I16" s="54">
        <f t="shared" si="1"/>
        <v>-1</v>
      </c>
      <c r="J16" s="54">
        <f t="shared" si="1"/>
        <v>0</v>
      </c>
      <c r="K16" s="54">
        <f t="shared" si="1"/>
        <v>0</v>
      </c>
      <c r="L16" s="54">
        <f t="shared" si="1"/>
        <v>0</v>
      </c>
      <c r="M16" s="54">
        <f t="shared" si="1"/>
        <v>0</v>
      </c>
      <c r="N16" s="54">
        <f t="shared" si="1"/>
        <v>0</v>
      </c>
      <c r="O16" s="54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96"/>
      <c r="B17" s="53" t="s">
        <v>58</v>
      </c>
      <c r="C17" s="53"/>
      <c r="D17" s="53"/>
      <c r="E17" s="51"/>
      <c r="F17" s="66">
        <v>1245</v>
      </c>
      <c r="G17" s="66">
        <v>2375</v>
      </c>
      <c r="H17" s="66">
        <v>0</v>
      </c>
      <c r="I17" s="66">
        <v>0</v>
      </c>
      <c r="J17" s="54"/>
      <c r="K17" s="54"/>
      <c r="L17" s="54"/>
      <c r="M17" s="54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96"/>
      <c r="B18" s="53" t="s">
        <v>59</v>
      </c>
      <c r="C18" s="53"/>
      <c r="D18" s="53"/>
      <c r="E18" s="51"/>
      <c r="F18" s="67">
        <v>0</v>
      </c>
      <c r="G18" s="67">
        <v>0</v>
      </c>
      <c r="H18" s="67">
        <v>0</v>
      </c>
      <c r="I18" s="67">
        <v>0</v>
      </c>
      <c r="J18" s="67"/>
      <c r="K18" s="67"/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96" t="s">
        <v>83</v>
      </c>
      <c r="B19" s="60" t="s">
        <v>60</v>
      </c>
      <c r="C19" s="53"/>
      <c r="D19" s="53"/>
      <c r="E19" s="65"/>
      <c r="F19" s="54">
        <v>1640</v>
      </c>
      <c r="G19" s="54">
        <v>3061</v>
      </c>
      <c r="H19" s="54">
        <v>565</v>
      </c>
      <c r="I19" s="54">
        <v>923</v>
      </c>
      <c r="J19" s="54"/>
      <c r="K19" s="54"/>
      <c r="L19" s="54"/>
      <c r="M19" s="54"/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96"/>
      <c r="B20" s="61"/>
      <c r="C20" s="53" t="s">
        <v>61</v>
      </c>
      <c r="D20" s="53"/>
      <c r="E20" s="65"/>
      <c r="F20" s="54">
        <v>711</v>
      </c>
      <c r="G20" s="54">
        <v>2179</v>
      </c>
      <c r="H20" s="54">
        <v>155</v>
      </c>
      <c r="I20" s="54">
        <v>180</v>
      </c>
      <c r="J20" s="54"/>
      <c r="K20" s="66"/>
      <c r="L20" s="54"/>
      <c r="M20" s="54"/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96"/>
      <c r="B21" s="79" t="s">
        <v>62</v>
      </c>
      <c r="C21" s="53"/>
      <c r="D21" s="53"/>
      <c r="E21" s="65" t="s">
        <v>155</v>
      </c>
      <c r="F21" s="54">
        <v>1640</v>
      </c>
      <c r="G21" s="54">
        <v>3061</v>
      </c>
      <c r="H21" s="54">
        <v>449</v>
      </c>
      <c r="I21" s="54">
        <v>899</v>
      </c>
      <c r="J21" s="54"/>
      <c r="K21" s="54"/>
      <c r="L21" s="54"/>
      <c r="M21" s="54"/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96"/>
      <c r="B22" s="60" t="s">
        <v>63</v>
      </c>
      <c r="C22" s="53"/>
      <c r="D22" s="53"/>
      <c r="E22" s="65" t="s">
        <v>156</v>
      </c>
      <c r="F22" s="54">
        <v>2383</v>
      </c>
      <c r="G22" s="54">
        <v>3770</v>
      </c>
      <c r="H22" s="54">
        <v>715</v>
      </c>
      <c r="I22" s="54">
        <v>1184</v>
      </c>
      <c r="J22" s="54"/>
      <c r="K22" s="54"/>
      <c r="L22" s="54"/>
      <c r="M22" s="54"/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96"/>
      <c r="B23" s="61" t="s">
        <v>64</v>
      </c>
      <c r="C23" s="53" t="s">
        <v>65</v>
      </c>
      <c r="D23" s="53"/>
      <c r="E23" s="65"/>
      <c r="F23" s="54">
        <v>1437</v>
      </c>
      <c r="G23" s="54">
        <v>1233</v>
      </c>
      <c r="H23" s="54">
        <v>243</v>
      </c>
      <c r="I23" s="54">
        <v>250</v>
      </c>
      <c r="J23" s="54"/>
      <c r="K23" s="54"/>
      <c r="L23" s="54"/>
      <c r="M23" s="54"/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96"/>
      <c r="B24" s="53" t="s">
        <v>157</v>
      </c>
      <c r="C24" s="53"/>
      <c r="D24" s="53"/>
      <c r="E24" s="65" t="s">
        <v>158</v>
      </c>
      <c r="F24" s="54">
        <f t="shared" ref="F24:O24" si="2">F21-F22</f>
        <v>-743</v>
      </c>
      <c r="G24" s="54">
        <f t="shared" si="2"/>
        <v>-709</v>
      </c>
      <c r="H24" s="54">
        <f t="shared" si="2"/>
        <v>-266</v>
      </c>
      <c r="I24" s="54">
        <f t="shared" si="2"/>
        <v>-285</v>
      </c>
      <c r="J24" s="54">
        <f t="shared" si="2"/>
        <v>0</v>
      </c>
      <c r="K24" s="54">
        <f t="shared" si="2"/>
        <v>0</v>
      </c>
      <c r="L24" s="54">
        <f t="shared" si="2"/>
        <v>0</v>
      </c>
      <c r="M24" s="54">
        <f t="shared" si="2"/>
        <v>0</v>
      </c>
      <c r="N24" s="54">
        <f t="shared" si="2"/>
        <v>0</v>
      </c>
      <c r="O24" s="54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96"/>
      <c r="B25" s="60" t="s">
        <v>66</v>
      </c>
      <c r="C25" s="60"/>
      <c r="D25" s="60"/>
      <c r="E25" s="100" t="s">
        <v>159</v>
      </c>
      <c r="F25" s="92">
        <v>743</v>
      </c>
      <c r="G25" s="92">
        <v>709</v>
      </c>
      <c r="H25" s="92">
        <v>266</v>
      </c>
      <c r="I25" s="92">
        <v>285</v>
      </c>
      <c r="J25" s="92"/>
      <c r="K25" s="92"/>
      <c r="L25" s="92"/>
      <c r="M25" s="92"/>
      <c r="N25" s="92"/>
      <c r="O25" s="92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96"/>
      <c r="B26" s="79" t="s">
        <v>67</v>
      </c>
      <c r="C26" s="79"/>
      <c r="D26" s="79"/>
      <c r="E26" s="10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96"/>
      <c r="B27" s="53" t="s">
        <v>160</v>
      </c>
      <c r="C27" s="53"/>
      <c r="D27" s="53"/>
      <c r="E27" s="65" t="s">
        <v>161</v>
      </c>
      <c r="F27" s="54">
        <f t="shared" ref="F27:O27" si="3">F24+F25</f>
        <v>0</v>
      </c>
      <c r="G27" s="54">
        <f t="shared" si="3"/>
        <v>0</v>
      </c>
      <c r="H27" s="54">
        <f t="shared" si="3"/>
        <v>0</v>
      </c>
      <c r="I27" s="54">
        <f t="shared" si="3"/>
        <v>0</v>
      </c>
      <c r="J27" s="54">
        <f t="shared" si="3"/>
        <v>0</v>
      </c>
      <c r="K27" s="54">
        <f t="shared" si="3"/>
        <v>0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99" t="s">
        <v>68</v>
      </c>
      <c r="B30" s="99"/>
      <c r="C30" s="99"/>
      <c r="D30" s="99"/>
      <c r="E30" s="99"/>
      <c r="F30" s="95" t="s">
        <v>254</v>
      </c>
      <c r="G30" s="95"/>
      <c r="H30" s="95" t="s">
        <v>255</v>
      </c>
      <c r="I30" s="95"/>
      <c r="J30" s="95" t="s">
        <v>256</v>
      </c>
      <c r="K30" s="95"/>
      <c r="L30" s="95" t="s">
        <v>257</v>
      </c>
      <c r="M30" s="95"/>
      <c r="N30" s="95" t="s">
        <v>258</v>
      </c>
      <c r="O30" s="95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99"/>
      <c r="B31" s="99"/>
      <c r="C31" s="99"/>
      <c r="D31" s="99"/>
      <c r="E31" s="99"/>
      <c r="F31" s="51" t="s">
        <v>238</v>
      </c>
      <c r="G31" s="80" t="s">
        <v>237</v>
      </c>
      <c r="H31" s="51" t="s">
        <v>238</v>
      </c>
      <c r="I31" s="80" t="s">
        <v>237</v>
      </c>
      <c r="J31" s="51" t="s">
        <v>238</v>
      </c>
      <c r="K31" s="80" t="s">
        <v>237</v>
      </c>
      <c r="L31" s="51" t="s">
        <v>238</v>
      </c>
      <c r="M31" s="80" t="s">
        <v>237</v>
      </c>
      <c r="N31" s="51" t="s">
        <v>238</v>
      </c>
      <c r="O31" s="80" t="s">
        <v>237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96" t="s">
        <v>84</v>
      </c>
      <c r="B32" s="60" t="s">
        <v>49</v>
      </c>
      <c r="C32" s="53"/>
      <c r="D32" s="53"/>
      <c r="E32" s="65" t="s">
        <v>40</v>
      </c>
      <c r="F32" s="54">
        <v>672</v>
      </c>
      <c r="G32" s="54">
        <v>653</v>
      </c>
      <c r="H32" s="54">
        <v>15</v>
      </c>
      <c r="I32" s="54">
        <v>14</v>
      </c>
      <c r="J32" s="54">
        <v>197</v>
      </c>
      <c r="K32" s="54">
        <v>2845</v>
      </c>
      <c r="L32" s="54">
        <v>41</v>
      </c>
      <c r="M32" s="54">
        <v>41</v>
      </c>
      <c r="N32" s="54">
        <v>188</v>
      </c>
      <c r="O32" s="54">
        <v>165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2"/>
      <c r="B33" s="62"/>
      <c r="C33" s="60" t="s">
        <v>69</v>
      </c>
      <c r="D33" s="53"/>
      <c r="E33" s="65"/>
      <c r="F33" s="54">
        <v>173</v>
      </c>
      <c r="G33" s="54">
        <v>181</v>
      </c>
      <c r="H33" s="54">
        <v>11</v>
      </c>
      <c r="I33" s="54">
        <v>11</v>
      </c>
      <c r="J33" s="54">
        <v>147</v>
      </c>
      <c r="K33" s="54">
        <v>2809</v>
      </c>
      <c r="L33" s="54">
        <v>0</v>
      </c>
      <c r="M33" s="54">
        <v>0</v>
      </c>
      <c r="N33" s="54">
        <v>180</v>
      </c>
      <c r="O33" s="54">
        <v>137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2"/>
      <c r="B34" s="62"/>
      <c r="C34" s="61"/>
      <c r="D34" s="53" t="s">
        <v>70</v>
      </c>
      <c r="E34" s="65"/>
      <c r="F34" s="54">
        <v>173</v>
      </c>
      <c r="G34" s="54">
        <v>181</v>
      </c>
      <c r="H34" s="54">
        <v>11</v>
      </c>
      <c r="I34" s="54">
        <v>11</v>
      </c>
      <c r="J34" s="54">
        <v>137</v>
      </c>
      <c r="K34" s="54">
        <v>2809</v>
      </c>
      <c r="L34" s="54">
        <v>0</v>
      </c>
      <c r="M34" s="54">
        <v>0</v>
      </c>
      <c r="N34" s="54">
        <v>180</v>
      </c>
      <c r="O34" s="54">
        <v>137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2"/>
      <c r="B35" s="61"/>
      <c r="C35" s="79" t="s">
        <v>71</v>
      </c>
      <c r="D35" s="53"/>
      <c r="E35" s="65"/>
      <c r="F35" s="54">
        <v>500</v>
      </c>
      <c r="G35" s="54">
        <v>472</v>
      </c>
      <c r="H35" s="54">
        <v>4</v>
      </c>
      <c r="I35" s="54">
        <v>4</v>
      </c>
      <c r="J35" s="67">
        <v>50</v>
      </c>
      <c r="K35" s="67">
        <v>35</v>
      </c>
      <c r="L35" s="54">
        <v>41</v>
      </c>
      <c r="M35" s="54">
        <v>41</v>
      </c>
      <c r="N35" s="54">
        <v>8</v>
      </c>
      <c r="O35" s="54">
        <v>28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2"/>
      <c r="B36" s="60" t="s">
        <v>52</v>
      </c>
      <c r="C36" s="53"/>
      <c r="D36" s="53"/>
      <c r="E36" s="65" t="s">
        <v>41</v>
      </c>
      <c r="F36" s="54">
        <v>399</v>
      </c>
      <c r="G36" s="54">
        <v>315</v>
      </c>
      <c r="H36" s="54">
        <v>4</v>
      </c>
      <c r="I36" s="54">
        <v>9</v>
      </c>
      <c r="J36" s="54">
        <v>248</v>
      </c>
      <c r="K36" s="54">
        <v>2705</v>
      </c>
      <c r="L36" s="54">
        <v>82</v>
      </c>
      <c r="M36" s="54">
        <v>11</v>
      </c>
      <c r="N36" s="54">
        <v>187</v>
      </c>
      <c r="O36" s="54">
        <v>159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2"/>
      <c r="B37" s="62"/>
      <c r="C37" s="53" t="s">
        <v>72</v>
      </c>
      <c r="D37" s="53"/>
      <c r="E37" s="65"/>
      <c r="F37" s="54">
        <v>340</v>
      </c>
      <c r="G37" s="54">
        <v>254</v>
      </c>
      <c r="H37" s="54">
        <v>4</v>
      </c>
      <c r="I37" s="54">
        <v>9</v>
      </c>
      <c r="J37" s="54">
        <v>213</v>
      </c>
      <c r="K37" s="54">
        <v>2695</v>
      </c>
      <c r="L37" s="54">
        <v>82</v>
      </c>
      <c r="M37" s="54">
        <v>11</v>
      </c>
      <c r="N37" s="54">
        <v>182</v>
      </c>
      <c r="O37" s="54">
        <v>150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2"/>
      <c r="B38" s="61"/>
      <c r="C38" s="53" t="s">
        <v>73</v>
      </c>
      <c r="D38" s="53"/>
      <c r="E38" s="65"/>
      <c r="F38" s="54">
        <v>59</v>
      </c>
      <c r="G38" s="54">
        <v>61</v>
      </c>
      <c r="H38" s="54">
        <v>0.1</v>
      </c>
      <c r="I38" s="54">
        <v>0.1</v>
      </c>
      <c r="J38" s="54">
        <v>36</v>
      </c>
      <c r="K38" s="67">
        <v>10</v>
      </c>
      <c r="L38" s="54">
        <v>0</v>
      </c>
      <c r="M38" s="54">
        <v>0</v>
      </c>
      <c r="N38" s="54">
        <v>6</v>
      </c>
      <c r="O38" s="54">
        <v>8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2"/>
      <c r="B39" s="47" t="s">
        <v>74</v>
      </c>
      <c r="C39" s="47"/>
      <c r="D39" s="47"/>
      <c r="E39" s="65" t="s">
        <v>163</v>
      </c>
      <c r="F39" s="54">
        <f t="shared" ref="F39:O39" si="4">F32-F36</f>
        <v>273</v>
      </c>
      <c r="G39" s="54">
        <f t="shared" si="4"/>
        <v>338</v>
      </c>
      <c r="H39" s="54">
        <f t="shared" si="4"/>
        <v>11</v>
      </c>
      <c r="I39" s="54">
        <f t="shared" si="4"/>
        <v>5</v>
      </c>
      <c r="J39" s="54">
        <f t="shared" si="4"/>
        <v>-51</v>
      </c>
      <c r="K39" s="54">
        <f t="shared" si="4"/>
        <v>140</v>
      </c>
      <c r="L39" s="54">
        <f t="shared" si="4"/>
        <v>-41</v>
      </c>
      <c r="M39" s="54">
        <f t="shared" si="4"/>
        <v>30</v>
      </c>
      <c r="N39" s="54">
        <f t="shared" si="4"/>
        <v>1</v>
      </c>
      <c r="O39" s="54">
        <f t="shared" si="4"/>
        <v>6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96" t="s">
        <v>85</v>
      </c>
      <c r="B40" s="60" t="s">
        <v>75</v>
      </c>
      <c r="C40" s="53"/>
      <c r="D40" s="53"/>
      <c r="E40" s="65" t="s">
        <v>43</v>
      </c>
      <c r="F40" s="54">
        <v>301</v>
      </c>
      <c r="G40" s="54">
        <v>110</v>
      </c>
      <c r="H40" s="54">
        <v>0</v>
      </c>
      <c r="I40" s="54">
        <v>0</v>
      </c>
      <c r="J40" s="54">
        <v>640</v>
      </c>
      <c r="K40" s="54">
        <v>683</v>
      </c>
      <c r="L40" s="54">
        <v>584</v>
      </c>
      <c r="M40" s="54">
        <v>0</v>
      </c>
      <c r="N40" s="54">
        <v>196</v>
      </c>
      <c r="O40" s="54">
        <v>219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97"/>
      <c r="B41" s="61"/>
      <c r="C41" s="53" t="s">
        <v>76</v>
      </c>
      <c r="D41" s="53"/>
      <c r="E41" s="65"/>
      <c r="F41" s="67">
        <v>301</v>
      </c>
      <c r="G41" s="67">
        <v>110</v>
      </c>
      <c r="H41" s="67">
        <v>0</v>
      </c>
      <c r="I41" s="67">
        <v>0</v>
      </c>
      <c r="J41" s="54">
        <v>433</v>
      </c>
      <c r="K41" s="54">
        <v>518</v>
      </c>
      <c r="L41" s="54">
        <v>0</v>
      </c>
      <c r="M41" s="54">
        <v>0</v>
      </c>
      <c r="N41" s="54">
        <v>8</v>
      </c>
      <c r="O41" s="54">
        <v>0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97"/>
      <c r="B42" s="60" t="s">
        <v>63</v>
      </c>
      <c r="C42" s="53"/>
      <c r="D42" s="53"/>
      <c r="E42" s="65" t="s">
        <v>44</v>
      </c>
      <c r="F42" s="54">
        <v>574</v>
      </c>
      <c r="G42" s="54">
        <v>448</v>
      </c>
      <c r="H42" s="54">
        <v>11</v>
      </c>
      <c r="I42" s="54">
        <v>5</v>
      </c>
      <c r="J42" s="54">
        <v>569</v>
      </c>
      <c r="K42" s="54">
        <v>801</v>
      </c>
      <c r="L42" s="54">
        <v>543</v>
      </c>
      <c r="M42" s="54">
        <v>30</v>
      </c>
      <c r="N42" s="54">
        <v>193</v>
      </c>
      <c r="O42" s="54">
        <v>223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97"/>
      <c r="B43" s="61"/>
      <c r="C43" s="53" t="s">
        <v>77</v>
      </c>
      <c r="D43" s="53"/>
      <c r="E43" s="65"/>
      <c r="F43" s="54">
        <v>333</v>
      </c>
      <c r="G43" s="54">
        <v>346</v>
      </c>
      <c r="H43" s="54">
        <v>5</v>
      </c>
      <c r="I43" s="54">
        <v>5</v>
      </c>
      <c r="J43" s="67">
        <v>138</v>
      </c>
      <c r="K43" s="67">
        <v>335</v>
      </c>
      <c r="L43" s="54">
        <v>0</v>
      </c>
      <c r="M43" s="54">
        <v>0</v>
      </c>
      <c r="N43" s="54">
        <v>193</v>
      </c>
      <c r="O43" s="54">
        <v>223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97"/>
      <c r="B44" s="53" t="s">
        <v>74</v>
      </c>
      <c r="C44" s="53"/>
      <c r="D44" s="53"/>
      <c r="E44" s="65" t="s">
        <v>164</v>
      </c>
      <c r="F44" s="67">
        <f t="shared" ref="F44:O44" si="5">F40-F42</f>
        <v>-273</v>
      </c>
      <c r="G44" s="67">
        <f t="shared" si="5"/>
        <v>-338</v>
      </c>
      <c r="H44" s="67">
        <f t="shared" si="5"/>
        <v>-11</v>
      </c>
      <c r="I44" s="67">
        <f t="shared" si="5"/>
        <v>-5</v>
      </c>
      <c r="J44" s="67">
        <f t="shared" si="5"/>
        <v>71</v>
      </c>
      <c r="K44" s="67">
        <f t="shared" si="5"/>
        <v>-118</v>
      </c>
      <c r="L44" s="67">
        <f t="shared" si="5"/>
        <v>41</v>
      </c>
      <c r="M44" s="67">
        <f t="shared" si="5"/>
        <v>-30</v>
      </c>
      <c r="N44" s="67">
        <f t="shared" si="5"/>
        <v>3</v>
      </c>
      <c r="O44" s="67">
        <f t="shared" si="5"/>
        <v>-4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96" t="s">
        <v>86</v>
      </c>
      <c r="B45" s="47" t="s">
        <v>78</v>
      </c>
      <c r="C45" s="47"/>
      <c r="D45" s="47"/>
      <c r="E45" s="65" t="s">
        <v>165</v>
      </c>
      <c r="F45" s="54">
        <f t="shared" ref="F45:O45" si="6">F39+F44</f>
        <v>0</v>
      </c>
      <c r="G45" s="54">
        <f t="shared" si="6"/>
        <v>0</v>
      </c>
      <c r="H45" s="54">
        <f t="shared" si="6"/>
        <v>0</v>
      </c>
      <c r="I45" s="54">
        <f t="shared" si="6"/>
        <v>0</v>
      </c>
      <c r="J45" s="54">
        <f t="shared" si="6"/>
        <v>20</v>
      </c>
      <c r="K45" s="54">
        <f>K39+K44</f>
        <v>22</v>
      </c>
      <c r="L45" s="54">
        <f t="shared" si="6"/>
        <v>0</v>
      </c>
      <c r="M45" s="54">
        <f t="shared" si="6"/>
        <v>0</v>
      </c>
      <c r="N45" s="54">
        <f t="shared" si="6"/>
        <v>4</v>
      </c>
      <c r="O45" s="54">
        <f t="shared" si="6"/>
        <v>2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97"/>
      <c r="B46" s="53" t="s">
        <v>79</v>
      </c>
      <c r="C46" s="53"/>
      <c r="D46" s="53"/>
      <c r="E46" s="53"/>
      <c r="F46" s="67">
        <v>0</v>
      </c>
      <c r="G46" s="67">
        <v>0</v>
      </c>
      <c r="H46" s="67">
        <v>0</v>
      </c>
      <c r="I46" s="67">
        <v>0</v>
      </c>
      <c r="J46" s="67">
        <v>20</v>
      </c>
      <c r="K46" s="67">
        <v>21</v>
      </c>
      <c r="L46" s="54">
        <v>0</v>
      </c>
      <c r="M46" s="54">
        <v>0</v>
      </c>
      <c r="N46" s="67">
        <v>0</v>
      </c>
      <c r="O46" s="67">
        <v>0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97"/>
      <c r="B47" s="53" t="s">
        <v>80</v>
      </c>
      <c r="C47" s="53"/>
      <c r="D47" s="53"/>
      <c r="E47" s="53"/>
      <c r="F47" s="54">
        <v>0</v>
      </c>
      <c r="G47" s="54">
        <v>0</v>
      </c>
      <c r="H47" s="54">
        <v>0</v>
      </c>
      <c r="I47" s="54">
        <v>0</v>
      </c>
      <c r="J47" s="54">
        <v>1</v>
      </c>
      <c r="K47" s="54">
        <v>1</v>
      </c>
      <c r="L47" s="54">
        <v>0</v>
      </c>
      <c r="M47" s="54">
        <v>0</v>
      </c>
      <c r="N47" s="54">
        <v>8</v>
      </c>
      <c r="O47" s="54"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97"/>
      <c r="B48" s="53" t="s">
        <v>81</v>
      </c>
      <c r="C48" s="53"/>
      <c r="D48" s="53"/>
      <c r="E48" s="53"/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251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250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6"/>
      <c r="E6" s="104"/>
      <c r="F6" s="104"/>
      <c r="G6" s="104"/>
      <c r="H6" s="104"/>
      <c r="I6" s="105"/>
      <c r="J6" s="106"/>
      <c r="K6" s="104"/>
      <c r="L6" s="104"/>
      <c r="M6" s="104"/>
      <c r="N6" s="104"/>
    </row>
    <row r="7" spans="1:14" ht="15" customHeight="1">
      <c r="A7" s="18"/>
      <c r="B7" s="19"/>
      <c r="C7" s="19"/>
      <c r="D7" s="59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88" t="s">
        <v>169</v>
      </c>
      <c r="B8" s="81" t="s">
        <v>170</v>
      </c>
      <c r="C8" s="82"/>
      <c r="D8" s="82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18" customHeight="1">
      <c r="A9" s="88"/>
      <c r="B9" s="88" t="s">
        <v>171</v>
      </c>
      <c r="C9" s="53" t="s">
        <v>172</v>
      </c>
      <c r="D9" s="5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18" customHeight="1">
      <c r="A10" s="88"/>
      <c r="B10" s="88"/>
      <c r="C10" s="53" t="s">
        <v>173</v>
      </c>
      <c r="D10" s="5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18" customHeight="1">
      <c r="A11" s="88"/>
      <c r="B11" s="88"/>
      <c r="C11" s="53" t="s">
        <v>174</v>
      </c>
      <c r="D11" s="5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18" customHeight="1">
      <c r="A12" s="88"/>
      <c r="B12" s="88"/>
      <c r="C12" s="53" t="s">
        <v>175</v>
      </c>
      <c r="D12" s="5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8" customHeight="1">
      <c r="A13" s="88"/>
      <c r="B13" s="88"/>
      <c r="C13" s="53" t="s">
        <v>176</v>
      </c>
      <c r="D13" s="5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ht="18" customHeight="1">
      <c r="A14" s="88"/>
      <c r="B14" s="88"/>
      <c r="C14" s="53" t="s">
        <v>177</v>
      </c>
      <c r="D14" s="5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18" customHeight="1">
      <c r="A15" s="88" t="s">
        <v>178</v>
      </c>
      <c r="B15" s="88" t="s">
        <v>179</v>
      </c>
      <c r="C15" s="53" t="s">
        <v>180</v>
      </c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t="18" customHeight="1">
      <c r="A16" s="88"/>
      <c r="B16" s="88"/>
      <c r="C16" s="53" t="s">
        <v>181</v>
      </c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5" ht="18" customHeight="1">
      <c r="A17" s="88"/>
      <c r="B17" s="88"/>
      <c r="C17" s="53" t="s">
        <v>182</v>
      </c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5" ht="18" customHeight="1">
      <c r="A18" s="88"/>
      <c r="B18" s="88"/>
      <c r="C18" s="53" t="s">
        <v>183</v>
      </c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 ht="18" customHeight="1">
      <c r="A19" s="88"/>
      <c r="B19" s="88" t="s">
        <v>184</v>
      </c>
      <c r="C19" s="53" t="s">
        <v>185</v>
      </c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 ht="18" customHeight="1">
      <c r="A20" s="88"/>
      <c r="B20" s="88"/>
      <c r="C20" s="53" t="s">
        <v>186</v>
      </c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5" ht="18" customHeight="1">
      <c r="A21" s="88"/>
      <c r="B21" s="88"/>
      <c r="C21" s="53" t="s">
        <v>187</v>
      </c>
      <c r="D21" s="53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5" ht="18" customHeight="1">
      <c r="A22" s="88"/>
      <c r="B22" s="88"/>
      <c r="C22" s="47" t="s">
        <v>188</v>
      </c>
      <c r="D22" s="47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5" ht="18" customHeight="1">
      <c r="A23" s="88"/>
      <c r="B23" s="88" t="s">
        <v>189</v>
      </c>
      <c r="C23" s="53" t="s">
        <v>190</v>
      </c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 ht="18" customHeight="1">
      <c r="A24" s="88"/>
      <c r="B24" s="88"/>
      <c r="C24" s="53" t="s">
        <v>191</v>
      </c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5" ht="18" customHeight="1">
      <c r="A25" s="88"/>
      <c r="B25" s="88"/>
      <c r="C25" s="53" t="s">
        <v>192</v>
      </c>
      <c r="D25" s="53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5" ht="18" customHeight="1">
      <c r="A26" s="88"/>
      <c r="B26" s="88"/>
      <c r="C26" s="53" t="s">
        <v>193</v>
      </c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5" ht="18" customHeight="1">
      <c r="A27" s="88"/>
      <c r="B27" s="53" t="s">
        <v>194</v>
      </c>
      <c r="C27" s="53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5" ht="18" customHeight="1">
      <c r="A28" s="88" t="s">
        <v>195</v>
      </c>
      <c r="B28" s="88" t="s">
        <v>196</v>
      </c>
      <c r="C28" s="53" t="s">
        <v>197</v>
      </c>
      <c r="D28" s="85" t="s">
        <v>40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5" ht="18" customHeight="1">
      <c r="A29" s="88"/>
      <c r="B29" s="88"/>
      <c r="C29" s="53" t="s">
        <v>198</v>
      </c>
      <c r="D29" s="85" t="s">
        <v>41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5" ht="18" customHeight="1">
      <c r="A30" s="88"/>
      <c r="B30" s="88"/>
      <c r="C30" s="53" t="s">
        <v>199</v>
      </c>
      <c r="D30" s="85" t="s">
        <v>200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5" ht="18" customHeight="1">
      <c r="A31" s="88"/>
      <c r="B31" s="88"/>
      <c r="C31" s="47" t="s">
        <v>201</v>
      </c>
      <c r="D31" s="85" t="s">
        <v>202</v>
      </c>
      <c r="E31" s="54">
        <f t="shared" ref="E31:N31" si="0">E28-E29-E30</f>
        <v>0</v>
      </c>
      <c r="F31" s="54">
        <f t="shared" si="0"/>
        <v>0</v>
      </c>
      <c r="G31" s="54">
        <f t="shared" si="0"/>
        <v>0</v>
      </c>
      <c r="H31" s="54">
        <f t="shared" si="0"/>
        <v>0</v>
      </c>
      <c r="I31" s="54">
        <f t="shared" si="0"/>
        <v>0</v>
      </c>
      <c r="J31" s="54">
        <f t="shared" si="0"/>
        <v>0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88"/>
      <c r="B32" s="88"/>
      <c r="C32" s="53" t="s">
        <v>203</v>
      </c>
      <c r="D32" s="85" t="s">
        <v>204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t="18" customHeight="1">
      <c r="A33" s="88"/>
      <c r="B33" s="88"/>
      <c r="C33" s="53" t="s">
        <v>205</v>
      </c>
      <c r="D33" s="85" t="s">
        <v>206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t="18" customHeight="1">
      <c r="A34" s="88"/>
      <c r="B34" s="88"/>
      <c r="C34" s="47" t="s">
        <v>207</v>
      </c>
      <c r="D34" s="85" t="s">
        <v>208</v>
      </c>
      <c r="E34" s="54">
        <f t="shared" ref="E34:N34" si="1">E31+E32-E33</f>
        <v>0</v>
      </c>
      <c r="F34" s="54">
        <f t="shared" si="1"/>
        <v>0</v>
      </c>
      <c r="G34" s="54">
        <f t="shared" si="1"/>
        <v>0</v>
      </c>
      <c r="H34" s="54">
        <f t="shared" si="1"/>
        <v>0</v>
      </c>
      <c r="I34" s="54">
        <f t="shared" si="1"/>
        <v>0</v>
      </c>
      <c r="J34" s="54">
        <f t="shared" si="1"/>
        <v>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88"/>
      <c r="B35" s="88" t="s">
        <v>209</v>
      </c>
      <c r="C35" s="53" t="s">
        <v>210</v>
      </c>
      <c r="D35" s="85" t="s">
        <v>211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t="18" customHeight="1">
      <c r="A36" s="88"/>
      <c r="B36" s="88"/>
      <c r="C36" s="53" t="s">
        <v>212</v>
      </c>
      <c r="D36" s="85" t="s">
        <v>213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t="18" customHeight="1">
      <c r="A37" s="88"/>
      <c r="B37" s="88"/>
      <c r="C37" s="53" t="s">
        <v>214</v>
      </c>
      <c r="D37" s="85" t="s">
        <v>215</v>
      </c>
      <c r="E37" s="54">
        <f t="shared" ref="E37:N37" si="2">E34+E35-E36</f>
        <v>0</v>
      </c>
      <c r="F37" s="54">
        <f t="shared" si="2"/>
        <v>0</v>
      </c>
      <c r="G37" s="54">
        <f t="shared" si="2"/>
        <v>0</v>
      </c>
      <c r="H37" s="54">
        <f t="shared" si="2"/>
        <v>0</v>
      </c>
      <c r="I37" s="54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88"/>
      <c r="B38" s="88"/>
      <c r="C38" s="53" t="s">
        <v>216</v>
      </c>
      <c r="D38" s="85" t="s">
        <v>217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t="18" customHeight="1">
      <c r="A39" s="88"/>
      <c r="B39" s="88"/>
      <c r="C39" s="53" t="s">
        <v>218</v>
      </c>
      <c r="D39" s="85" t="s">
        <v>219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t="18" customHeight="1">
      <c r="A40" s="88"/>
      <c r="B40" s="88"/>
      <c r="C40" s="53" t="s">
        <v>220</v>
      </c>
      <c r="D40" s="85" t="s">
        <v>221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t="18" customHeight="1">
      <c r="A41" s="88"/>
      <c r="B41" s="88"/>
      <c r="C41" s="47" t="s">
        <v>222</v>
      </c>
      <c r="D41" s="85" t="s">
        <v>223</v>
      </c>
      <c r="E41" s="54">
        <f t="shared" ref="E41:N41" si="3">E34+E35-E36-E40</f>
        <v>0</v>
      </c>
      <c r="F41" s="54">
        <f t="shared" si="3"/>
        <v>0</v>
      </c>
      <c r="G41" s="54">
        <f t="shared" si="3"/>
        <v>0</v>
      </c>
      <c r="H41" s="54">
        <f t="shared" si="3"/>
        <v>0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88"/>
      <c r="B42" s="88"/>
      <c r="C42" s="103" t="s">
        <v>224</v>
      </c>
      <c r="D42" s="103"/>
      <c r="E42" s="54">
        <f t="shared" ref="E42:N42" si="4">E37+E38-E39-E40</f>
        <v>0</v>
      </c>
      <c r="F42" s="54">
        <f t="shared" si="4"/>
        <v>0</v>
      </c>
      <c r="G42" s="54">
        <f t="shared" si="4"/>
        <v>0</v>
      </c>
      <c r="H42" s="54">
        <f t="shared" si="4"/>
        <v>0</v>
      </c>
      <c r="I42" s="54">
        <f t="shared" si="4"/>
        <v>0</v>
      </c>
      <c r="J42" s="54">
        <f t="shared" si="4"/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88"/>
      <c r="B43" s="88"/>
      <c r="C43" s="53" t="s">
        <v>225</v>
      </c>
      <c r="D43" s="85" t="s">
        <v>226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t="18" customHeight="1">
      <c r="A44" s="88"/>
      <c r="B44" s="88"/>
      <c r="C44" s="47" t="s">
        <v>227</v>
      </c>
      <c r="D44" s="65" t="s">
        <v>228</v>
      </c>
      <c r="E44" s="54">
        <f t="shared" ref="E44:N44" si="5">E41+E43</f>
        <v>0</v>
      </c>
      <c r="F44" s="54">
        <f t="shared" si="5"/>
        <v>0</v>
      </c>
      <c r="G44" s="54">
        <f t="shared" si="5"/>
        <v>0</v>
      </c>
      <c r="H44" s="54">
        <f t="shared" si="5"/>
        <v>0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2022-07-07T08:42:16Z</cp:lastPrinted>
  <dcterms:created xsi:type="dcterms:W3CDTF">1999-07-06T05:17:05Z</dcterms:created>
  <dcterms:modified xsi:type="dcterms:W3CDTF">2024-08-21T04:19:43Z</dcterms:modified>
</cp:coreProperties>
</file>