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2023\intra\110401\決算主任関係\99_照会・その他\R06照会\07_地方債協会_財政状況について\03_回答\"/>
    </mc:Choice>
  </mc:AlternateContent>
  <bookViews>
    <workbookView xWindow="-120" yWindow="-120" windowWidth="29040" windowHeight="15840" tabRatio="663"/>
  </bookViews>
  <sheets>
    <sheet name="1.普通会計予算(R5-6年度)" sheetId="2" r:id="rId1"/>
    <sheet name="2.公営企業会計予算(R5-6年度) " sheetId="10" r:id="rId2"/>
    <sheet name="3.(1)普通会計決算（R3-4年度)" sheetId="5" r:id="rId3"/>
    <sheet name="3.(2)財政指標等（H30‐R4年度）" sheetId="6" r:id="rId4"/>
    <sheet name="4.公営企業会計決算（R3-4年度）" sheetId="11" r:id="rId5"/>
    <sheet name="5.三セク決算（R3-4年度）" sheetId="9" r:id="rId6"/>
  </sheets>
  <definedNames>
    <definedName name="_xlnm.Print_Area" localSheetId="0">'1.普通会計予算(R5-6年度)'!$A$1:$I$47</definedName>
    <definedName name="_xlnm.Print_Area" localSheetId="1">'2.公営企業会計予算(R5-6年度) '!$A$1:$O$49</definedName>
    <definedName name="_xlnm.Print_Area" localSheetId="2">'3.(1)普通会計決算（R3-4年度)'!$A$1:$I$47</definedName>
    <definedName name="_xlnm.Print_Area" localSheetId="3">'3.(2)財政指標等（H30‐R4年度）'!$A$1:$I$35</definedName>
    <definedName name="_xlnm.Print_Area" localSheetId="4">'4.公営企業会計決算（R3-4年度）'!$A$1:$O$49</definedName>
    <definedName name="_xlnm.Print_Area" localSheetId="5">'5.三セク決算（R3-4年度）'!$A$1:$N$46</definedName>
  </definedNames>
  <calcPr calcId="162913"/>
</workbook>
</file>

<file path=xl/calcChain.xml><?xml version="1.0" encoding="utf-8"?>
<calcChain xmlns="http://schemas.openxmlformats.org/spreadsheetml/2006/main">
  <c r="N45" i="11" l="1"/>
  <c r="I45" i="11"/>
  <c r="O44" i="11"/>
  <c r="O45" i="11" s="1"/>
  <c r="N44" i="11"/>
  <c r="M44" i="11"/>
  <c r="L44" i="11"/>
  <c r="J44" i="11"/>
  <c r="J45" i="11" s="1"/>
  <c r="I44" i="11"/>
  <c r="H44" i="11"/>
  <c r="G44" i="11"/>
  <c r="F44" i="11"/>
  <c r="F45" i="11" s="1"/>
  <c r="O39" i="11"/>
  <c r="N39" i="11"/>
  <c r="M39" i="11"/>
  <c r="M45" i="11" s="1"/>
  <c r="L39" i="11"/>
  <c r="L45" i="11" s="1"/>
  <c r="J39" i="11"/>
  <c r="I39" i="11"/>
  <c r="H39" i="11"/>
  <c r="H45" i="11" s="1"/>
  <c r="G39" i="11"/>
  <c r="G45" i="11" s="1"/>
  <c r="F39" i="11"/>
  <c r="N27" i="11"/>
  <c r="M27" i="11"/>
  <c r="J27" i="11"/>
  <c r="I27" i="11"/>
  <c r="F27" i="11"/>
  <c r="O24" i="11"/>
  <c r="O27" i="11" s="1"/>
  <c r="N24" i="11"/>
  <c r="M24" i="11"/>
  <c r="L24" i="11"/>
  <c r="L27" i="11" s="1"/>
  <c r="K24" i="11"/>
  <c r="K27" i="11" s="1"/>
  <c r="J24" i="11"/>
  <c r="I24" i="11"/>
  <c r="H24" i="11"/>
  <c r="H27" i="11" s="1"/>
  <c r="G24" i="11"/>
  <c r="G27" i="11" s="1"/>
  <c r="F24" i="11"/>
  <c r="J17" i="11"/>
  <c r="O16" i="11"/>
  <c r="N16" i="11"/>
  <c r="M16" i="11"/>
  <c r="L16" i="11"/>
  <c r="K16" i="11"/>
  <c r="J16" i="11"/>
  <c r="I16" i="11"/>
  <c r="H16" i="11"/>
  <c r="G16" i="11"/>
  <c r="F16" i="11"/>
  <c r="O15" i="11"/>
  <c r="N15" i="11"/>
  <c r="M15" i="11"/>
  <c r="L15" i="11"/>
  <c r="K15" i="11"/>
  <c r="J15" i="11"/>
  <c r="I15" i="11"/>
  <c r="H15" i="11"/>
  <c r="G15" i="11"/>
  <c r="F15" i="11"/>
  <c r="O14" i="11"/>
  <c r="N14" i="11"/>
  <c r="M14" i="11"/>
  <c r="L14" i="11"/>
  <c r="K14" i="11"/>
  <c r="J14" i="11"/>
  <c r="I14" i="11"/>
  <c r="H14" i="11"/>
  <c r="G14" i="11"/>
  <c r="F14" i="11"/>
  <c r="O44" i="10"/>
  <c r="N44" i="10"/>
  <c r="M44" i="10"/>
  <c r="L44" i="10"/>
  <c r="J44" i="10"/>
  <c r="I44" i="10"/>
  <c r="H44" i="10"/>
  <c r="G44" i="10"/>
  <c r="F44" i="10"/>
  <c r="O39" i="10"/>
  <c r="O45" i="10" s="1"/>
  <c r="N39" i="10"/>
  <c r="N45" i="10" s="1"/>
  <c r="M39" i="10"/>
  <c r="M45" i="10" s="1"/>
  <c r="L39" i="10"/>
  <c r="L45" i="10" s="1"/>
  <c r="J39" i="10"/>
  <c r="J45" i="10" s="1"/>
  <c r="I39" i="10"/>
  <c r="I45" i="10" s="1"/>
  <c r="H39" i="10"/>
  <c r="H45" i="10" s="1"/>
  <c r="G39" i="10"/>
  <c r="G45" i="10" s="1"/>
  <c r="F39" i="10"/>
  <c r="F45" i="10" s="1"/>
  <c r="O24" i="10"/>
  <c r="O27" i="10" s="1"/>
  <c r="N24" i="10"/>
  <c r="N27" i="10" s="1"/>
  <c r="M24" i="10"/>
  <c r="M27" i="10" s="1"/>
  <c r="L24" i="10"/>
  <c r="L27" i="10" s="1"/>
  <c r="K24" i="10"/>
  <c r="K27" i="10" s="1"/>
  <c r="J24" i="10"/>
  <c r="J27" i="10" s="1"/>
  <c r="I24" i="10"/>
  <c r="I27" i="10" s="1"/>
  <c r="H24" i="10"/>
  <c r="H27" i="10" s="1"/>
  <c r="G24" i="10"/>
  <c r="G27" i="10" s="1"/>
  <c r="F24" i="10"/>
  <c r="F27" i="10" s="1"/>
  <c r="J17" i="10"/>
  <c r="O16" i="10"/>
  <c r="N16" i="10"/>
  <c r="M16" i="10"/>
  <c r="L16" i="10"/>
  <c r="K16" i="10"/>
  <c r="J16" i="10"/>
  <c r="I16" i="10"/>
  <c r="H16" i="10"/>
  <c r="G16" i="10"/>
  <c r="F16" i="10"/>
  <c r="O15" i="10"/>
  <c r="N15" i="10"/>
  <c r="M15" i="10"/>
  <c r="L15" i="10"/>
  <c r="K15" i="10"/>
  <c r="J15" i="10"/>
  <c r="I15" i="10"/>
  <c r="H15" i="10"/>
  <c r="G15" i="10"/>
  <c r="F15" i="10"/>
  <c r="O14" i="10"/>
  <c r="N14" i="10"/>
  <c r="M14" i="10"/>
  <c r="L14" i="10"/>
  <c r="K14" i="10"/>
  <c r="J14" i="10"/>
  <c r="I14" i="10"/>
  <c r="H14" i="10"/>
  <c r="G14" i="10"/>
  <c r="F14" i="10"/>
  <c r="N41" i="9" l="1"/>
  <c r="N44" i="9" s="1"/>
  <c r="J41" i="9"/>
  <c r="J44" i="9" s="1"/>
  <c r="N34" i="9"/>
  <c r="N37" i="9" s="1"/>
  <c r="N42" i="9" s="1"/>
  <c r="M34" i="9"/>
  <c r="M41" i="9" s="1"/>
  <c r="M44" i="9" s="1"/>
  <c r="J34" i="9"/>
  <c r="J37" i="9" s="1"/>
  <c r="J42" i="9" s="1"/>
  <c r="I34" i="9"/>
  <c r="I41" i="9" s="1"/>
  <c r="I44" i="9" s="1"/>
  <c r="F34" i="9"/>
  <c r="F37" i="9" s="1"/>
  <c r="E34" i="9"/>
  <c r="E37" i="9" s="1"/>
  <c r="E42" i="9" s="1"/>
  <c r="N31" i="9"/>
  <c r="M31" i="9"/>
  <c r="L31" i="9"/>
  <c r="L34" i="9" s="1"/>
  <c r="K31" i="9"/>
  <c r="K34" i="9" s="1"/>
  <c r="J31" i="9"/>
  <c r="I31" i="9"/>
  <c r="H31" i="9"/>
  <c r="H34" i="9" s="1"/>
  <c r="H37" i="9" s="1"/>
  <c r="H42" i="9" s="1"/>
  <c r="H44" i="9" s="1"/>
  <c r="G31" i="9"/>
  <c r="G34" i="9" s="1"/>
  <c r="F31" i="9"/>
  <c r="E31" i="9"/>
  <c r="G41" i="9" l="1"/>
  <c r="G44" i="9" s="1"/>
  <c r="G37" i="9"/>
  <c r="G42" i="9" s="1"/>
  <c r="L37" i="9"/>
  <c r="L42" i="9" s="1"/>
  <c r="L41" i="9"/>
  <c r="L44" i="9" s="1"/>
  <c r="K41" i="9"/>
  <c r="K44" i="9" s="1"/>
  <c r="K37" i="9"/>
  <c r="K42" i="9" s="1"/>
  <c r="E41" i="9"/>
  <c r="E44" i="9" s="1"/>
  <c r="I37" i="9"/>
  <c r="I42" i="9" s="1"/>
  <c r="M37" i="9"/>
  <c r="M42" i="9" s="1"/>
  <c r="F41" i="9"/>
  <c r="F44" i="9" s="1"/>
  <c r="I19" i="6"/>
  <c r="F24" i="6"/>
  <c r="E19" i="6"/>
  <c r="H27" i="5"/>
  <c r="F45" i="2"/>
  <c r="I9" i="2" l="1"/>
  <c r="G45" i="2"/>
  <c r="F27" i="2"/>
  <c r="G27" i="2" s="1"/>
  <c r="F22" i="6"/>
  <c r="E22" i="6"/>
  <c r="E23" i="6"/>
  <c r="H45" i="5"/>
  <c r="F45" i="5"/>
  <c r="G44" i="5" s="1"/>
  <c r="F27" i="5"/>
  <c r="G19" i="5" s="1"/>
  <c r="H27" i="2"/>
  <c r="H45" i="2"/>
  <c r="I20" i="6"/>
  <c r="H20" i="6"/>
  <c r="G20" i="6"/>
  <c r="F20" i="6"/>
  <c r="E20" i="6"/>
  <c r="I21" i="6"/>
  <c r="H19" i="6"/>
  <c r="H21" i="6" s="1"/>
  <c r="G19" i="6"/>
  <c r="F19" i="6"/>
  <c r="F21" i="6" s="1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I19" i="2"/>
  <c r="E21" i="6"/>
  <c r="G35" i="5"/>
  <c r="G41" i="5"/>
  <c r="G41" i="2"/>
  <c r="G33" i="5"/>
  <c r="G37" i="5"/>
  <c r="G39" i="5"/>
  <c r="G29" i="2"/>
  <c r="G28" i="5"/>
  <c r="G30" i="5"/>
  <c r="G34" i="5"/>
  <c r="G38" i="5"/>
  <c r="G40" i="5"/>
  <c r="G42" i="5"/>
  <c r="G14" i="2" l="1"/>
  <c r="I45" i="5"/>
  <c r="G45" i="5"/>
  <c r="G29" i="5"/>
  <c r="G28" i="2"/>
  <c r="G21" i="2"/>
  <c r="G43" i="5"/>
  <c r="G16" i="2"/>
  <c r="G18" i="2"/>
  <c r="G36" i="5"/>
  <c r="G31" i="5"/>
  <c r="G32" i="5"/>
  <c r="G9" i="2"/>
  <c r="G19" i="2"/>
  <c r="G25" i="2"/>
  <c r="G24" i="2"/>
  <c r="G36" i="2"/>
  <c r="G12" i="2"/>
  <c r="G39" i="2"/>
  <c r="G11" i="2"/>
  <c r="G38" i="2"/>
  <c r="I27" i="2"/>
  <c r="G22" i="2"/>
  <c r="G15" i="2"/>
  <c r="G43" i="2"/>
  <c r="G23" i="2"/>
  <c r="G30" i="2"/>
  <c r="F23" i="6"/>
  <c r="G26" i="2"/>
  <c r="G32" i="2"/>
  <c r="G13" i="2"/>
  <c r="G40" i="2"/>
  <c r="G20" i="2"/>
  <c r="G17" i="2"/>
  <c r="G10" i="2"/>
  <c r="G31" i="2"/>
  <c r="I23" i="6"/>
  <c r="H22" i="6"/>
  <c r="H23" i="6"/>
  <c r="G23" i="6"/>
  <c r="G22" i="6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G37" i="2"/>
  <c r="G20" i="5"/>
  <c r="G44" i="2"/>
  <c r="G17" i="5"/>
  <c r="G42" i="2"/>
  <c r="I45" i="2"/>
  <c r="G18" i="5"/>
  <c r="G21" i="6"/>
  <c r="G35" i="2"/>
  <c r="G25" i="5"/>
  <c r="G16" i="5"/>
  <c r="G13" i="5"/>
  <c r="G14" i="5"/>
  <c r="I22" i="6" l="1"/>
</calcChain>
</file>

<file path=xl/sharedStrings.xml><?xml version="1.0" encoding="utf-8"?>
<sst xmlns="http://schemas.openxmlformats.org/spreadsheetml/2006/main" count="446" uniqueCount="254">
  <si>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</si>
  <si>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</si>
  <si>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</si>
  <si>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</si>
  <si>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</si>
  <si>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</si>
  <si>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</si>
  <si>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</si>
  <si>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</si>
  <si>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</si>
  <si>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</si>
  <si>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</si>
  <si>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</si>
  <si>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</si>
  <si>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</si>
  <si>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</si>
  <si>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</si>
  <si>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</si>
  <si>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</si>
  <si>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</si>
  <si>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</si>
  <si>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</si>
  <si>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</si>
  <si>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</si>
  <si>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</si>
  <si>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</si>
  <si>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</si>
  <si>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</si>
  <si>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</si>
  <si>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</si>
  <si>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</si>
  <si>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</si>
  <si>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</si>
  <si>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</si>
  <si>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</si>
  <si>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</si>
  <si>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</si>
  <si>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</si>
  <si>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</si>
  <si>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</si>
  <si>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</si>
  <si>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</si>
  <si>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</si>
  <si>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</si>
  <si>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</si>
  <si>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</si>
  <si>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</si>
  <si>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</si>
  <si>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</si>
  <si>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</si>
  <si>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</si>
  <si>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</si>
  <si>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</si>
  <si>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</si>
  <si>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</si>
  <si>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</si>
  <si>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</si>
  <si>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</si>
  <si>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</si>
  <si>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</si>
  <si>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</si>
  <si>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</si>
  <si>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</si>
  <si>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</si>
  <si>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</si>
  <si>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</si>
  <si>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</si>
  <si>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</si>
  <si>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</si>
  <si>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</si>
  <si>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</si>
  <si>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</si>
  <si>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</si>
  <si>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</si>
  <si>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</si>
  <si>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</si>
  <si>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</si>
  <si>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</si>
  <si>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</si>
  <si>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</si>
  <si>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</si>
  <si>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</si>
  <si>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</si>
  <si>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</si>
  <si>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</si>
  <si>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</si>
  <si>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</si>
  <si>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</si>
  <si>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</si>
  <si>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</si>
  <si>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</si>
  <si>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</si>
  <si>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</si>
  <si>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</si>
  <si>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</si>
  <si>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</si>
  <si>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</si>
  <si>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</si>
  <si>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</si>
  <si>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</si>
  <si>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</si>
  <si>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</si>
  <si>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</si>
  <si>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</si>
  <si>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</si>
  <si>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</si>
  <si>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</si>
  <si>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</si>
  <si>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</si>
  <si>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</si>
  <si>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</si>
  <si>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</si>
  <si>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</si>
  <si>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</si>
  <si>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</si>
  <si>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</si>
  <si>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</si>
  <si>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</si>
  <si>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</si>
  <si>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</si>
  <si>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</si>
  <si>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</si>
  <si>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</si>
  <si>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</si>
  <si>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</si>
  <si>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</si>
  <si>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</si>
  <si>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</si>
  <si>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</si>
  <si>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</si>
  <si>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</si>
  <si>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</si>
  <si>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</si>
  <si>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</si>
  <si>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</si>
  <si>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</si>
  <si>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</si>
  <si>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</si>
  <si>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</si>
  <si>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</si>
  <si>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</si>
  <si>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</si>
  <si>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</si>
  <si>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</si>
  <si>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</si>
  <si>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</si>
  <si>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</si>
  <si>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</si>
  <si>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</si>
  <si>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</si>
  <si>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</si>
  <si>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</si>
  <si>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</si>
  <si>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</si>
  <si>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</si>
  <si>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</si>
  <si>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</si>
  <si>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</si>
  <si>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</si>
  <si>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</si>
  <si>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</si>
  <si>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</si>
  <si>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</si>
  <si>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</si>
  <si>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</si>
  <si>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</si>
  <si>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</si>
  <si>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</si>
  <si>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</si>
  <si>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</si>
  <si>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</si>
  <si>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</si>
  <si>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</si>
  <si>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</si>
  <si>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</si>
  <si>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</si>
  <si>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</si>
  <si>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</si>
  <si>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</si>
  <si>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</si>
  <si>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</si>
  <si>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</si>
  <si>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</si>
  <si>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</si>
  <si>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</si>
  <si>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</si>
  <si>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</si>
  <si>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</si>
  <si>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</si>
  <si>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</si>
  <si>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</si>
  <si>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</si>
  <si>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</si>
  <si>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</si>
  <si>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</si>
  <si>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</si>
  <si>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</si>
  <si>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</si>
  <si>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</si>
  <si>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</si>
  <si>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</si>
  <si>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</si>
  <si>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</si>
  <si>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</si>
  <si>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</si>
  <si>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</si>
  <si>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</si>
  <si>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</si>
  <si>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</si>
  <si>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</si>
  <si>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</si>
  <si>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</si>
  <si>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</si>
  <si>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</si>
  <si>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</si>
  <si>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</si>
  <si>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18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</si>
  <si>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</si>
  <si>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</si>
  <si>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</si>
  <si>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</si>
  <si>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</si>
  <si>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令和３年度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</si>
  <si>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</si>
  <si>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</si>
  <si>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9"/>
  </si>
  <si>
    <t>令和６年度</t>
  </si>
  <si>
    <t>令和６年度</t>
    <rPh sb="3" eb="5">
      <t>ネンド</t>
    </rPh>
    <phoneticPr fontId="18"/>
  </si>
  <si>
    <t>(令和６年度予算ﾍﾞｰｽ）</t>
    <rPh sb="6" eb="8">
      <t>ヨサン</t>
    </rPh>
    <phoneticPr fontId="14"/>
  </si>
  <si>
    <t>令和６年度</t>
    <phoneticPr fontId="18"/>
  </si>
  <si>
    <t>（1）令和４年度普通会計決算の状況</t>
    <phoneticPr fontId="16"/>
  </si>
  <si>
    <t>令和３年度</t>
    <phoneticPr fontId="18"/>
  </si>
  <si>
    <t>４年度</t>
    <rPh sb="1" eb="3">
      <t>ネンド</t>
    </rPh>
    <phoneticPr fontId="18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</si>
  <si>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</si>
  <si>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高知県</t>
    <rPh sb="0" eb="3">
      <t>コウチケン</t>
    </rPh>
    <phoneticPr fontId="9"/>
  </si>
  <si>
    <t>高知県</t>
    <rPh sb="0" eb="3">
      <t>コウチケン</t>
    </rPh>
    <phoneticPr fontId="16"/>
  </si>
  <si>
    <t>－</t>
    <phoneticPr fontId="14"/>
  </si>
  <si>
    <t>高知県</t>
    <rPh sb="0" eb="3">
      <t>コウチケン</t>
    </rPh>
    <phoneticPr fontId="14"/>
  </si>
  <si>
    <t>(令和４年度決算額）</t>
    <phoneticPr fontId="14"/>
  </si>
  <si>
    <t xml:space="preserve">     高知県土地開発公社</t>
  </si>
  <si>
    <t xml:space="preserve">  高知県住宅供給公社</t>
  </si>
  <si>
    <t>高知空港ビル株式会社</t>
  </si>
  <si>
    <t>とさでん交通株式会社</t>
  </si>
  <si>
    <t>高知県食肉センター株式会社</t>
    <rPh sb="0" eb="3">
      <t>コウチケン</t>
    </rPh>
    <rPh sb="3" eb="5">
      <t>ショクニク</t>
    </rPh>
    <rPh sb="9" eb="13">
      <t>カブシキガイシャ</t>
    </rPh>
    <phoneticPr fontId="14"/>
  </si>
  <si>
    <t>工業用水道事業</t>
  </si>
  <si>
    <t>電気事業</t>
  </si>
  <si>
    <t>病院事業</t>
  </si>
  <si>
    <t>流域下水道事業</t>
  </si>
  <si>
    <t>港湾整備事業</t>
  </si>
  <si>
    <t>宅地造成（臨海土地造成事業）</t>
  </si>
  <si>
    <t>宅地造成（その他）</t>
  </si>
  <si>
    <t>－</t>
  </si>
  <si>
    <t>(令和４年度決算ﾍﾞｰｽ）</t>
    <phoneticPr fontId="14"/>
  </si>
  <si>
    <t>宅地造成（臨海土地造成事業）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</si>
</sst>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2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sz val="11"/>
      <name val="明朝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38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5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horizontal="right"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41" fontId="0" fillId="0" borderId="10" xfId="0" applyNumberFormat="1" applyBorder="1" applyAlignment="1">
      <alignment horizontal="right" vertical="center"/>
    </xf>
    <xf numFmtId="41" fontId="0" fillId="0" borderId="10" xfId="0" applyNumberFormat="1" applyBorder="1" applyAlignment="1">
      <alignment horizontal="center" vertical="center"/>
    </xf>
    <xf numFmtId="177" fontId="13" fillId="0" borderId="10" xfId="1" applyNumberFormat="1" applyFont="1" applyBorder="1" applyAlignment="1">
      <alignment horizontal="right" vertical="center"/>
    </xf>
    <xf numFmtId="41" fontId="0" fillId="0" borderId="10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177" fontId="0" fillId="0" borderId="10" xfId="1" applyNumberFormat="1" applyFont="1" applyBorder="1" applyAlignment="1">
      <alignment horizontal="center" vertical="center"/>
    </xf>
    <xf numFmtId="177" fontId="0" fillId="0" borderId="10" xfId="1" applyNumberFormat="1" applyFont="1" applyBorder="1" applyAlignment="1">
      <alignment vertical="center"/>
    </xf>
    <xf numFmtId="177" fontId="0" fillId="0" borderId="10" xfId="1" applyNumberFormat="1" applyFont="1" applyBorder="1" applyAlignment="1">
      <alignment horizontal="right" vertical="center"/>
    </xf>
    <xf numFmtId="177" fontId="0" fillId="0" borderId="10" xfId="1" applyNumberFormat="1" applyFont="1" applyFill="1" applyBorder="1" applyAlignment="1">
      <alignment vertical="center"/>
    </xf>
    <xf numFmtId="177" fontId="0" fillId="0" borderId="10" xfId="1" quotePrefix="1" applyNumberFormat="1" applyFont="1" applyBorder="1" applyAlignment="1">
      <alignment horizontal="right" vertical="center"/>
    </xf>
    <xf numFmtId="177" fontId="21" fillId="0" borderId="10" xfId="1" quotePrefix="1" applyNumberFormat="1" applyFont="1" applyBorder="1" applyAlignment="1">
      <alignment horizontal="right" vertical="center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180" fontId="15" fillId="0" borderId="10" xfId="1" applyNumberFormat="1" applyFont="1" applyBorder="1" applyAlignment="1">
      <alignment vertical="center" textRotation="255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177" fontId="0" fillId="0" borderId="10" xfId="1" applyNumberFormat="1" applyFont="1" applyBorder="1" applyAlignment="1">
      <alignment vertical="center"/>
    </xf>
    <xf numFmtId="0" fontId="13" fillId="0" borderId="10" xfId="3" applyBorder="1" applyAlignment="1">
      <alignment vertical="center" textRotation="255"/>
    </xf>
    <xf numFmtId="0" fontId="13" fillId="0" borderId="10" xfId="3" applyBorder="1" applyAlignment="1">
      <alignment vertical="center"/>
    </xf>
    <xf numFmtId="176" fontId="0" fillId="0" borderId="14" xfId="0" applyNumberFormat="1" applyFont="1" applyBorder="1" applyAlignment="1">
      <alignment horizontal="center" vertical="center"/>
    </xf>
    <xf numFmtId="176" fontId="0" fillId="0" borderId="15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7" fontId="0" fillId="0" borderId="11" xfId="1" applyNumberFormat="1" applyFont="1" applyBorder="1" applyAlignment="1">
      <alignment vertical="center"/>
    </xf>
    <xf numFmtId="177" fontId="0" fillId="0" borderId="13" xfId="1" applyNumberFormat="1" applyFont="1" applyBorder="1" applyAlignment="1">
      <alignment vertical="center"/>
    </xf>
    <xf numFmtId="41" fontId="0" fillId="0" borderId="14" xfId="0" applyNumberFormat="1" applyFont="1" applyFill="1" applyBorder="1" applyAlignment="1">
      <alignment horizontal="center" vertical="center"/>
    </xf>
    <xf numFmtId="41" fontId="0" fillId="0" borderId="15" xfId="0" applyNumberFormat="1" applyFont="1" applyFill="1" applyBorder="1" applyAlignment="1">
      <alignment horizontal="center" vertical="center"/>
    </xf>
    <xf numFmtId="41" fontId="8" fillId="0" borderId="10" xfId="0" applyNumberFormat="1" applyFont="1" applyBorder="1" applyAlignment="1">
      <alignment horizontal="center" vertical="center"/>
    </xf>
    <xf numFmtId="41" fontId="17" fillId="0" borderId="10" xfId="0" applyNumberFormat="1" applyFont="1" applyBorder="1" applyAlignment="1">
      <alignment horizontal="right" vertical="center"/>
    </xf>
    <xf numFmtId="41" fontId="0" fillId="0" borderId="14" xfId="0" applyNumberFormat="1" applyBorder="1" applyAlignment="1">
      <alignment horizontal="left" vertical="center"/>
    </xf>
    <xf numFmtId="41" fontId="0" fillId="0" borderId="15" xfId="0" applyNumberFormat="1" applyBorder="1" applyAlignment="1">
      <alignment horizontal="left" vertical="center"/>
    </xf>
    <xf numFmtId="41" fontId="0" fillId="0" borderId="14" xfId="0" applyNumberFormat="1" applyBorder="1" applyAlignment="1">
      <alignment horizontal="center" vertical="center"/>
    </xf>
    <xf numFmtId="41" fontId="0" fillId="0" borderId="15" xfId="0" applyNumberFormat="1" applyBorder="1" applyAlignment="1">
      <alignment horizontal="center" vertical="center"/>
    </xf>
    <xf numFmtId="41" fontId="0" fillId="0" borderId="8" xfId="0" applyNumberFormat="1" applyFont="1" applyFill="1" applyBorder="1" applyAlignment="1">
      <alignment horizontal="center" vertical="center"/>
    </xf>
    <xf numFmtId="41" fontId="0" fillId="0" borderId="9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Ｈ１０決算ベース" xfId="2"/>
    <cellStyle name="標準_地方債公営企業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abSelected="1" view="pageBreakPreview" zoomScaleNormal="100" zoomScaleSheetLayoutView="10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Q18" sqref="Q18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11" ht="33.950000000000003" customHeight="1">
      <c r="A1" s="16" t="s">
        <v>0</v>
      </c>
      <c r="B1" s="16"/>
      <c r="C1" s="16"/>
      <c r="D1" s="16"/>
      <c r="E1" s="21" t="s">
        <v>234</v>
      </c>
      <c r="F1" s="1"/>
    </row>
    <row r="3" spans="1:11" ht="14.25">
      <c r="A3" s="10" t="s">
        <v>92</v>
      </c>
    </row>
    <row r="5" spans="1:11">
      <c r="A5" s="17" t="s">
        <v>225</v>
      </c>
      <c r="B5" s="17"/>
      <c r="C5" s="17"/>
      <c r="D5" s="17"/>
      <c r="E5" s="17"/>
    </row>
    <row r="6" spans="1:11" ht="14.25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9"/>
      <c r="F7" s="48" t="s">
        <v>227</v>
      </c>
      <c r="G7" s="48"/>
      <c r="H7" s="48" t="s">
        <v>221</v>
      </c>
      <c r="I7" s="49" t="s">
        <v>21</v>
      </c>
    </row>
    <row r="8" spans="1:11" ht="17.100000000000001" customHeight="1">
      <c r="A8" s="18"/>
      <c r="B8" s="19"/>
      <c r="C8" s="19"/>
      <c r="D8" s="19"/>
      <c r="E8" s="60"/>
      <c r="F8" s="51" t="s">
        <v>90</v>
      </c>
      <c r="G8" s="51" t="s">
        <v>2</v>
      </c>
      <c r="H8" s="51" t="s">
        <v>219</v>
      </c>
      <c r="I8" s="52"/>
    </row>
    <row r="9" spans="1:11" ht="18" customHeight="1">
      <c r="A9" s="104" t="s">
        <v>87</v>
      </c>
      <c r="B9" s="104" t="s">
        <v>89</v>
      </c>
      <c r="C9" s="61" t="s">
        <v>3</v>
      </c>
      <c r="D9" s="53"/>
      <c r="E9" s="53"/>
      <c r="F9" s="54">
        <v>89109</v>
      </c>
      <c r="G9" s="55">
        <f>F9/$F$27*100</f>
        <v>20.110313449980929</v>
      </c>
      <c r="H9" s="86">
        <v>90076</v>
      </c>
      <c r="I9" s="55">
        <f>(F9/H9-1)*100</f>
        <v>-1.0735379013277702</v>
      </c>
      <c r="K9" s="25"/>
    </row>
    <row r="10" spans="1:11" ht="18" customHeight="1">
      <c r="A10" s="104"/>
      <c r="B10" s="104"/>
      <c r="C10" s="63"/>
      <c r="D10" s="65" t="s">
        <v>22</v>
      </c>
      <c r="E10" s="53"/>
      <c r="F10" s="54">
        <v>22262</v>
      </c>
      <c r="G10" s="55">
        <f t="shared" ref="G10:G26" si="0">F10/$F$27*100</f>
        <v>5.0241367092378493</v>
      </c>
      <c r="H10" s="86">
        <v>23587</v>
      </c>
      <c r="I10" s="55">
        <f t="shared" ref="I10:I27" si="1">(F10/H10-1)*100</f>
        <v>-5.6175011658964653</v>
      </c>
    </row>
    <row r="11" spans="1:11" ht="18" customHeight="1">
      <c r="A11" s="104"/>
      <c r="B11" s="104"/>
      <c r="C11" s="63"/>
      <c r="D11" s="63"/>
      <c r="E11" s="47" t="s">
        <v>23</v>
      </c>
      <c r="F11" s="54">
        <v>19205</v>
      </c>
      <c r="G11" s="55">
        <f t="shared" si="0"/>
        <v>4.334226282495413</v>
      </c>
      <c r="H11" s="86">
        <v>20686</v>
      </c>
      <c r="I11" s="55">
        <f t="shared" si="1"/>
        <v>-7.1594314995649277</v>
      </c>
    </row>
    <row r="12" spans="1:11" ht="18" customHeight="1">
      <c r="A12" s="104"/>
      <c r="B12" s="104"/>
      <c r="C12" s="63"/>
      <c r="D12" s="63"/>
      <c r="E12" s="47" t="s">
        <v>24</v>
      </c>
      <c r="F12" s="54">
        <v>1462</v>
      </c>
      <c r="G12" s="55">
        <f t="shared" si="0"/>
        <v>0.32994734834721651</v>
      </c>
      <c r="H12" s="86">
        <v>1448</v>
      </c>
      <c r="I12" s="55">
        <f t="shared" si="1"/>
        <v>0.96685082872927097</v>
      </c>
    </row>
    <row r="13" spans="1:11" ht="18" customHeight="1">
      <c r="A13" s="104"/>
      <c r="B13" s="104"/>
      <c r="C13" s="63"/>
      <c r="D13" s="64"/>
      <c r="E13" s="47" t="s">
        <v>25</v>
      </c>
      <c r="F13" s="54">
        <v>115</v>
      </c>
      <c r="G13" s="55">
        <f t="shared" si="0"/>
        <v>2.5953450793385704E-2</v>
      </c>
      <c r="H13" s="86">
        <v>159</v>
      </c>
      <c r="I13" s="55">
        <f t="shared" si="1"/>
        <v>-27.672955974842772</v>
      </c>
    </row>
    <row r="14" spans="1:11" ht="18" customHeight="1">
      <c r="A14" s="104"/>
      <c r="B14" s="104"/>
      <c r="C14" s="63"/>
      <c r="D14" s="61" t="s">
        <v>26</v>
      </c>
      <c r="E14" s="53"/>
      <c r="F14" s="54">
        <v>15294</v>
      </c>
      <c r="G14" s="55">
        <f t="shared" si="0"/>
        <v>3.4515832733394869</v>
      </c>
      <c r="H14" s="86">
        <v>14820</v>
      </c>
      <c r="I14" s="55">
        <f t="shared" si="1"/>
        <v>3.1983805668016174</v>
      </c>
    </row>
    <row r="15" spans="1:11" ht="18" customHeight="1">
      <c r="A15" s="104"/>
      <c r="B15" s="104"/>
      <c r="C15" s="63"/>
      <c r="D15" s="63"/>
      <c r="E15" s="47" t="s">
        <v>27</v>
      </c>
      <c r="F15" s="54">
        <v>906</v>
      </c>
      <c r="G15" s="55">
        <f t="shared" si="0"/>
        <v>0.20446805581571695</v>
      </c>
      <c r="H15" s="86">
        <v>864</v>
      </c>
      <c r="I15" s="55">
        <f t="shared" si="1"/>
        <v>4.861111111111116</v>
      </c>
    </row>
    <row r="16" spans="1:11" ht="18" customHeight="1">
      <c r="A16" s="104"/>
      <c r="B16" s="104"/>
      <c r="C16" s="63"/>
      <c r="D16" s="64"/>
      <c r="E16" s="47" t="s">
        <v>28</v>
      </c>
      <c r="F16" s="54">
        <v>14388</v>
      </c>
      <c r="G16" s="55">
        <f t="shared" si="0"/>
        <v>3.2471152175237701</v>
      </c>
      <c r="H16" s="86">
        <v>13956</v>
      </c>
      <c r="I16" s="55">
        <f t="shared" si="1"/>
        <v>3.095442820292349</v>
      </c>
      <c r="K16" s="26"/>
    </row>
    <row r="17" spans="1:26" ht="18" customHeight="1">
      <c r="A17" s="104"/>
      <c r="B17" s="104"/>
      <c r="C17" s="63"/>
      <c r="D17" s="105" t="s">
        <v>29</v>
      </c>
      <c r="E17" s="106"/>
      <c r="F17" s="54">
        <v>36964</v>
      </c>
      <c r="G17" s="55">
        <f t="shared" si="0"/>
        <v>8.342116131536601</v>
      </c>
      <c r="H17" s="86">
        <v>36904</v>
      </c>
      <c r="I17" s="55">
        <f t="shared" si="1"/>
        <v>0.16258400173423393</v>
      </c>
    </row>
    <row r="18" spans="1:26" ht="18" customHeight="1">
      <c r="A18" s="104"/>
      <c r="B18" s="104"/>
      <c r="C18" s="63"/>
      <c r="D18" s="105" t="s">
        <v>93</v>
      </c>
      <c r="E18" s="107"/>
      <c r="F18" s="54">
        <v>1105</v>
      </c>
      <c r="G18" s="55">
        <f t="shared" si="0"/>
        <v>0.24937880979731486</v>
      </c>
      <c r="H18" s="86">
        <v>1131</v>
      </c>
      <c r="I18" s="55">
        <f t="shared" si="1"/>
        <v>-2.2988505747126409</v>
      </c>
    </row>
    <row r="19" spans="1:26" ht="18" customHeight="1">
      <c r="A19" s="104"/>
      <c r="B19" s="104"/>
      <c r="C19" s="62"/>
      <c r="D19" s="105" t="s">
        <v>94</v>
      </c>
      <c r="E19" s="107"/>
      <c r="F19" s="56">
        <v>0</v>
      </c>
      <c r="G19" s="55">
        <f t="shared" si="0"/>
        <v>0</v>
      </c>
      <c r="H19" s="56">
        <v>0</v>
      </c>
      <c r="I19" s="55" t="e">
        <f t="shared" si="1"/>
        <v>#DIV/0!</v>
      </c>
      <c r="Z19" s="2" t="s">
        <v>95</v>
      </c>
    </row>
    <row r="20" spans="1:26" ht="18" customHeight="1">
      <c r="A20" s="104"/>
      <c r="B20" s="104"/>
      <c r="C20" s="53" t="s">
        <v>4</v>
      </c>
      <c r="D20" s="53"/>
      <c r="E20" s="53"/>
      <c r="F20" s="54">
        <v>15030</v>
      </c>
      <c r="G20" s="55">
        <f t="shared" si="0"/>
        <v>3.3920031776051061</v>
      </c>
      <c r="H20" s="86">
        <v>14359</v>
      </c>
      <c r="I20" s="55">
        <f t="shared" si="1"/>
        <v>4.673027369593985</v>
      </c>
    </row>
    <row r="21" spans="1:26" ht="18" customHeight="1">
      <c r="A21" s="104"/>
      <c r="B21" s="104"/>
      <c r="C21" s="53" t="s">
        <v>5</v>
      </c>
      <c r="D21" s="53"/>
      <c r="E21" s="53"/>
      <c r="F21" s="54">
        <v>181317</v>
      </c>
      <c r="G21" s="55">
        <f t="shared" si="0"/>
        <v>40.920015978298402</v>
      </c>
      <c r="H21" s="86">
        <v>180431</v>
      </c>
      <c r="I21" s="55">
        <f t="shared" si="1"/>
        <v>0.4910464388048652</v>
      </c>
    </row>
    <row r="22" spans="1:26" ht="18" customHeight="1">
      <c r="A22" s="104"/>
      <c r="B22" s="104"/>
      <c r="C22" s="53" t="s">
        <v>30</v>
      </c>
      <c r="D22" s="53"/>
      <c r="E22" s="53"/>
      <c r="F22" s="54">
        <v>4975</v>
      </c>
      <c r="G22" s="55">
        <f t="shared" si="0"/>
        <v>1.1227688495399468</v>
      </c>
      <c r="H22" s="86">
        <v>4932</v>
      </c>
      <c r="I22" s="55">
        <f t="shared" si="1"/>
        <v>0.8718572587185669</v>
      </c>
    </row>
    <row r="23" spans="1:26" ht="18" customHeight="1">
      <c r="A23" s="104"/>
      <c r="B23" s="104"/>
      <c r="C23" s="53" t="s">
        <v>6</v>
      </c>
      <c r="D23" s="53"/>
      <c r="E23" s="53"/>
      <c r="F23" s="54">
        <v>67014</v>
      </c>
      <c r="G23" s="55">
        <f t="shared" si="0"/>
        <v>15.123865664938693</v>
      </c>
      <c r="H23" s="86">
        <v>82355</v>
      </c>
      <c r="I23" s="55">
        <f t="shared" si="1"/>
        <v>-18.627891445570999</v>
      </c>
    </row>
    <row r="24" spans="1:26" ht="18" customHeight="1">
      <c r="A24" s="104"/>
      <c r="B24" s="104"/>
      <c r="C24" s="53" t="s">
        <v>31</v>
      </c>
      <c r="D24" s="53"/>
      <c r="E24" s="53"/>
      <c r="F24" s="54">
        <v>2383</v>
      </c>
      <c r="G24" s="55">
        <f t="shared" si="0"/>
        <v>0.53780063687511426</v>
      </c>
      <c r="H24" s="86">
        <v>2778</v>
      </c>
      <c r="I24" s="55">
        <f t="shared" si="1"/>
        <v>-14.218862491000717</v>
      </c>
    </row>
    <row r="25" spans="1:26" ht="18" customHeight="1">
      <c r="A25" s="104"/>
      <c r="B25" s="104"/>
      <c r="C25" s="53" t="s">
        <v>7</v>
      </c>
      <c r="D25" s="53"/>
      <c r="E25" s="53"/>
      <c r="F25" s="54">
        <v>47778</v>
      </c>
      <c r="G25" s="55">
        <f t="shared" si="0"/>
        <v>10.782643234838108</v>
      </c>
      <c r="H25" s="86">
        <v>49491</v>
      </c>
      <c r="I25" s="55">
        <f t="shared" si="1"/>
        <v>-3.4612353761289905</v>
      </c>
    </row>
    <row r="26" spans="1:26" ht="18" customHeight="1">
      <c r="A26" s="104"/>
      <c r="B26" s="104"/>
      <c r="C26" s="53" t="s">
        <v>8</v>
      </c>
      <c r="D26" s="53"/>
      <c r="E26" s="53"/>
      <c r="F26" s="54">
        <v>35495</v>
      </c>
      <c r="G26" s="55">
        <f t="shared" si="0"/>
        <v>8.0105890079237021</v>
      </c>
      <c r="H26" s="86">
        <v>33059</v>
      </c>
      <c r="I26" s="55">
        <f t="shared" si="1"/>
        <v>7.3686439396230874</v>
      </c>
    </row>
    <row r="27" spans="1:26" ht="18" customHeight="1">
      <c r="A27" s="104"/>
      <c r="B27" s="104"/>
      <c r="C27" s="53" t="s">
        <v>9</v>
      </c>
      <c r="D27" s="53"/>
      <c r="E27" s="53"/>
      <c r="F27" s="54">
        <f>SUM(F9,F20:F26)</f>
        <v>443101</v>
      </c>
      <c r="G27" s="55">
        <f>F27/$F$27*100</f>
        <v>100</v>
      </c>
      <c r="H27" s="54">
        <f>SUM(H9,H20:H26)</f>
        <v>457481</v>
      </c>
      <c r="I27" s="55">
        <f t="shared" si="1"/>
        <v>-3.1432999403253947</v>
      </c>
    </row>
    <row r="28" spans="1:26" ht="18" customHeight="1">
      <c r="A28" s="104"/>
      <c r="B28" s="104" t="s">
        <v>88</v>
      </c>
      <c r="C28" s="61" t="s">
        <v>10</v>
      </c>
      <c r="D28" s="53"/>
      <c r="E28" s="53"/>
      <c r="F28" s="54">
        <v>195491</v>
      </c>
      <c r="G28" s="55">
        <f>F28/$F$45*100</f>
        <v>44.118835209128392</v>
      </c>
      <c r="H28" s="86">
        <v>191066</v>
      </c>
      <c r="I28" s="55">
        <f>(F28/H28-1)*100</f>
        <v>2.3159536495242383</v>
      </c>
    </row>
    <row r="29" spans="1:26" ht="18" customHeight="1">
      <c r="A29" s="104"/>
      <c r="B29" s="104"/>
      <c r="C29" s="63"/>
      <c r="D29" s="53" t="s">
        <v>11</v>
      </c>
      <c r="E29" s="53"/>
      <c r="F29" s="54">
        <v>111978</v>
      </c>
      <c r="G29" s="55">
        <f t="shared" ref="G29:G44" si="2">F29/$F$45*100</f>
        <v>25.271439242971695</v>
      </c>
      <c r="H29" s="86">
        <v>104808</v>
      </c>
      <c r="I29" s="55">
        <f t="shared" ref="I29:I45" si="3">(F29/H29-1)*100</f>
        <v>6.8410808335241491</v>
      </c>
    </row>
    <row r="30" spans="1:26" ht="18" customHeight="1">
      <c r="A30" s="104"/>
      <c r="B30" s="104"/>
      <c r="C30" s="63"/>
      <c r="D30" s="53" t="s">
        <v>32</v>
      </c>
      <c r="E30" s="53"/>
      <c r="F30" s="54">
        <v>12809</v>
      </c>
      <c r="G30" s="55">
        <f t="shared" si="2"/>
        <v>2.8907630540215434</v>
      </c>
      <c r="H30" s="86">
        <v>13258</v>
      </c>
      <c r="I30" s="55">
        <f t="shared" si="3"/>
        <v>-3.3866344848393459</v>
      </c>
    </row>
    <row r="31" spans="1:26" ht="18" customHeight="1">
      <c r="A31" s="104"/>
      <c r="B31" s="104"/>
      <c r="C31" s="62"/>
      <c r="D31" s="53" t="s">
        <v>12</v>
      </c>
      <c r="E31" s="53"/>
      <c r="F31" s="54">
        <v>70704</v>
      </c>
      <c r="G31" s="55">
        <f t="shared" si="2"/>
        <v>15.956632912135158</v>
      </c>
      <c r="H31" s="86">
        <v>73000</v>
      </c>
      <c r="I31" s="55">
        <f t="shared" si="3"/>
        <v>-3.1452054794520512</v>
      </c>
    </row>
    <row r="32" spans="1:26" ht="18" customHeight="1">
      <c r="A32" s="104"/>
      <c r="B32" s="104"/>
      <c r="C32" s="61" t="s">
        <v>13</v>
      </c>
      <c r="D32" s="53"/>
      <c r="E32" s="53"/>
      <c r="F32" s="54">
        <v>154944</v>
      </c>
      <c r="G32" s="55">
        <f t="shared" si="2"/>
        <v>34.968099823742214</v>
      </c>
      <c r="H32" s="86">
        <v>171493</v>
      </c>
      <c r="I32" s="55">
        <f t="shared" si="3"/>
        <v>-9.6499565579936224</v>
      </c>
    </row>
    <row r="33" spans="1:9" ht="18" customHeight="1">
      <c r="A33" s="104"/>
      <c r="B33" s="104"/>
      <c r="C33" s="63"/>
      <c r="D33" s="53" t="s">
        <v>14</v>
      </c>
      <c r="E33" s="53"/>
      <c r="F33" s="54">
        <v>26860</v>
      </c>
      <c r="G33" s="55">
        <f t="shared" si="2"/>
        <v>6.0618233766116534</v>
      </c>
      <c r="H33" s="86">
        <v>30774</v>
      </c>
      <c r="I33" s="55">
        <f t="shared" si="3"/>
        <v>-12.718528628062653</v>
      </c>
    </row>
    <row r="34" spans="1:9" ht="18" customHeight="1">
      <c r="A34" s="104"/>
      <c r="B34" s="104"/>
      <c r="C34" s="63"/>
      <c r="D34" s="53" t="s">
        <v>33</v>
      </c>
      <c r="E34" s="53"/>
      <c r="F34" s="54">
        <v>6440</v>
      </c>
      <c r="G34" s="55">
        <f t="shared" si="2"/>
        <v>1.4533932444295996</v>
      </c>
      <c r="H34" s="86">
        <v>6448</v>
      </c>
      <c r="I34" s="55">
        <f t="shared" si="3"/>
        <v>-0.12406947890818421</v>
      </c>
    </row>
    <row r="35" spans="1:9" ht="18" customHeight="1">
      <c r="A35" s="104"/>
      <c r="B35" s="104"/>
      <c r="C35" s="63"/>
      <c r="D35" s="53" t="s">
        <v>34</v>
      </c>
      <c r="E35" s="53"/>
      <c r="F35" s="54">
        <v>110327</v>
      </c>
      <c r="G35" s="55">
        <f t="shared" si="2"/>
        <v>24.898837962450997</v>
      </c>
      <c r="H35" s="86">
        <v>121451</v>
      </c>
      <c r="I35" s="55">
        <f t="shared" si="3"/>
        <v>-9.1592494092267671</v>
      </c>
    </row>
    <row r="36" spans="1:9" ht="18" customHeight="1">
      <c r="A36" s="104"/>
      <c r="B36" s="104"/>
      <c r="C36" s="63"/>
      <c r="D36" s="53" t="s">
        <v>35</v>
      </c>
      <c r="E36" s="53"/>
      <c r="F36" s="54">
        <v>4757</v>
      </c>
      <c r="G36" s="55">
        <f t="shared" si="2"/>
        <v>1.0735701341229202</v>
      </c>
      <c r="H36" s="86">
        <v>4669</v>
      </c>
      <c r="I36" s="55">
        <f t="shared" si="3"/>
        <v>1.8847718997643925</v>
      </c>
    </row>
    <row r="37" spans="1:9" ht="18" customHeight="1">
      <c r="A37" s="104"/>
      <c r="B37" s="104"/>
      <c r="C37" s="63"/>
      <c r="D37" s="53" t="s">
        <v>15</v>
      </c>
      <c r="E37" s="53"/>
      <c r="F37" s="54">
        <v>4494</v>
      </c>
      <c r="G37" s="55">
        <f t="shared" si="2"/>
        <v>1.0142157205693509</v>
      </c>
      <c r="H37" s="86">
        <v>5694</v>
      </c>
      <c r="I37" s="55">
        <f t="shared" si="3"/>
        <v>-21.074815595363539</v>
      </c>
    </row>
    <row r="38" spans="1:9" ht="18" customHeight="1">
      <c r="A38" s="104"/>
      <c r="B38" s="104"/>
      <c r="C38" s="62"/>
      <c r="D38" s="53" t="s">
        <v>36</v>
      </c>
      <c r="E38" s="53"/>
      <c r="F38" s="54">
        <v>1786</v>
      </c>
      <c r="G38" s="55">
        <f t="shared" si="2"/>
        <v>0.40306837493032066</v>
      </c>
      <c r="H38" s="86">
        <v>1817</v>
      </c>
      <c r="I38" s="55">
        <f t="shared" si="3"/>
        <v>-1.706108970831044</v>
      </c>
    </row>
    <row r="39" spans="1:9" ht="18" customHeight="1">
      <c r="A39" s="104"/>
      <c r="B39" s="104"/>
      <c r="C39" s="61" t="s">
        <v>16</v>
      </c>
      <c r="D39" s="53"/>
      <c r="E39" s="53"/>
      <c r="F39" s="54">
        <v>92666</v>
      </c>
      <c r="G39" s="55">
        <f t="shared" si="2"/>
        <v>20.91306496712939</v>
      </c>
      <c r="H39" s="86">
        <v>94922</v>
      </c>
      <c r="I39" s="55">
        <f t="shared" si="3"/>
        <v>-2.3766882282294954</v>
      </c>
    </row>
    <row r="40" spans="1:9" ht="18" customHeight="1">
      <c r="A40" s="104"/>
      <c r="B40" s="104"/>
      <c r="C40" s="63"/>
      <c r="D40" s="61" t="s">
        <v>17</v>
      </c>
      <c r="E40" s="53"/>
      <c r="F40" s="54">
        <v>85876</v>
      </c>
      <c r="G40" s="55">
        <f t="shared" si="2"/>
        <v>19.380682959415573</v>
      </c>
      <c r="H40" s="86">
        <v>88260</v>
      </c>
      <c r="I40" s="55">
        <f t="shared" si="3"/>
        <v>-2.7011103557670557</v>
      </c>
    </row>
    <row r="41" spans="1:9" ht="18" customHeight="1">
      <c r="A41" s="104"/>
      <c r="B41" s="104"/>
      <c r="C41" s="63"/>
      <c r="D41" s="63"/>
      <c r="E41" s="57" t="s">
        <v>91</v>
      </c>
      <c r="F41" s="54">
        <v>54221</v>
      </c>
      <c r="G41" s="55">
        <f t="shared" si="2"/>
        <v>12.236713525810144</v>
      </c>
      <c r="H41" s="86">
        <v>58542</v>
      </c>
      <c r="I41" s="58">
        <f t="shared" si="3"/>
        <v>-7.3810255884664056</v>
      </c>
    </row>
    <row r="42" spans="1:9" ht="18" customHeight="1">
      <c r="A42" s="104"/>
      <c r="B42" s="104"/>
      <c r="C42" s="63"/>
      <c r="D42" s="62"/>
      <c r="E42" s="47" t="s">
        <v>37</v>
      </c>
      <c r="F42" s="54">
        <v>31655</v>
      </c>
      <c r="G42" s="55">
        <f t="shared" si="2"/>
        <v>7.1439694336054309</v>
      </c>
      <c r="H42" s="86">
        <v>29718</v>
      </c>
      <c r="I42" s="58">
        <f t="shared" si="3"/>
        <v>6.5179352580927441</v>
      </c>
    </row>
    <row r="43" spans="1:9" ht="18" customHeight="1">
      <c r="A43" s="104"/>
      <c r="B43" s="104"/>
      <c r="C43" s="63"/>
      <c r="D43" s="53" t="s">
        <v>38</v>
      </c>
      <c r="E43" s="53"/>
      <c r="F43" s="54">
        <v>6790</v>
      </c>
      <c r="G43" s="55">
        <f t="shared" si="2"/>
        <v>1.5323820077138168</v>
      </c>
      <c r="H43" s="86">
        <v>6662</v>
      </c>
      <c r="I43" s="58">
        <f t="shared" si="3"/>
        <v>1.9213449414590134</v>
      </c>
    </row>
    <row r="44" spans="1:9" ht="18" customHeight="1">
      <c r="A44" s="104"/>
      <c r="B44" s="104"/>
      <c r="C44" s="62"/>
      <c r="D44" s="53" t="s">
        <v>39</v>
      </c>
      <c r="E44" s="53"/>
      <c r="F44" s="54">
        <v>0</v>
      </c>
      <c r="G44" s="55">
        <f t="shared" si="2"/>
        <v>0</v>
      </c>
      <c r="H44" s="86">
        <v>0</v>
      </c>
      <c r="I44" s="55" t="e">
        <f t="shared" si="3"/>
        <v>#DIV/0!</v>
      </c>
    </row>
    <row r="45" spans="1:9" ht="18" customHeight="1">
      <c r="A45" s="104"/>
      <c r="B45" s="104"/>
      <c r="C45" s="47" t="s">
        <v>18</v>
      </c>
      <c r="D45" s="47"/>
      <c r="E45" s="47"/>
      <c r="F45" s="54">
        <f>SUM(F28,F32,F39)</f>
        <v>443101</v>
      </c>
      <c r="G45" s="55">
        <f>F45/$F$45*100</f>
        <v>100</v>
      </c>
      <c r="H45" s="54">
        <f>SUM(H28,H32,H39)</f>
        <v>457481</v>
      </c>
      <c r="I45" s="55">
        <f t="shared" si="3"/>
        <v>-3.1432999403253947</v>
      </c>
    </row>
    <row r="46" spans="1:9">
      <c r="A46" s="23" t="s">
        <v>19</v>
      </c>
    </row>
    <row r="47" spans="1:9">
      <c r="A47" s="24" t="s">
        <v>20</v>
      </c>
    </row>
    <row r="48" spans="1:9">
      <c r="A48" s="24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view="pageBreakPreview" zoomScaleNormal="100" zoomScaleSheetLayoutView="100" workbookViewId="0">
      <pane xSplit="5" ySplit="7" topLeftCell="F9" activePane="bottomRight" state="frozen"/>
      <selection activeCell="L8" sqref="L8"/>
      <selection pane="topRight" activeCell="L8" sqref="L8"/>
      <selection pane="bottomLeft" activeCell="L8" sqref="L8"/>
      <selection pane="bottomRight" activeCell="H30" sqref="H30:I30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22" t="s">
        <v>237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228</v>
      </c>
      <c r="B5" s="12"/>
      <c r="C5" s="12"/>
      <c r="D5" s="12"/>
      <c r="K5" s="15"/>
      <c r="O5" s="15" t="s">
        <v>47</v>
      </c>
    </row>
    <row r="6" spans="1:25" ht="15.95" customHeight="1">
      <c r="A6" s="113" t="s">
        <v>48</v>
      </c>
      <c r="B6" s="114"/>
      <c r="C6" s="114"/>
      <c r="D6" s="114"/>
      <c r="E6" s="114"/>
      <c r="F6" s="108" t="s">
        <v>244</v>
      </c>
      <c r="G6" s="109"/>
      <c r="H6" s="108" t="s">
        <v>245</v>
      </c>
      <c r="I6" s="109"/>
      <c r="J6" s="108" t="s">
        <v>246</v>
      </c>
      <c r="K6" s="109"/>
      <c r="L6" s="108" t="s">
        <v>247</v>
      </c>
      <c r="M6" s="109"/>
      <c r="N6" s="110"/>
      <c r="O6" s="110"/>
    </row>
    <row r="7" spans="1:25" ht="15.95" customHeight="1">
      <c r="A7" s="114"/>
      <c r="B7" s="114"/>
      <c r="C7" s="114"/>
      <c r="D7" s="114"/>
      <c r="E7" s="114"/>
      <c r="F7" s="51" t="s">
        <v>229</v>
      </c>
      <c r="G7" s="51" t="s">
        <v>221</v>
      </c>
      <c r="H7" s="51" t="s">
        <v>226</v>
      </c>
      <c r="I7" s="51" t="s">
        <v>221</v>
      </c>
      <c r="J7" s="51" t="s">
        <v>226</v>
      </c>
      <c r="K7" s="51" t="s">
        <v>221</v>
      </c>
      <c r="L7" s="51" t="s">
        <v>226</v>
      </c>
      <c r="M7" s="51" t="s">
        <v>221</v>
      </c>
      <c r="N7" s="51" t="s">
        <v>226</v>
      </c>
      <c r="O7" s="51" t="s">
        <v>221</v>
      </c>
    </row>
    <row r="8" spans="1:25" ht="15.95" customHeight="1">
      <c r="A8" s="115" t="s">
        <v>82</v>
      </c>
      <c r="B8" s="61" t="s">
        <v>49</v>
      </c>
      <c r="C8" s="94"/>
      <c r="D8" s="94"/>
      <c r="E8" s="95" t="s">
        <v>40</v>
      </c>
      <c r="F8" s="97">
        <v>291</v>
      </c>
      <c r="G8" s="99">
        <v>294</v>
      </c>
      <c r="H8" s="97">
        <v>1789</v>
      </c>
      <c r="I8" s="99">
        <v>1790</v>
      </c>
      <c r="J8" s="99">
        <v>16682</v>
      </c>
      <c r="K8" s="99">
        <v>15353</v>
      </c>
      <c r="L8" s="99">
        <v>1673</v>
      </c>
      <c r="M8" s="99">
        <v>1544</v>
      </c>
      <c r="N8" s="97"/>
      <c r="O8" s="9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5.95" customHeight="1">
      <c r="A9" s="115"/>
      <c r="B9" s="63"/>
      <c r="C9" s="94" t="s">
        <v>50</v>
      </c>
      <c r="D9" s="94"/>
      <c r="E9" s="95" t="s">
        <v>41</v>
      </c>
      <c r="F9" s="97">
        <v>290</v>
      </c>
      <c r="G9" s="99">
        <v>293</v>
      </c>
      <c r="H9" s="97">
        <v>1789</v>
      </c>
      <c r="I9" s="99">
        <v>1789</v>
      </c>
      <c r="J9" s="99">
        <v>16682</v>
      </c>
      <c r="K9" s="99">
        <v>15353</v>
      </c>
      <c r="L9" s="99">
        <v>1673</v>
      </c>
      <c r="M9" s="99">
        <v>1544</v>
      </c>
      <c r="N9" s="97"/>
      <c r="O9" s="9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5.95" customHeight="1">
      <c r="A10" s="115"/>
      <c r="B10" s="62"/>
      <c r="C10" s="94" t="s">
        <v>51</v>
      </c>
      <c r="D10" s="94"/>
      <c r="E10" s="95" t="s">
        <v>42</v>
      </c>
      <c r="F10" s="97">
        <v>1</v>
      </c>
      <c r="G10" s="99">
        <v>1</v>
      </c>
      <c r="H10" s="97">
        <v>0.3</v>
      </c>
      <c r="I10" s="99">
        <v>1</v>
      </c>
      <c r="J10" s="99">
        <v>3.0000000000000001E-3</v>
      </c>
      <c r="K10" s="102">
        <v>3.0000000000000001E-3</v>
      </c>
      <c r="L10" s="99">
        <v>1E-3</v>
      </c>
      <c r="M10" s="99">
        <v>0</v>
      </c>
      <c r="N10" s="97"/>
      <c r="O10" s="9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5.95" customHeight="1">
      <c r="A11" s="115"/>
      <c r="B11" s="61" t="s">
        <v>52</v>
      </c>
      <c r="C11" s="94"/>
      <c r="D11" s="94"/>
      <c r="E11" s="95" t="s">
        <v>43</v>
      </c>
      <c r="F11" s="97">
        <v>293</v>
      </c>
      <c r="G11" s="99">
        <v>286</v>
      </c>
      <c r="H11" s="97">
        <v>1608</v>
      </c>
      <c r="I11" s="99">
        <v>1591</v>
      </c>
      <c r="J11" s="99">
        <v>17359</v>
      </c>
      <c r="K11" s="99">
        <v>16136</v>
      </c>
      <c r="L11" s="99">
        <v>1668</v>
      </c>
      <c r="M11" s="99">
        <v>1544</v>
      </c>
      <c r="N11" s="97"/>
      <c r="O11" s="9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5.95" customHeight="1">
      <c r="A12" s="115"/>
      <c r="B12" s="63"/>
      <c r="C12" s="94" t="s">
        <v>53</v>
      </c>
      <c r="D12" s="94"/>
      <c r="E12" s="95" t="s">
        <v>44</v>
      </c>
      <c r="F12" s="97">
        <v>291</v>
      </c>
      <c r="G12" s="99">
        <v>284</v>
      </c>
      <c r="H12" s="97">
        <v>1607</v>
      </c>
      <c r="I12" s="99">
        <v>1590</v>
      </c>
      <c r="J12" s="99">
        <v>17166</v>
      </c>
      <c r="K12" s="99">
        <v>16062</v>
      </c>
      <c r="L12" s="99">
        <v>1668</v>
      </c>
      <c r="M12" s="99">
        <v>1543</v>
      </c>
      <c r="N12" s="97"/>
      <c r="O12" s="9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5.95" customHeight="1">
      <c r="A13" s="115"/>
      <c r="B13" s="62"/>
      <c r="C13" s="94" t="s">
        <v>54</v>
      </c>
      <c r="D13" s="94"/>
      <c r="E13" s="95" t="s">
        <v>45</v>
      </c>
      <c r="F13" s="97">
        <v>2</v>
      </c>
      <c r="G13" s="99">
        <v>2</v>
      </c>
      <c r="H13" s="67">
        <v>1</v>
      </c>
      <c r="I13" s="102">
        <v>1</v>
      </c>
      <c r="J13" s="99">
        <v>193</v>
      </c>
      <c r="K13" s="102">
        <v>74</v>
      </c>
      <c r="L13" s="99">
        <v>1E-3</v>
      </c>
      <c r="M13" s="99">
        <v>1</v>
      </c>
      <c r="N13" s="97"/>
      <c r="O13" s="9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5.95" customHeight="1">
      <c r="A14" s="115"/>
      <c r="B14" s="94" t="s">
        <v>55</v>
      </c>
      <c r="C14" s="94"/>
      <c r="D14" s="94"/>
      <c r="E14" s="95" t="s">
        <v>96</v>
      </c>
      <c r="F14" s="97">
        <f t="shared" ref="F14:O15" si="0">F9-F12</f>
        <v>-1</v>
      </c>
      <c r="G14" s="99">
        <f t="shared" si="0"/>
        <v>9</v>
      </c>
      <c r="H14" s="97">
        <f t="shared" si="0"/>
        <v>182</v>
      </c>
      <c r="I14" s="99">
        <f t="shared" si="0"/>
        <v>199</v>
      </c>
      <c r="J14" s="99">
        <f t="shared" si="0"/>
        <v>-484</v>
      </c>
      <c r="K14" s="99">
        <f t="shared" si="0"/>
        <v>-709</v>
      </c>
      <c r="L14" s="99">
        <f t="shared" si="0"/>
        <v>5</v>
      </c>
      <c r="M14" s="99">
        <f t="shared" si="0"/>
        <v>1</v>
      </c>
      <c r="N14" s="97">
        <f t="shared" si="0"/>
        <v>0</v>
      </c>
      <c r="O14" s="97">
        <f t="shared" si="0"/>
        <v>0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5.95" customHeight="1">
      <c r="A15" s="115"/>
      <c r="B15" s="94" t="s">
        <v>56</v>
      </c>
      <c r="C15" s="94"/>
      <c r="D15" s="94"/>
      <c r="E15" s="95" t="s">
        <v>97</v>
      </c>
      <c r="F15" s="97">
        <f t="shared" si="0"/>
        <v>-1</v>
      </c>
      <c r="G15" s="99">
        <f t="shared" si="0"/>
        <v>-1</v>
      </c>
      <c r="H15" s="97">
        <f t="shared" si="0"/>
        <v>-0.7</v>
      </c>
      <c r="I15" s="99">
        <f t="shared" si="0"/>
        <v>0</v>
      </c>
      <c r="J15" s="99">
        <f t="shared" si="0"/>
        <v>-192.99700000000001</v>
      </c>
      <c r="K15" s="99">
        <f t="shared" si="0"/>
        <v>-73.997</v>
      </c>
      <c r="L15" s="99">
        <f t="shared" si="0"/>
        <v>0</v>
      </c>
      <c r="M15" s="99">
        <f t="shared" si="0"/>
        <v>-1</v>
      </c>
      <c r="N15" s="97">
        <f t="shared" si="0"/>
        <v>0</v>
      </c>
      <c r="O15" s="97">
        <f t="shared" si="0"/>
        <v>0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5.95" customHeight="1">
      <c r="A16" s="115"/>
      <c r="B16" s="94" t="s">
        <v>57</v>
      </c>
      <c r="C16" s="94"/>
      <c r="D16" s="94"/>
      <c r="E16" s="95" t="s">
        <v>98</v>
      </c>
      <c r="F16" s="97">
        <f t="shared" ref="F16:O16" si="1">F8-F11</f>
        <v>-2</v>
      </c>
      <c r="G16" s="99">
        <f t="shared" si="1"/>
        <v>8</v>
      </c>
      <c r="H16" s="97">
        <f t="shared" si="1"/>
        <v>181</v>
      </c>
      <c r="I16" s="99">
        <f t="shared" si="1"/>
        <v>199</v>
      </c>
      <c r="J16" s="99">
        <f t="shared" si="1"/>
        <v>-677</v>
      </c>
      <c r="K16" s="99">
        <f t="shared" si="1"/>
        <v>-783</v>
      </c>
      <c r="L16" s="99">
        <f t="shared" si="1"/>
        <v>5</v>
      </c>
      <c r="M16" s="99">
        <f t="shared" si="1"/>
        <v>0</v>
      </c>
      <c r="N16" s="97">
        <f t="shared" si="1"/>
        <v>0</v>
      </c>
      <c r="O16" s="97">
        <f t="shared" si="1"/>
        <v>0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5.95" customHeight="1">
      <c r="A17" s="115"/>
      <c r="B17" s="94" t="s">
        <v>58</v>
      </c>
      <c r="C17" s="94"/>
      <c r="D17" s="94"/>
      <c r="E17" s="51"/>
      <c r="F17" s="97">
        <v>0</v>
      </c>
      <c r="G17" s="99">
        <v>0</v>
      </c>
      <c r="H17" s="67">
        <v>0</v>
      </c>
      <c r="I17" s="102">
        <v>0</v>
      </c>
      <c r="J17" s="99">
        <f>15573+677</f>
        <v>16250</v>
      </c>
      <c r="K17" s="99">
        <v>15573</v>
      </c>
      <c r="L17" s="99">
        <v>0</v>
      </c>
      <c r="M17" s="99">
        <v>0</v>
      </c>
      <c r="N17" s="67"/>
      <c r="O17" s="68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5.95" customHeight="1">
      <c r="A18" s="115"/>
      <c r="B18" s="94" t="s">
        <v>59</v>
      </c>
      <c r="C18" s="94"/>
      <c r="D18" s="94"/>
      <c r="E18" s="51"/>
      <c r="F18" s="68">
        <v>0</v>
      </c>
      <c r="G18" s="102">
        <v>0</v>
      </c>
      <c r="H18" s="68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68"/>
      <c r="O18" s="68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5.95" customHeight="1">
      <c r="A19" s="115" t="s">
        <v>83</v>
      </c>
      <c r="B19" s="61" t="s">
        <v>60</v>
      </c>
      <c r="C19" s="94"/>
      <c r="D19" s="94"/>
      <c r="E19" s="95"/>
      <c r="F19" s="97">
        <v>0</v>
      </c>
      <c r="G19" s="99">
        <v>0</v>
      </c>
      <c r="H19" s="97">
        <v>7</v>
      </c>
      <c r="I19" s="99">
        <v>7</v>
      </c>
      <c r="J19" s="99">
        <v>1726</v>
      </c>
      <c r="K19" s="99">
        <v>1326</v>
      </c>
      <c r="L19" s="99">
        <v>1090</v>
      </c>
      <c r="M19" s="99">
        <v>745</v>
      </c>
      <c r="N19" s="97"/>
      <c r="O19" s="9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5.95" customHeight="1">
      <c r="A20" s="115"/>
      <c r="B20" s="62"/>
      <c r="C20" s="94" t="s">
        <v>61</v>
      </c>
      <c r="D20" s="94"/>
      <c r="E20" s="95"/>
      <c r="F20" s="97">
        <v>0</v>
      </c>
      <c r="G20" s="99">
        <v>0</v>
      </c>
      <c r="H20" s="97">
        <v>0</v>
      </c>
      <c r="I20" s="99">
        <v>0</v>
      </c>
      <c r="J20" s="99">
        <v>527</v>
      </c>
      <c r="K20" s="99">
        <v>339</v>
      </c>
      <c r="L20" s="99">
        <v>226</v>
      </c>
      <c r="M20" s="99">
        <v>173</v>
      </c>
      <c r="N20" s="97"/>
      <c r="O20" s="9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5.95" customHeight="1">
      <c r="A21" s="115"/>
      <c r="B21" s="94" t="s">
        <v>62</v>
      </c>
      <c r="C21" s="94"/>
      <c r="D21" s="94"/>
      <c r="E21" s="95" t="s">
        <v>99</v>
      </c>
      <c r="F21" s="97">
        <v>0</v>
      </c>
      <c r="G21" s="99">
        <v>0</v>
      </c>
      <c r="H21" s="97">
        <v>7</v>
      </c>
      <c r="I21" s="99">
        <v>7</v>
      </c>
      <c r="J21" s="99">
        <v>1726</v>
      </c>
      <c r="K21" s="99">
        <v>1326</v>
      </c>
      <c r="L21" s="99">
        <v>1090</v>
      </c>
      <c r="M21" s="99">
        <v>745</v>
      </c>
      <c r="N21" s="97"/>
      <c r="O21" s="9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5.95" customHeight="1">
      <c r="A22" s="115"/>
      <c r="B22" s="61" t="s">
        <v>63</v>
      </c>
      <c r="C22" s="94"/>
      <c r="D22" s="94"/>
      <c r="E22" s="95" t="s">
        <v>100</v>
      </c>
      <c r="F22" s="97">
        <v>60</v>
      </c>
      <c r="G22" s="99">
        <v>54</v>
      </c>
      <c r="H22" s="97">
        <v>135</v>
      </c>
      <c r="I22" s="99">
        <v>181</v>
      </c>
      <c r="J22" s="99">
        <v>2234</v>
      </c>
      <c r="K22" s="99">
        <v>1827</v>
      </c>
      <c r="L22" s="99">
        <v>1092</v>
      </c>
      <c r="M22" s="99">
        <v>748</v>
      </c>
      <c r="N22" s="97"/>
      <c r="O22" s="9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5.95" customHeight="1">
      <c r="A23" s="115"/>
      <c r="B23" s="62" t="s">
        <v>64</v>
      </c>
      <c r="C23" s="94" t="s">
        <v>65</v>
      </c>
      <c r="D23" s="94"/>
      <c r="E23" s="95"/>
      <c r="F23" s="97">
        <v>22</v>
      </c>
      <c r="G23" s="99">
        <v>22</v>
      </c>
      <c r="H23" s="97">
        <v>34</v>
      </c>
      <c r="I23" s="99">
        <v>34</v>
      </c>
      <c r="J23" s="99">
        <v>1696</v>
      </c>
      <c r="K23" s="99">
        <v>1478</v>
      </c>
      <c r="L23" s="99">
        <v>198</v>
      </c>
      <c r="M23" s="99">
        <v>199</v>
      </c>
      <c r="N23" s="97"/>
      <c r="O23" s="9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5.95" customHeight="1">
      <c r="A24" s="115"/>
      <c r="B24" s="94" t="s">
        <v>101</v>
      </c>
      <c r="C24" s="94"/>
      <c r="D24" s="94"/>
      <c r="E24" s="95" t="s">
        <v>102</v>
      </c>
      <c r="F24" s="97">
        <f>F21-F22</f>
        <v>-60</v>
      </c>
      <c r="G24" s="99">
        <f t="shared" ref="G24:O24" si="2">G21-G22</f>
        <v>-54</v>
      </c>
      <c r="H24" s="97">
        <f t="shared" si="2"/>
        <v>-128</v>
      </c>
      <c r="I24" s="99">
        <f t="shared" si="2"/>
        <v>-174</v>
      </c>
      <c r="J24" s="99">
        <f t="shared" si="2"/>
        <v>-508</v>
      </c>
      <c r="K24" s="99">
        <f t="shared" si="2"/>
        <v>-501</v>
      </c>
      <c r="L24" s="99">
        <f t="shared" si="2"/>
        <v>-2</v>
      </c>
      <c r="M24" s="99">
        <f t="shared" si="2"/>
        <v>-3</v>
      </c>
      <c r="N24" s="97">
        <f t="shared" si="2"/>
        <v>0</v>
      </c>
      <c r="O24" s="97">
        <f t="shared" si="2"/>
        <v>0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5.95" customHeight="1">
      <c r="A25" s="115"/>
      <c r="B25" s="61" t="s">
        <v>66</v>
      </c>
      <c r="C25" s="61"/>
      <c r="D25" s="61"/>
      <c r="E25" s="116" t="s">
        <v>103</v>
      </c>
      <c r="F25" s="111">
        <v>60</v>
      </c>
      <c r="G25" s="118">
        <v>54</v>
      </c>
      <c r="H25" s="111">
        <v>128</v>
      </c>
      <c r="I25" s="118">
        <v>174</v>
      </c>
      <c r="J25" s="118">
        <v>508</v>
      </c>
      <c r="K25" s="118">
        <v>501</v>
      </c>
      <c r="L25" s="118">
        <v>2</v>
      </c>
      <c r="M25" s="118">
        <v>3</v>
      </c>
      <c r="N25" s="111"/>
      <c r="O25" s="111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5.95" customHeight="1">
      <c r="A26" s="115"/>
      <c r="B26" s="79" t="s">
        <v>67</v>
      </c>
      <c r="C26" s="79"/>
      <c r="D26" s="79"/>
      <c r="E26" s="117"/>
      <c r="F26" s="112"/>
      <c r="G26" s="118"/>
      <c r="H26" s="112"/>
      <c r="I26" s="118"/>
      <c r="J26" s="118"/>
      <c r="K26" s="118"/>
      <c r="L26" s="118"/>
      <c r="M26" s="118"/>
      <c r="N26" s="112"/>
      <c r="O26" s="112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5.95" customHeight="1">
      <c r="A27" s="115"/>
      <c r="B27" s="94" t="s">
        <v>104</v>
      </c>
      <c r="C27" s="94"/>
      <c r="D27" s="94"/>
      <c r="E27" s="95" t="s">
        <v>105</v>
      </c>
      <c r="F27" s="97">
        <f>F24+F25</f>
        <v>0</v>
      </c>
      <c r="G27" s="99">
        <f t="shared" ref="G27:O27" si="3">G24+G25</f>
        <v>0</v>
      </c>
      <c r="H27" s="97">
        <f t="shared" si="3"/>
        <v>0</v>
      </c>
      <c r="I27" s="99">
        <f t="shared" si="3"/>
        <v>0</v>
      </c>
      <c r="J27" s="99">
        <f t="shared" si="3"/>
        <v>0</v>
      </c>
      <c r="K27" s="99">
        <f t="shared" si="3"/>
        <v>0</v>
      </c>
      <c r="L27" s="99">
        <f t="shared" si="3"/>
        <v>0</v>
      </c>
      <c r="M27" s="99">
        <f t="shared" si="3"/>
        <v>0</v>
      </c>
      <c r="N27" s="97">
        <f t="shared" si="3"/>
        <v>0</v>
      </c>
      <c r="O27" s="97">
        <f t="shared" si="3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5.95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5.95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8" t="s">
        <v>106</v>
      </c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ht="15.95" customHeight="1">
      <c r="A30" s="114" t="s">
        <v>68</v>
      </c>
      <c r="B30" s="114"/>
      <c r="C30" s="114"/>
      <c r="D30" s="114"/>
      <c r="E30" s="114"/>
      <c r="F30" s="121" t="s">
        <v>248</v>
      </c>
      <c r="G30" s="122"/>
      <c r="H30" s="121" t="s">
        <v>253</v>
      </c>
      <c r="I30" s="122"/>
      <c r="J30" s="121" t="s">
        <v>250</v>
      </c>
      <c r="K30" s="122"/>
      <c r="L30" s="123"/>
      <c r="M30" s="123"/>
      <c r="N30" s="123"/>
      <c r="O30" s="123"/>
      <c r="P30" s="29"/>
      <c r="Q30" s="27"/>
      <c r="R30" s="29"/>
      <c r="S30" s="27"/>
      <c r="T30" s="29"/>
      <c r="U30" s="27"/>
      <c r="V30" s="29"/>
      <c r="W30" s="27"/>
      <c r="X30" s="29"/>
      <c r="Y30" s="27"/>
    </row>
    <row r="31" spans="1:25" ht="15.95" customHeight="1">
      <c r="A31" s="114"/>
      <c r="B31" s="114"/>
      <c r="C31" s="114"/>
      <c r="D31" s="114"/>
      <c r="E31" s="114"/>
      <c r="F31" s="51" t="s">
        <v>226</v>
      </c>
      <c r="G31" s="51" t="s">
        <v>221</v>
      </c>
      <c r="H31" s="51" t="s">
        <v>226</v>
      </c>
      <c r="I31" s="51" t="s">
        <v>221</v>
      </c>
      <c r="J31" s="51" t="s">
        <v>226</v>
      </c>
      <c r="K31" s="51" t="s">
        <v>221</v>
      </c>
      <c r="L31" s="51" t="s">
        <v>226</v>
      </c>
      <c r="M31" s="51" t="s">
        <v>221</v>
      </c>
      <c r="N31" s="51" t="s">
        <v>226</v>
      </c>
      <c r="O31" s="51" t="s">
        <v>221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5.95" customHeight="1">
      <c r="A32" s="115" t="s">
        <v>84</v>
      </c>
      <c r="B32" s="61" t="s">
        <v>49</v>
      </c>
      <c r="C32" s="94"/>
      <c r="D32" s="94"/>
      <c r="E32" s="95" t="s">
        <v>40</v>
      </c>
      <c r="F32" s="97">
        <v>261</v>
      </c>
      <c r="G32" s="99">
        <v>273</v>
      </c>
      <c r="H32" s="97">
        <v>1.2</v>
      </c>
      <c r="I32" s="100">
        <v>2.2999999999999998</v>
      </c>
      <c r="J32" s="99">
        <v>572</v>
      </c>
      <c r="K32" s="99">
        <v>1300</v>
      </c>
      <c r="L32" s="97"/>
      <c r="M32" s="97"/>
      <c r="N32" s="97"/>
      <c r="O32" s="97"/>
      <c r="P32" s="31"/>
      <c r="Q32" s="31"/>
      <c r="R32" s="31"/>
      <c r="S32" s="31"/>
      <c r="T32" s="32"/>
      <c r="U32" s="32"/>
      <c r="V32" s="31"/>
      <c r="W32" s="31"/>
      <c r="X32" s="32"/>
      <c r="Y32" s="32"/>
    </row>
    <row r="33" spans="1:25" ht="15.95" customHeight="1">
      <c r="A33" s="119"/>
      <c r="B33" s="63"/>
      <c r="C33" s="61" t="s">
        <v>69</v>
      </c>
      <c r="D33" s="94"/>
      <c r="E33" s="95"/>
      <c r="F33" s="97">
        <v>245.3</v>
      </c>
      <c r="G33" s="99">
        <v>257</v>
      </c>
      <c r="H33" s="97">
        <v>1.2</v>
      </c>
      <c r="I33" s="100">
        <v>2.2999999999999998</v>
      </c>
      <c r="J33" s="99">
        <v>572</v>
      </c>
      <c r="K33" s="99">
        <v>1300</v>
      </c>
      <c r="L33" s="97"/>
      <c r="M33" s="97"/>
      <c r="N33" s="97"/>
      <c r="O33" s="97"/>
      <c r="P33" s="31"/>
      <c r="Q33" s="31"/>
      <c r="R33" s="31"/>
      <c r="S33" s="31"/>
      <c r="T33" s="32"/>
      <c r="U33" s="32"/>
      <c r="V33" s="31"/>
      <c r="W33" s="31"/>
      <c r="X33" s="32"/>
      <c r="Y33" s="32"/>
    </row>
    <row r="34" spans="1:25" ht="15.95" customHeight="1">
      <c r="A34" s="119"/>
      <c r="B34" s="63"/>
      <c r="C34" s="62"/>
      <c r="D34" s="94" t="s">
        <v>70</v>
      </c>
      <c r="E34" s="95"/>
      <c r="F34" s="97">
        <v>245</v>
      </c>
      <c r="G34" s="99">
        <v>257</v>
      </c>
      <c r="H34" s="97">
        <v>1.2</v>
      </c>
      <c r="I34" s="100">
        <v>2.2999999999999998</v>
      </c>
      <c r="J34" s="99">
        <v>429</v>
      </c>
      <c r="K34" s="99">
        <v>1175</v>
      </c>
      <c r="L34" s="97"/>
      <c r="M34" s="97"/>
      <c r="N34" s="97"/>
      <c r="O34" s="97"/>
      <c r="P34" s="31"/>
      <c r="Q34" s="31"/>
      <c r="R34" s="31"/>
      <c r="S34" s="31"/>
      <c r="T34" s="32"/>
      <c r="U34" s="32"/>
      <c r="V34" s="31"/>
      <c r="W34" s="31"/>
      <c r="X34" s="32"/>
      <c r="Y34" s="32"/>
    </row>
    <row r="35" spans="1:25" ht="15.95" customHeight="1">
      <c r="A35" s="119"/>
      <c r="B35" s="62"/>
      <c r="C35" s="94" t="s">
        <v>71</v>
      </c>
      <c r="D35" s="94"/>
      <c r="E35" s="95"/>
      <c r="F35" s="97">
        <v>16</v>
      </c>
      <c r="G35" s="99">
        <v>16</v>
      </c>
      <c r="H35" s="97">
        <v>0</v>
      </c>
      <c r="I35" s="100" t="s">
        <v>251</v>
      </c>
      <c r="J35" s="99">
        <v>0</v>
      </c>
      <c r="K35" s="102">
        <v>0</v>
      </c>
      <c r="L35" s="97"/>
      <c r="M35" s="97"/>
      <c r="N35" s="97"/>
      <c r="O35" s="97"/>
      <c r="P35" s="31"/>
      <c r="Q35" s="31"/>
      <c r="R35" s="31"/>
      <c r="S35" s="31"/>
      <c r="T35" s="32"/>
      <c r="U35" s="32"/>
      <c r="V35" s="31"/>
      <c r="W35" s="31"/>
      <c r="X35" s="32"/>
      <c r="Y35" s="32"/>
    </row>
    <row r="36" spans="1:25" ht="15.95" customHeight="1">
      <c r="A36" s="119"/>
      <c r="B36" s="61" t="s">
        <v>52</v>
      </c>
      <c r="C36" s="94"/>
      <c r="D36" s="94"/>
      <c r="E36" s="95" t="s">
        <v>41</v>
      </c>
      <c r="F36" s="97">
        <v>179</v>
      </c>
      <c r="G36" s="99">
        <v>216</v>
      </c>
      <c r="H36" s="97">
        <v>0.2</v>
      </c>
      <c r="I36" s="100">
        <v>0.3</v>
      </c>
      <c r="J36" s="99">
        <v>3</v>
      </c>
      <c r="K36" s="99">
        <v>0</v>
      </c>
      <c r="L36" s="97"/>
      <c r="M36" s="97"/>
      <c r="N36" s="97"/>
      <c r="O36" s="97"/>
      <c r="P36" s="31"/>
      <c r="Q36" s="31"/>
      <c r="R36" s="31"/>
      <c r="S36" s="31"/>
      <c r="T36" s="31"/>
      <c r="U36" s="31"/>
      <c r="V36" s="31"/>
      <c r="W36" s="31"/>
      <c r="X36" s="32"/>
      <c r="Y36" s="32"/>
    </row>
    <row r="37" spans="1:25" ht="15.95" customHeight="1">
      <c r="A37" s="119"/>
      <c r="B37" s="63"/>
      <c r="C37" s="94" t="s">
        <v>72</v>
      </c>
      <c r="D37" s="94"/>
      <c r="E37" s="95"/>
      <c r="F37" s="97">
        <v>164</v>
      </c>
      <c r="G37" s="99">
        <v>200</v>
      </c>
      <c r="H37" s="97">
        <v>0</v>
      </c>
      <c r="I37" s="100" t="s">
        <v>251</v>
      </c>
      <c r="J37" s="99">
        <v>0</v>
      </c>
      <c r="K37" s="99">
        <v>0</v>
      </c>
      <c r="L37" s="97"/>
      <c r="M37" s="97"/>
      <c r="N37" s="97"/>
      <c r="O37" s="97"/>
      <c r="P37" s="31"/>
      <c r="Q37" s="31"/>
      <c r="R37" s="31"/>
      <c r="S37" s="31"/>
      <c r="T37" s="31"/>
      <c r="U37" s="31"/>
      <c r="V37" s="31"/>
      <c r="W37" s="31"/>
      <c r="X37" s="32"/>
      <c r="Y37" s="32"/>
    </row>
    <row r="38" spans="1:25" ht="15.95" customHeight="1">
      <c r="A38" s="119"/>
      <c r="B38" s="62"/>
      <c r="C38" s="94" t="s">
        <v>73</v>
      </c>
      <c r="D38" s="94"/>
      <c r="E38" s="95"/>
      <c r="F38" s="97">
        <v>15</v>
      </c>
      <c r="G38" s="99">
        <v>16</v>
      </c>
      <c r="H38" s="97">
        <v>0.2</v>
      </c>
      <c r="I38" s="100">
        <v>0.3</v>
      </c>
      <c r="J38" s="99">
        <v>3</v>
      </c>
      <c r="K38" s="99">
        <v>0</v>
      </c>
      <c r="L38" s="97"/>
      <c r="M38" s="97"/>
      <c r="N38" s="97"/>
      <c r="O38" s="97"/>
      <c r="P38" s="31"/>
      <c r="Q38" s="31"/>
      <c r="R38" s="32"/>
      <c r="S38" s="32"/>
      <c r="T38" s="31"/>
      <c r="U38" s="31"/>
      <c r="V38" s="31"/>
      <c r="W38" s="31"/>
      <c r="X38" s="32"/>
      <c r="Y38" s="32"/>
    </row>
    <row r="39" spans="1:25" ht="15.95" customHeight="1">
      <c r="A39" s="119"/>
      <c r="B39" s="47" t="s">
        <v>74</v>
      </c>
      <c r="C39" s="47"/>
      <c r="D39" s="47"/>
      <c r="E39" s="95" t="s">
        <v>107</v>
      </c>
      <c r="F39" s="97">
        <f>F32-F36</f>
        <v>82</v>
      </c>
      <c r="G39" s="99">
        <f>G32-G36</f>
        <v>57</v>
      </c>
      <c r="H39" s="97">
        <f t="shared" ref="H39" si="4">H32-H36</f>
        <v>1</v>
      </c>
      <c r="I39" s="100">
        <f>I32-I36</f>
        <v>1.9999999999999998</v>
      </c>
      <c r="J39" s="99">
        <f>J32-J36</f>
        <v>569</v>
      </c>
      <c r="K39" s="99">
        <v>1300</v>
      </c>
      <c r="L39" s="97">
        <f t="shared" ref="L39:O39" si="5">L32-L36</f>
        <v>0</v>
      </c>
      <c r="M39" s="97">
        <f t="shared" si="5"/>
        <v>0</v>
      </c>
      <c r="N39" s="97">
        <f t="shared" si="5"/>
        <v>0</v>
      </c>
      <c r="O39" s="97">
        <f t="shared" si="5"/>
        <v>0</v>
      </c>
      <c r="P39" s="31"/>
      <c r="Q39" s="31"/>
      <c r="R39" s="31"/>
      <c r="S39" s="31"/>
      <c r="T39" s="31"/>
      <c r="U39" s="31"/>
      <c r="V39" s="31"/>
      <c r="W39" s="31"/>
      <c r="X39" s="32"/>
      <c r="Y39" s="32"/>
    </row>
    <row r="40" spans="1:25" ht="15.95" customHeight="1">
      <c r="A40" s="115" t="s">
        <v>85</v>
      </c>
      <c r="B40" s="61" t="s">
        <v>75</v>
      </c>
      <c r="C40" s="94"/>
      <c r="D40" s="94"/>
      <c r="E40" s="95" t="s">
        <v>43</v>
      </c>
      <c r="F40" s="97">
        <v>240</v>
      </c>
      <c r="G40" s="99">
        <v>273</v>
      </c>
      <c r="H40" s="97">
        <v>1</v>
      </c>
      <c r="I40" s="100">
        <v>0</v>
      </c>
      <c r="J40" s="99">
        <v>56</v>
      </c>
      <c r="K40" s="99">
        <v>78</v>
      </c>
      <c r="L40" s="97"/>
      <c r="M40" s="97"/>
      <c r="N40" s="97"/>
      <c r="O40" s="97"/>
      <c r="P40" s="31"/>
      <c r="Q40" s="31"/>
      <c r="R40" s="31"/>
      <c r="S40" s="31"/>
      <c r="T40" s="32"/>
      <c r="U40" s="32"/>
      <c r="V40" s="32"/>
      <c r="W40" s="32"/>
      <c r="X40" s="31"/>
      <c r="Y40" s="31"/>
    </row>
    <row r="41" spans="1:25" ht="15.95" customHeight="1">
      <c r="A41" s="120"/>
      <c r="B41" s="62"/>
      <c r="C41" s="94" t="s">
        <v>76</v>
      </c>
      <c r="D41" s="94"/>
      <c r="E41" s="95"/>
      <c r="F41" s="68">
        <v>199</v>
      </c>
      <c r="G41" s="103">
        <v>201</v>
      </c>
      <c r="H41" s="68">
        <v>1</v>
      </c>
      <c r="I41" s="103">
        <v>0</v>
      </c>
      <c r="J41" s="102">
        <v>0</v>
      </c>
      <c r="K41" s="99">
        <v>15</v>
      </c>
      <c r="L41" s="97"/>
      <c r="M41" s="97"/>
      <c r="N41" s="97"/>
      <c r="O41" s="97"/>
      <c r="P41" s="32"/>
      <c r="Q41" s="32"/>
      <c r="R41" s="32"/>
      <c r="S41" s="32"/>
      <c r="T41" s="32"/>
      <c r="U41" s="32"/>
      <c r="V41" s="32"/>
      <c r="W41" s="32"/>
      <c r="X41" s="31"/>
      <c r="Y41" s="31"/>
    </row>
    <row r="42" spans="1:25" ht="15.95" customHeight="1">
      <c r="A42" s="120"/>
      <c r="B42" s="61" t="s">
        <v>63</v>
      </c>
      <c r="C42" s="94"/>
      <c r="D42" s="94"/>
      <c r="E42" s="95" t="s">
        <v>44</v>
      </c>
      <c r="F42" s="97">
        <v>327</v>
      </c>
      <c r="G42" s="99">
        <v>329</v>
      </c>
      <c r="H42" s="97">
        <v>2</v>
      </c>
      <c r="I42" s="100">
        <v>2</v>
      </c>
      <c r="J42" s="99">
        <v>625</v>
      </c>
      <c r="K42" s="99">
        <v>1378</v>
      </c>
      <c r="L42" s="97"/>
      <c r="M42" s="97"/>
      <c r="N42" s="97"/>
      <c r="O42" s="97"/>
      <c r="P42" s="31"/>
      <c r="Q42" s="31"/>
      <c r="R42" s="31"/>
      <c r="S42" s="31"/>
      <c r="T42" s="32"/>
      <c r="U42" s="32"/>
      <c r="V42" s="31"/>
      <c r="W42" s="31"/>
      <c r="X42" s="31"/>
      <c r="Y42" s="31"/>
    </row>
    <row r="43" spans="1:25" ht="15.95" customHeight="1">
      <c r="A43" s="120"/>
      <c r="B43" s="62"/>
      <c r="C43" s="94" t="s">
        <v>77</v>
      </c>
      <c r="D43" s="94"/>
      <c r="E43" s="95"/>
      <c r="F43" s="97">
        <v>327</v>
      </c>
      <c r="G43" s="99">
        <v>329</v>
      </c>
      <c r="H43" s="97">
        <v>2</v>
      </c>
      <c r="I43" s="100">
        <v>2</v>
      </c>
      <c r="J43" s="99">
        <v>428</v>
      </c>
      <c r="K43" s="102">
        <v>827</v>
      </c>
      <c r="L43" s="97"/>
      <c r="M43" s="97"/>
      <c r="N43" s="97"/>
      <c r="O43" s="97"/>
      <c r="P43" s="31"/>
      <c r="Q43" s="31"/>
      <c r="R43" s="32"/>
      <c r="S43" s="31"/>
      <c r="T43" s="32"/>
      <c r="U43" s="32"/>
      <c r="V43" s="31"/>
      <c r="W43" s="31"/>
      <c r="X43" s="32"/>
      <c r="Y43" s="32"/>
    </row>
    <row r="44" spans="1:25" ht="15.95" customHeight="1">
      <c r="A44" s="120"/>
      <c r="B44" s="94" t="s">
        <v>74</v>
      </c>
      <c r="C44" s="94"/>
      <c r="D44" s="94"/>
      <c r="E44" s="95" t="s">
        <v>108</v>
      </c>
      <c r="F44" s="68">
        <f>F40-F42</f>
        <v>-87</v>
      </c>
      <c r="G44" s="103">
        <f>G40-G42</f>
        <v>-56</v>
      </c>
      <c r="H44" s="68">
        <f t="shared" ref="H44:O44" si="6">H40-H42</f>
        <v>-1</v>
      </c>
      <c r="I44" s="103">
        <f t="shared" si="6"/>
        <v>-2</v>
      </c>
      <c r="J44" s="102">
        <f>J40-J42</f>
        <v>-569</v>
      </c>
      <c r="K44" s="102">
        <v>-1300</v>
      </c>
      <c r="L44" s="68">
        <f t="shared" si="6"/>
        <v>0</v>
      </c>
      <c r="M44" s="68">
        <f t="shared" si="6"/>
        <v>0</v>
      </c>
      <c r="N44" s="68">
        <f t="shared" si="6"/>
        <v>0</v>
      </c>
      <c r="O44" s="68">
        <f t="shared" si="6"/>
        <v>0</v>
      </c>
      <c r="P44" s="32"/>
      <c r="Q44" s="32"/>
      <c r="R44" s="31"/>
      <c r="S44" s="31"/>
      <c r="T44" s="32"/>
      <c r="U44" s="32"/>
      <c r="V44" s="31"/>
      <c r="W44" s="31"/>
      <c r="X44" s="31"/>
      <c r="Y44" s="31"/>
    </row>
    <row r="45" spans="1:25" ht="15.95" customHeight="1">
      <c r="A45" s="115" t="s">
        <v>86</v>
      </c>
      <c r="B45" s="47" t="s">
        <v>78</v>
      </c>
      <c r="C45" s="47"/>
      <c r="D45" s="47"/>
      <c r="E45" s="95" t="s">
        <v>109</v>
      </c>
      <c r="F45" s="97">
        <f>F39+F44</f>
        <v>-5</v>
      </c>
      <c r="G45" s="100">
        <f>G39+G44</f>
        <v>1</v>
      </c>
      <c r="H45" s="97">
        <f t="shared" ref="H45" si="7">H39+H44</f>
        <v>0</v>
      </c>
      <c r="I45" s="100">
        <f>I39+I44</f>
        <v>0</v>
      </c>
      <c r="J45" s="99">
        <f t="shared" ref="J45" si="8">J39+J44</f>
        <v>0</v>
      </c>
      <c r="K45" s="99">
        <v>0</v>
      </c>
      <c r="L45" s="97">
        <f t="shared" ref="L45:O45" si="9">L39+L44</f>
        <v>0</v>
      </c>
      <c r="M45" s="97">
        <f t="shared" si="9"/>
        <v>0</v>
      </c>
      <c r="N45" s="97">
        <f t="shared" si="9"/>
        <v>0</v>
      </c>
      <c r="O45" s="97">
        <f t="shared" si="9"/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5.95" customHeight="1">
      <c r="A46" s="120"/>
      <c r="B46" s="94" t="s">
        <v>79</v>
      </c>
      <c r="C46" s="94"/>
      <c r="D46" s="94"/>
      <c r="E46" s="94"/>
      <c r="F46" s="68"/>
      <c r="G46" s="102"/>
      <c r="H46" s="68"/>
      <c r="I46" s="102"/>
      <c r="J46" s="102"/>
      <c r="K46" s="102"/>
      <c r="L46" s="97"/>
      <c r="M46" s="97"/>
      <c r="N46" s="68"/>
      <c r="O46" s="68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ht="15.95" customHeight="1">
      <c r="A47" s="120"/>
      <c r="B47" s="94" t="s">
        <v>80</v>
      </c>
      <c r="C47" s="94"/>
      <c r="D47" s="94"/>
      <c r="E47" s="94"/>
      <c r="F47" s="97"/>
      <c r="G47" s="99"/>
      <c r="H47" s="97"/>
      <c r="I47" s="100"/>
      <c r="J47" s="99"/>
      <c r="K47" s="99"/>
      <c r="L47" s="97"/>
      <c r="M47" s="97"/>
      <c r="N47" s="97"/>
      <c r="O47" s="97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5.95" customHeight="1">
      <c r="A48" s="120"/>
      <c r="B48" s="94" t="s">
        <v>81</v>
      </c>
      <c r="C48" s="94"/>
      <c r="D48" s="94"/>
      <c r="E48" s="94"/>
      <c r="F48" s="97"/>
      <c r="G48" s="99"/>
      <c r="H48" s="97"/>
      <c r="I48" s="100"/>
      <c r="J48" s="99"/>
      <c r="K48" s="99"/>
      <c r="L48" s="97"/>
      <c r="M48" s="97"/>
      <c r="N48" s="97"/>
      <c r="O48" s="97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1" ht="15.95" customHeight="1">
      <c r="A49" s="8" t="s">
        <v>110</v>
      </c>
    </row>
    <row r="50" spans="1:1" ht="15.95" customHeight="1">
      <c r="A50" s="8"/>
    </row>
  </sheetData>
  <mergeCells count="28"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  <mergeCell ref="I25:I26"/>
    <mergeCell ref="J25:J26"/>
    <mergeCell ref="K25:K26"/>
    <mergeCell ref="L25:L26"/>
    <mergeCell ref="M25:M26"/>
    <mergeCell ref="N25:N26"/>
    <mergeCell ref="L6:M6"/>
    <mergeCell ref="N6:O6"/>
    <mergeCell ref="H25:H26"/>
    <mergeCell ref="A6:E7"/>
    <mergeCell ref="F6:G6"/>
    <mergeCell ref="H6:I6"/>
    <mergeCell ref="J6:K6"/>
    <mergeCell ref="A8:A18"/>
    <mergeCell ref="A19:A27"/>
    <mergeCell ref="E25:E26"/>
    <mergeCell ref="F25:F26"/>
    <mergeCell ref="G25:G26"/>
  </mergeCells>
  <phoneticPr fontId="14"/>
  <printOptions horizontalCentered="1" gridLinesSet="0"/>
  <pageMargins left="0.78740157480314965" right="0.27" top="0.38" bottom="0.34" header="0.19685039370078741" footer="0.19685039370078741"/>
  <pageSetup paperSize="9" scale="73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zoomScaleNormal="100" zoomScaleSheetLayoutView="100" workbookViewId="0">
      <pane xSplit="5" ySplit="8" topLeftCell="F9" activePane="bottomRight" state="frozen"/>
      <selection activeCell="L8" sqref="L8"/>
      <selection pane="topRight" activeCell="L8" sqref="L8"/>
      <selection pane="bottomLeft" activeCell="L8" sqref="L8"/>
      <selection pane="bottomRight" activeCell="F27" sqref="F27"/>
    </sheetView>
  </sheetViews>
  <sheetFormatPr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9" ht="33.950000000000003" customHeight="1">
      <c r="A1" s="16" t="s">
        <v>0</v>
      </c>
      <c r="B1" s="16"/>
      <c r="C1" s="16"/>
      <c r="D1" s="16"/>
      <c r="E1" s="21" t="s">
        <v>235</v>
      </c>
      <c r="F1" s="1"/>
    </row>
    <row r="3" spans="1:9" ht="14.25">
      <c r="A3" s="10" t="s">
        <v>111</v>
      </c>
    </row>
    <row r="5" spans="1:9">
      <c r="A5" s="17" t="s">
        <v>230</v>
      </c>
      <c r="B5" s="17"/>
      <c r="C5" s="17"/>
      <c r="D5" s="17"/>
      <c r="E5" s="17"/>
    </row>
    <row r="6" spans="1:9" ht="14.25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9"/>
      <c r="F7" s="48" t="s">
        <v>223</v>
      </c>
      <c r="G7" s="48"/>
      <c r="H7" s="48" t="s">
        <v>231</v>
      </c>
      <c r="I7" s="69" t="s">
        <v>21</v>
      </c>
    </row>
    <row r="8" spans="1:9" ht="17.100000000000001" customHeight="1">
      <c r="A8" s="18"/>
      <c r="B8" s="19"/>
      <c r="C8" s="19"/>
      <c r="D8" s="19"/>
      <c r="E8" s="60"/>
      <c r="F8" s="51" t="s">
        <v>220</v>
      </c>
      <c r="G8" s="51" t="s">
        <v>2</v>
      </c>
      <c r="H8" s="51" t="s">
        <v>220</v>
      </c>
      <c r="I8" s="52"/>
    </row>
    <row r="9" spans="1:9" ht="18" customHeight="1">
      <c r="A9" s="104" t="s">
        <v>87</v>
      </c>
      <c r="B9" s="104" t="s">
        <v>89</v>
      </c>
      <c r="C9" s="61" t="s">
        <v>3</v>
      </c>
      <c r="D9" s="53"/>
      <c r="E9" s="53"/>
      <c r="F9" s="54">
        <v>90032</v>
      </c>
      <c r="G9" s="55">
        <f>F9/$F$27*100</f>
        <v>18.126433240921379</v>
      </c>
      <c r="H9" s="86">
        <v>89764</v>
      </c>
      <c r="I9" s="55">
        <f t="shared" ref="I9:I45" si="0">(F9/H9-1)*100</f>
        <v>0.29856067020186394</v>
      </c>
    </row>
    <row r="10" spans="1:9" ht="18" customHeight="1">
      <c r="A10" s="104"/>
      <c r="B10" s="104"/>
      <c r="C10" s="63"/>
      <c r="D10" s="61" t="s">
        <v>22</v>
      </c>
      <c r="E10" s="53"/>
      <c r="F10" s="54">
        <v>23669</v>
      </c>
      <c r="G10" s="55">
        <f t="shared" ref="G10:G27" si="1">F10/$F$27*100</f>
        <v>4.7653561886814488</v>
      </c>
      <c r="H10" s="86">
        <v>24114</v>
      </c>
      <c r="I10" s="55">
        <f t="shared" si="0"/>
        <v>-1.8454010118603259</v>
      </c>
    </row>
    <row r="11" spans="1:9" ht="18" customHeight="1">
      <c r="A11" s="104"/>
      <c r="B11" s="104"/>
      <c r="C11" s="63"/>
      <c r="D11" s="63"/>
      <c r="E11" s="47" t="s">
        <v>23</v>
      </c>
      <c r="F11" s="54">
        <v>19999</v>
      </c>
      <c r="G11" s="55">
        <f t="shared" si="1"/>
        <v>4.0264632395724487</v>
      </c>
      <c r="H11" s="86">
        <v>19701</v>
      </c>
      <c r="I11" s="55">
        <f t="shared" si="0"/>
        <v>1.512613572915078</v>
      </c>
    </row>
    <row r="12" spans="1:9" ht="18" customHeight="1">
      <c r="A12" s="104"/>
      <c r="B12" s="104"/>
      <c r="C12" s="63"/>
      <c r="D12" s="63"/>
      <c r="E12" s="47" t="s">
        <v>24</v>
      </c>
      <c r="F12" s="54">
        <v>742</v>
      </c>
      <c r="G12" s="55">
        <f t="shared" si="1"/>
        <v>0.1493892556509204</v>
      </c>
      <c r="H12" s="86">
        <v>823</v>
      </c>
      <c r="I12" s="55">
        <f t="shared" si="0"/>
        <v>-9.8420413122721762</v>
      </c>
    </row>
    <row r="13" spans="1:9" ht="18" customHeight="1">
      <c r="A13" s="104"/>
      <c r="B13" s="104"/>
      <c r="C13" s="63"/>
      <c r="D13" s="62"/>
      <c r="E13" s="47" t="s">
        <v>25</v>
      </c>
      <c r="F13" s="54">
        <v>156</v>
      </c>
      <c r="G13" s="55">
        <f t="shared" si="1"/>
        <v>3.1407983667848492E-2</v>
      </c>
      <c r="H13" s="86">
        <v>266</v>
      </c>
      <c r="I13" s="55">
        <f t="shared" si="0"/>
        <v>-41.353383458646618</v>
      </c>
    </row>
    <row r="14" spans="1:9" ht="18" customHeight="1">
      <c r="A14" s="104"/>
      <c r="B14" s="104"/>
      <c r="C14" s="63"/>
      <c r="D14" s="61" t="s">
        <v>26</v>
      </c>
      <c r="E14" s="53"/>
      <c r="F14" s="54">
        <v>15853</v>
      </c>
      <c r="G14" s="55">
        <f t="shared" si="1"/>
        <v>3.1917356736307827</v>
      </c>
      <c r="H14" s="86">
        <v>15850</v>
      </c>
      <c r="I14" s="55">
        <f t="shared" si="0"/>
        <v>1.8927444794947235E-2</v>
      </c>
    </row>
    <row r="15" spans="1:9" ht="18" customHeight="1">
      <c r="A15" s="104"/>
      <c r="B15" s="104"/>
      <c r="C15" s="63"/>
      <c r="D15" s="63"/>
      <c r="E15" s="47" t="s">
        <v>27</v>
      </c>
      <c r="F15" s="54">
        <v>875</v>
      </c>
      <c r="G15" s="55">
        <f t="shared" si="1"/>
        <v>0.17616657506004765</v>
      </c>
      <c r="H15" s="86">
        <v>865</v>
      </c>
      <c r="I15" s="55">
        <f t="shared" si="0"/>
        <v>1.1560693641618602</v>
      </c>
    </row>
    <row r="16" spans="1:9" ht="18" customHeight="1">
      <c r="A16" s="104"/>
      <c r="B16" s="104"/>
      <c r="C16" s="63"/>
      <c r="D16" s="62"/>
      <c r="E16" s="47" t="s">
        <v>28</v>
      </c>
      <c r="F16" s="54">
        <v>14978</v>
      </c>
      <c r="G16" s="55">
        <f t="shared" si="1"/>
        <v>3.0155690985707353</v>
      </c>
      <c r="H16" s="86">
        <v>14985</v>
      </c>
      <c r="I16" s="55">
        <f t="shared" si="0"/>
        <v>-4.6713380046714548E-2</v>
      </c>
    </row>
    <row r="17" spans="1:9" ht="18" customHeight="1">
      <c r="A17" s="104"/>
      <c r="B17" s="104"/>
      <c r="C17" s="63"/>
      <c r="D17" s="105" t="s">
        <v>29</v>
      </c>
      <c r="E17" s="106"/>
      <c r="F17" s="54">
        <v>35841</v>
      </c>
      <c r="G17" s="55">
        <f t="shared" si="1"/>
        <v>7.2159842476881915</v>
      </c>
      <c r="H17" s="86">
        <v>35062</v>
      </c>
      <c r="I17" s="55">
        <f t="shared" si="0"/>
        <v>2.2217785636871934</v>
      </c>
    </row>
    <row r="18" spans="1:9" ht="18" customHeight="1">
      <c r="A18" s="104"/>
      <c r="B18" s="104"/>
      <c r="C18" s="63"/>
      <c r="D18" s="105" t="s">
        <v>93</v>
      </c>
      <c r="E18" s="107"/>
      <c r="F18" s="54">
        <v>1091</v>
      </c>
      <c r="G18" s="55">
        <f t="shared" si="1"/>
        <v>0.21965455244629942</v>
      </c>
      <c r="H18" s="86">
        <v>1151</v>
      </c>
      <c r="I18" s="55">
        <f t="shared" si="0"/>
        <v>-5.2128583840138969</v>
      </c>
    </row>
    <row r="19" spans="1:9" ht="18" customHeight="1">
      <c r="A19" s="104"/>
      <c r="B19" s="104"/>
      <c r="C19" s="62"/>
      <c r="D19" s="105" t="s">
        <v>94</v>
      </c>
      <c r="E19" s="107"/>
      <c r="F19" s="54">
        <v>0</v>
      </c>
      <c r="G19" s="55">
        <f t="shared" si="1"/>
        <v>0</v>
      </c>
      <c r="H19" s="86">
        <v>0</v>
      </c>
      <c r="I19" s="55" t="e">
        <f t="shared" si="0"/>
        <v>#DIV/0!</v>
      </c>
    </row>
    <row r="20" spans="1:9" ht="18" customHeight="1">
      <c r="A20" s="104"/>
      <c r="B20" s="104"/>
      <c r="C20" s="53" t="s">
        <v>4</v>
      </c>
      <c r="D20" s="53"/>
      <c r="E20" s="53"/>
      <c r="F20" s="54">
        <v>15238</v>
      </c>
      <c r="G20" s="55">
        <f t="shared" si="1"/>
        <v>3.0679157380171498</v>
      </c>
      <c r="H20" s="86">
        <v>13714</v>
      </c>
      <c r="I20" s="55">
        <f t="shared" si="0"/>
        <v>11.112731515239904</v>
      </c>
    </row>
    <row r="21" spans="1:9" ht="18" customHeight="1">
      <c r="A21" s="104"/>
      <c r="B21" s="104"/>
      <c r="C21" s="53" t="s">
        <v>5</v>
      </c>
      <c r="D21" s="53"/>
      <c r="E21" s="53"/>
      <c r="F21" s="54">
        <v>185846</v>
      </c>
      <c r="G21" s="55">
        <f t="shared" si="1"/>
        <v>37.416975209839556</v>
      </c>
      <c r="H21" s="86">
        <v>191493</v>
      </c>
      <c r="I21" s="55">
        <f t="shared" si="0"/>
        <v>-2.9489328591645658</v>
      </c>
    </row>
    <row r="22" spans="1:9" ht="18" customHeight="1">
      <c r="A22" s="104"/>
      <c r="B22" s="104"/>
      <c r="C22" s="53" t="s">
        <v>30</v>
      </c>
      <c r="D22" s="53"/>
      <c r="E22" s="53"/>
      <c r="F22" s="54">
        <v>4938</v>
      </c>
      <c r="G22" s="55">
        <f t="shared" si="1"/>
        <v>0.99418348302458881</v>
      </c>
      <c r="H22" s="86">
        <v>5149</v>
      </c>
      <c r="I22" s="55">
        <f t="shared" si="0"/>
        <v>-4.0978830840940006</v>
      </c>
    </row>
    <row r="23" spans="1:9" ht="18" customHeight="1">
      <c r="A23" s="104"/>
      <c r="B23" s="104"/>
      <c r="C23" s="53" t="s">
        <v>6</v>
      </c>
      <c r="D23" s="53"/>
      <c r="E23" s="53"/>
      <c r="F23" s="54">
        <v>114266</v>
      </c>
      <c r="G23" s="55">
        <f t="shared" si="1"/>
        <v>23.00554270378446</v>
      </c>
      <c r="H23" s="86">
        <v>129813</v>
      </c>
      <c r="I23" s="55">
        <f t="shared" si="0"/>
        <v>-11.976458444069548</v>
      </c>
    </row>
    <row r="24" spans="1:9" ht="18" customHeight="1">
      <c r="A24" s="104"/>
      <c r="B24" s="104"/>
      <c r="C24" s="53" t="s">
        <v>31</v>
      </c>
      <c r="D24" s="53"/>
      <c r="E24" s="53"/>
      <c r="F24" s="54">
        <v>809</v>
      </c>
      <c r="G24" s="55">
        <f t="shared" si="1"/>
        <v>0.16287858196980404</v>
      </c>
      <c r="H24" s="86">
        <v>1047</v>
      </c>
      <c r="I24" s="55">
        <f t="shared" si="0"/>
        <v>-22.731614135625598</v>
      </c>
    </row>
    <row r="25" spans="1:9" ht="18" customHeight="1">
      <c r="A25" s="104"/>
      <c r="B25" s="104"/>
      <c r="C25" s="53" t="s">
        <v>7</v>
      </c>
      <c r="D25" s="53"/>
      <c r="E25" s="53"/>
      <c r="F25" s="54">
        <v>56488</v>
      </c>
      <c r="G25" s="55">
        <f t="shared" si="1"/>
        <v>11.372911419419395</v>
      </c>
      <c r="H25" s="86">
        <v>80616</v>
      </c>
      <c r="I25" s="55">
        <f t="shared" si="0"/>
        <v>-29.929542522576156</v>
      </c>
    </row>
    <row r="26" spans="1:9" ht="18" customHeight="1">
      <c r="A26" s="104"/>
      <c r="B26" s="104"/>
      <c r="C26" s="53" t="s">
        <v>8</v>
      </c>
      <c r="D26" s="53"/>
      <c r="E26" s="53"/>
      <c r="F26" s="54">
        <v>29072</v>
      </c>
      <c r="G26" s="55">
        <f t="shared" si="1"/>
        <v>5.8531596230236627</v>
      </c>
      <c r="H26" s="86">
        <v>32054</v>
      </c>
      <c r="I26" s="55">
        <f t="shared" si="0"/>
        <v>-9.3030511012666128</v>
      </c>
    </row>
    <row r="27" spans="1:9" ht="18" customHeight="1">
      <c r="A27" s="104"/>
      <c r="B27" s="104"/>
      <c r="C27" s="53" t="s">
        <v>9</v>
      </c>
      <c r="D27" s="53"/>
      <c r="E27" s="53"/>
      <c r="F27" s="54">
        <f>SUM(F9,F20:F26)</f>
        <v>496689</v>
      </c>
      <c r="G27" s="55">
        <f t="shared" si="1"/>
        <v>100</v>
      </c>
      <c r="H27" s="54">
        <f>SUM(H9,H20:H26)</f>
        <v>543650</v>
      </c>
      <c r="I27" s="55">
        <f t="shared" si="0"/>
        <v>-8.6380943621815476</v>
      </c>
    </row>
    <row r="28" spans="1:9" ht="18" customHeight="1">
      <c r="A28" s="104"/>
      <c r="B28" s="104" t="s">
        <v>88</v>
      </c>
      <c r="C28" s="61" t="s">
        <v>10</v>
      </c>
      <c r="D28" s="53"/>
      <c r="E28" s="53"/>
      <c r="F28" s="54">
        <v>194715</v>
      </c>
      <c r="G28" s="55">
        <f t="shared" ref="G28:G45" si="2">F28/$F$45*100</f>
        <v>40.273391205068229</v>
      </c>
      <c r="H28" s="86">
        <v>200956</v>
      </c>
      <c r="I28" s="55">
        <f t="shared" si="0"/>
        <v>-3.1056549692469959</v>
      </c>
    </row>
    <row r="29" spans="1:9" ht="18" customHeight="1">
      <c r="A29" s="104"/>
      <c r="B29" s="104"/>
      <c r="C29" s="63"/>
      <c r="D29" s="53" t="s">
        <v>11</v>
      </c>
      <c r="E29" s="53"/>
      <c r="F29" s="54">
        <v>112120</v>
      </c>
      <c r="G29" s="55">
        <f t="shared" si="2"/>
        <v>23.1900604571412</v>
      </c>
      <c r="H29" s="86">
        <v>114013</v>
      </c>
      <c r="I29" s="55">
        <f t="shared" si="0"/>
        <v>-1.6603369791164169</v>
      </c>
    </row>
    <row r="30" spans="1:9" ht="18" customHeight="1">
      <c r="A30" s="104"/>
      <c r="B30" s="104"/>
      <c r="C30" s="63"/>
      <c r="D30" s="53" t="s">
        <v>32</v>
      </c>
      <c r="E30" s="53"/>
      <c r="F30" s="54">
        <v>13828</v>
      </c>
      <c r="G30" s="55">
        <f t="shared" si="2"/>
        <v>2.8600798787134192</v>
      </c>
      <c r="H30" s="86">
        <v>13368</v>
      </c>
      <c r="I30" s="55">
        <f t="shared" si="0"/>
        <v>3.441053261520044</v>
      </c>
    </row>
    <row r="31" spans="1:9" ht="18" customHeight="1">
      <c r="A31" s="104"/>
      <c r="B31" s="104"/>
      <c r="C31" s="62"/>
      <c r="D31" s="53" t="s">
        <v>12</v>
      </c>
      <c r="E31" s="53"/>
      <c r="F31" s="54">
        <v>68767</v>
      </c>
      <c r="G31" s="55">
        <f t="shared" si="2"/>
        <v>14.223250869213603</v>
      </c>
      <c r="H31" s="86">
        <v>73575</v>
      </c>
      <c r="I31" s="55">
        <f t="shared" si="0"/>
        <v>-6.534828406388038</v>
      </c>
    </row>
    <row r="32" spans="1:9" ht="18" customHeight="1">
      <c r="A32" s="104"/>
      <c r="B32" s="104"/>
      <c r="C32" s="61" t="s">
        <v>13</v>
      </c>
      <c r="D32" s="53"/>
      <c r="E32" s="53"/>
      <c r="F32" s="54">
        <v>176570</v>
      </c>
      <c r="G32" s="55">
        <f t="shared" si="2"/>
        <v>36.520415402402975</v>
      </c>
      <c r="H32" s="86">
        <v>198809</v>
      </c>
      <c r="I32" s="55">
        <f t="shared" si="0"/>
        <v>-11.186113304729661</v>
      </c>
    </row>
    <row r="33" spans="1:9" ht="18" customHeight="1">
      <c r="A33" s="104"/>
      <c r="B33" s="104"/>
      <c r="C33" s="63"/>
      <c r="D33" s="53" t="s">
        <v>14</v>
      </c>
      <c r="E33" s="53"/>
      <c r="F33" s="54">
        <v>30396</v>
      </c>
      <c r="G33" s="55">
        <f t="shared" si="2"/>
        <v>6.2868808210423124</v>
      </c>
      <c r="H33" s="86">
        <v>27234</v>
      </c>
      <c r="I33" s="55">
        <f t="shared" si="0"/>
        <v>11.610486891385774</v>
      </c>
    </row>
    <row r="34" spans="1:9" ht="18" customHeight="1">
      <c r="A34" s="104"/>
      <c r="B34" s="104"/>
      <c r="C34" s="63"/>
      <c r="D34" s="53" t="s">
        <v>33</v>
      </c>
      <c r="E34" s="53"/>
      <c r="F34" s="54">
        <v>6340</v>
      </c>
      <c r="G34" s="55">
        <f t="shared" si="2"/>
        <v>1.311318081504417</v>
      </c>
      <c r="H34" s="86">
        <v>6476</v>
      </c>
      <c r="I34" s="55">
        <f t="shared" si="0"/>
        <v>-2.1000617665225429</v>
      </c>
    </row>
    <row r="35" spans="1:9" ht="18" customHeight="1">
      <c r="A35" s="104"/>
      <c r="B35" s="104"/>
      <c r="C35" s="63"/>
      <c r="D35" s="53" t="s">
        <v>34</v>
      </c>
      <c r="E35" s="53"/>
      <c r="F35" s="54">
        <v>130847</v>
      </c>
      <c r="G35" s="55">
        <f t="shared" si="2"/>
        <v>27.063412777698492</v>
      </c>
      <c r="H35" s="86">
        <v>140739</v>
      </c>
      <c r="I35" s="55">
        <f t="shared" si="0"/>
        <v>-7.0286132486375497</v>
      </c>
    </row>
    <row r="36" spans="1:9" ht="18" customHeight="1">
      <c r="A36" s="104"/>
      <c r="B36" s="104"/>
      <c r="C36" s="63"/>
      <c r="D36" s="53" t="s">
        <v>35</v>
      </c>
      <c r="E36" s="53"/>
      <c r="F36" s="54">
        <v>4791</v>
      </c>
      <c r="G36" s="55">
        <f t="shared" si="2"/>
        <v>0.9909345313072021</v>
      </c>
      <c r="H36" s="86">
        <v>4891</v>
      </c>
      <c r="I36" s="55">
        <f t="shared" si="0"/>
        <v>-2.0445716622367605</v>
      </c>
    </row>
    <row r="37" spans="1:9" ht="18" customHeight="1">
      <c r="A37" s="104"/>
      <c r="B37" s="104"/>
      <c r="C37" s="63"/>
      <c r="D37" s="53" t="s">
        <v>15</v>
      </c>
      <c r="E37" s="53"/>
      <c r="F37" s="54">
        <v>2586</v>
      </c>
      <c r="G37" s="55">
        <f t="shared" si="2"/>
        <v>0.53486885785022431</v>
      </c>
      <c r="H37" s="86">
        <v>17571</v>
      </c>
      <c r="I37" s="55">
        <f t="shared" si="0"/>
        <v>-85.282567867508959</v>
      </c>
    </row>
    <row r="38" spans="1:9" ht="18" customHeight="1">
      <c r="A38" s="104"/>
      <c r="B38" s="104"/>
      <c r="C38" s="62"/>
      <c r="D38" s="53" t="s">
        <v>36</v>
      </c>
      <c r="E38" s="53"/>
      <c r="F38" s="54">
        <v>1610</v>
      </c>
      <c r="G38" s="55">
        <f t="shared" si="2"/>
        <v>0.33300033300033299</v>
      </c>
      <c r="H38" s="86">
        <v>1898</v>
      </c>
      <c r="I38" s="55">
        <f t="shared" si="0"/>
        <v>-15.173867228661752</v>
      </c>
    </row>
    <row r="39" spans="1:9" ht="18" customHeight="1">
      <c r="A39" s="104"/>
      <c r="B39" s="104"/>
      <c r="C39" s="61" t="s">
        <v>16</v>
      </c>
      <c r="D39" s="53"/>
      <c r="E39" s="53"/>
      <c r="F39" s="54">
        <v>112198</v>
      </c>
      <c r="G39" s="55">
        <f t="shared" si="2"/>
        <v>23.206193392528796</v>
      </c>
      <c r="H39" s="86">
        <v>130314</v>
      </c>
      <c r="I39" s="55">
        <f t="shared" si="0"/>
        <v>-13.901806406065354</v>
      </c>
    </row>
    <row r="40" spans="1:9" ht="18" customHeight="1">
      <c r="A40" s="104"/>
      <c r="B40" s="104"/>
      <c r="C40" s="63"/>
      <c r="D40" s="61" t="s">
        <v>17</v>
      </c>
      <c r="E40" s="53"/>
      <c r="F40" s="54">
        <v>106497</v>
      </c>
      <c r="G40" s="55">
        <f t="shared" si="2"/>
        <v>22.027041281699667</v>
      </c>
      <c r="H40" s="86">
        <v>124815</v>
      </c>
      <c r="I40" s="55">
        <f t="shared" si="0"/>
        <v>-14.676120658574687</v>
      </c>
    </row>
    <row r="41" spans="1:9" ht="18" customHeight="1">
      <c r="A41" s="104"/>
      <c r="B41" s="104"/>
      <c r="C41" s="63"/>
      <c r="D41" s="63"/>
      <c r="E41" s="57" t="s">
        <v>91</v>
      </c>
      <c r="F41" s="54">
        <v>80829</v>
      </c>
      <c r="G41" s="55">
        <f t="shared" si="2"/>
        <v>16.718064544151503</v>
      </c>
      <c r="H41" s="86">
        <v>85048</v>
      </c>
      <c r="I41" s="58">
        <f t="shared" si="0"/>
        <v>-4.9607280594487824</v>
      </c>
    </row>
    <row r="42" spans="1:9" ht="18" customHeight="1">
      <c r="A42" s="104"/>
      <c r="B42" s="104"/>
      <c r="C42" s="63"/>
      <c r="D42" s="62"/>
      <c r="E42" s="47" t="s">
        <v>37</v>
      </c>
      <c r="F42" s="54">
        <v>25668</v>
      </c>
      <c r="G42" s="55">
        <f t="shared" si="2"/>
        <v>5.308976737548166</v>
      </c>
      <c r="H42" s="86">
        <v>29392</v>
      </c>
      <c r="I42" s="58">
        <f t="shared" si="0"/>
        <v>-12.670114316820902</v>
      </c>
    </row>
    <row r="43" spans="1:9" ht="18" customHeight="1">
      <c r="A43" s="104"/>
      <c r="B43" s="104"/>
      <c r="C43" s="63"/>
      <c r="D43" s="53" t="s">
        <v>38</v>
      </c>
      <c r="E43" s="53"/>
      <c r="F43" s="54">
        <v>5702</v>
      </c>
      <c r="G43" s="55">
        <f t="shared" si="2"/>
        <v>1.1793589433340987</v>
      </c>
      <c r="H43" s="86">
        <v>5499</v>
      </c>
      <c r="I43" s="58">
        <f t="shared" si="0"/>
        <v>3.6915802873249692</v>
      </c>
    </row>
    <row r="44" spans="1:9" ht="18" customHeight="1">
      <c r="A44" s="104"/>
      <c r="B44" s="104"/>
      <c r="C44" s="62"/>
      <c r="D44" s="53" t="s">
        <v>39</v>
      </c>
      <c r="E44" s="53"/>
      <c r="F44" s="54">
        <v>0</v>
      </c>
      <c r="G44" s="55">
        <f t="shared" si="2"/>
        <v>0</v>
      </c>
      <c r="H44" s="86">
        <v>0</v>
      </c>
      <c r="I44" s="55" t="e">
        <f t="shared" si="0"/>
        <v>#DIV/0!</v>
      </c>
    </row>
    <row r="45" spans="1:9" ht="18" customHeight="1">
      <c r="A45" s="104"/>
      <c r="B45" s="104"/>
      <c r="C45" s="47" t="s">
        <v>18</v>
      </c>
      <c r="D45" s="47"/>
      <c r="E45" s="47"/>
      <c r="F45" s="54">
        <f>SUM(F28,F32,F39)</f>
        <v>483483</v>
      </c>
      <c r="G45" s="55">
        <f t="shared" si="2"/>
        <v>100</v>
      </c>
      <c r="H45" s="54">
        <f>SUM(H28,H32,H39)</f>
        <v>530079</v>
      </c>
      <c r="I45" s="55">
        <f t="shared" si="0"/>
        <v>-8.7903878478490896</v>
      </c>
    </row>
    <row r="46" spans="1:9">
      <c r="A46" s="23" t="s">
        <v>19</v>
      </c>
    </row>
    <row r="47" spans="1:9">
      <c r="A47" s="24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L8" sqref="L8"/>
      <selection pane="topRight" activeCell="L8" sqref="L8"/>
      <selection pane="bottomLeft" activeCell="L8" sqref="L8"/>
      <selection pane="bottomRight" activeCell="I20" sqref="I20"/>
    </sheetView>
  </sheetViews>
  <sheetFormatPr defaultRowHeight="13.5"/>
  <cols>
    <col min="1" max="1" width="5.375" style="2" customWidth="1"/>
    <col min="2" max="2" width="3.125" style="2" customWidth="1"/>
    <col min="3" max="3" width="34.75" style="2" customWidth="1"/>
    <col min="4" max="9" width="11.875" style="2" customWidth="1"/>
    <col min="10" max="16384" width="9" style="2"/>
  </cols>
  <sheetData>
    <row r="1" spans="1:9" ht="33.950000000000003" customHeight="1">
      <c r="A1" s="33" t="s">
        <v>0</v>
      </c>
      <c r="B1" s="33"/>
      <c r="C1" s="21" t="s">
        <v>235</v>
      </c>
      <c r="D1" s="34"/>
      <c r="E1" s="34"/>
    </row>
    <row r="4" spans="1:9">
      <c r="A4" s="35" t="s">
        <v>112</v>
      </c>
    </row>
    <row r="5" spans="1:9">
      <c r="I5" s="9" t="s">
        <v>113</v>
      </c>
    </row>
    <row r="6" spans="1:9" s="37" customFormat="1" ht="29.25" customHeight="1">
      <c r="A6" s="50" t="s">
        <v>114</v>
      </c>
      <c r="B6" s="48"/>
      <c r="C6" s="48"/>
      <c r="D6" s="48"/>
      <c r="E6" s="36" t="s">
        <v>216</v>
      </c>
      <c r="F6" s="36" t="s">
        <v>217</v>
      </c>
      <c r="G6" s="36" t="s">
        <v>218</v>
      </c>
      <c r="H6" s="36" t="s">
        <v>224</v>
      </c>
      <c r="I6" s="36" t="s">
        <v>232</v>
      </c>
    </row>
    <row r="7" spans="1:9" ht="27" customHeight="1">
      <c r="A7" s="104" t="s">
        <v>115</v>
      </c>
      <c r="B7" s="61" t="s">
        <v>116</v>
      </c>
      <c r="C7" s="53"/>
      <c r="D7" s="66" t="s">
        <v>117</v>
      </c>
      <c r="E7" s="88">
        <v>445335</v>
      </c>
      <c r="F7" s="88">
        <v>457295</v>
      </c>
      <c r="G7" s="88">
        <v>507676</v>
      </c>
      <c r="H7" s="88">
        <v>543650</v>
      </c>
      <c r="I7" s="36">
        <v>496689</v>
      </c>
    </row>
    <row r="8" spans="1:9" ht="27" customHeight="1">
      <c r="A8" s="104"/>
      <c r="B8" s="79"/>
      <c r="C8" s="53" t="s">
        <v>118</v>
      </c>
      <c r="D8" s="66" t="s">
        <v>41</v>
      </c>
      <c r="E8" s="87">
        <v>249813</v>
      </c>
      <c r="F8" s="87">
        <v>250552</v>
      </c>
      <c r="G8" s="87">
        <v>235494</v>
      </c>
      <c r="H8" s="71">
        <v>275262</v>
      </c>
      <c r="I8" s="71">
        <v>271313</v>
      </c>
    </row>
    <row r="9" spans="1:9" ht="27" customHeight="1">
      <c r="A9" s="104"/>
      <c r="B9" s="53" t="s">
        <v>119</v>
      </c>
      <c r="C9" s="53"/>
      <c r="D9" s="66"/>
      <c r="E9" s="87">
        <v>435224</v>
      </c>
      <c r="F9" s="87">
        <v>449351</v>
      </c>
      <c r="G9" s="87">
        <v>492330</v>
      </c>
      <c r="H9" s="72">
        <v>530079</v>
      </c>
      <c r="I9" s="72">
        <v>483483</v>
      </c>
    </row>
    <row r="10" spans="1:9" ht="27" customHeight="1">
      <c r="A10" s="104"/>
      <c r="B10" s="53" t="s">
        <v>120</v>
      </c>
      <c r="C10" s="53"/>
      <c r="D10" s="66"/>
      <c r="E10" s="87">
        <v>10111</v>
      </c>
      <c r="F10" s="87">
        <v>7944</v>
      </c>
      <c r="G10" s="87">
        <v>15346</v>
      </c>
      <c r="H10" s="72">
        <v>13571</v>
      </c>
      <c r="I10" s="72">
        <v>13206</v>
      </c>
    </row>
    <row r="11" spans="1:9" ht="27" customHeight="1">
      <c r="A11" s="104"/>
      <c r="B11" s="53" t="s">
        <v>121</v>
      </c>
      <c r="C11" s="53"/>
      <c r="D11" s="66"/>
      <c r="E11" s="87">
        <v>8809</v>
      </c>
      <c r="F11" s="87">
        <v>6825</v>
      </c>
      <c r="G11" s="87">
        <v>10139</v>
      </c>
      <c r="H11" s="72">
        <v>11577</v>
      </c>
      <c r="I11" s="72">
        <v>9532</v>
      </c>
    </row>
    <row r="12" spans="1:9" ht="27" customHeight="1">
      <c r="A12" s="104"/>
      <c r="B12" s="53" t="s">
        <v>122</v>
      </c>
      <c r="C12" s="53"/>
      <c r="D12" s="66"/>
      <c r="E12" s="87">
        <v>1302</v>
      </c>
      <c r="F12" s="87">
        <v>1119</v>
      </c>
      <c r="G12" s="87">
        <v>5207</v>
      </c>
      <c r="H12" s="72">
        <v>1994</v>
      </c>
      <c r="I12" s="72">
        <v>3674</v>
      </c>
    </row>
    <row r="13" spans="1:9" ht="27" customHeight="1">
      <c r="A13" s="104"/>
      <c r="B13" s="53" t="s">
        <v>123</v>
      </c>
      <c r="C13" s="53"/>
      <c r="D13" s="66"/>
      <c r="E13" s="87">
        <v>-714</v>
      </c>
      <c r="F13" s="87">
        <v>-182</v>
      </c>
      <c r="G13" s="87">
        <v>4088</v>
      </c>
      <c r="H13" s="72">
        <v>-3213</v>
      </c>
      <c r="I13" s="72">
        <v>1680</v>
      </c>
    </row>
    <row r="14" spans="1:9" ht="27" customHeight="1">
      <c r="A14" s="104"/>
      <c r="B14" s="53" t="s">
        <v>124</v>
      </c>
      <c r="C14" s="53"/>
      <c r="D14" s="66"/>
      <c r="E14" s="87">
        <v>0</v>
      </c>
      <c r="F14" s="87">
        <v>0</v>
      </c>
      <c r="G14" s="87">
        <v>0</v>
      </c>
      <c r="H14" s="93" t="s">
        <v>236</v>
      </c>
      <c r="I14" s="72">
        <v>0</v>
      </c>
    </row>
    <row r="15" spans="1:9" ht="27" customHeight="1">
      <c r="A15" s="104"/>
      <c r="B15" s="53" t="s">
        <v>125</v>
      </c>
      <c r="C15" s="53"/>
      <c r="D15" s="66"/>
      <c r="E15" s="87">
        <v>-1333</v>
      </c>
      <c r="F15" s="87">
        <v>-1982</v>
      </c>
      <c r="G15" s="87">
        <v>4091</v>
      </c>
      <c r="H15" s="72">
        <v>6609</v>
      </c>
      <c r="I15" s="72">
        <v>1684</v>
      </c>
    </row>
    <row r="16" spans="1:9" ht="27" customHeight="1">
      <c r="A16" s="104"/>
      <c r="B16" s="53" t="s">
        <v>126</v>
      </c>
      <c r="C16" s="53"/>
      <c r="D16" s="66" t="s">
        <v>42</v>
      </c>
      <c r="E16" s="87">
        <v>37290</v>
      </c>
      <c r="F16" s="87">
        <v>32528</v>
      </c>
      <c r="G16" s="87">
        <v>38181</v>
      </c>
      <c r="H16" s="72">
        <v>52877</v>
      </c>
      <c r="I16" s="72">
        <v>54361</v>
      </c>
    </row>
    <row r="17" spans="1:9" ht="27" customHeight="1">
      <c r="A17" s="104"/>
      <c r="B17" s="53" t="s">
        <v>127</v>
      </c>
      <c r="C17" s="53"/>
      <c r="D17" s="66" t="s">
        <v>43</v>
      </c>
      <c r="E17" s="87">
        <v>83712</v>
      </c>
      <c r="F17" s="87">
        <v>57252</v>
      </c>
      <c r="G17" s="87">
        <v>80435</v>
      </c>
      <c r="H17" s="72">
        <v>80125</v>
      </c>
      <c r="I17" s="72">
        <v>81582</v>
      </c>
    </row>
    <row r="18" spans="1:9" ht="27" customHeight="1">
      <c r="A18" s="104"/>
      <c r="B18" s="53" t="s">
        <v>128</v>
      </c>
      <c r="C18" s="53"/>
      <c r="D18" s="66" t="s">
        <v>44</v>
      </c>
      <c r="E18" s="87">
        <v>880363</v>
      </c>
      <c r="F18" s="87">
        <v>897369</v>
      </c>
      <c r="G18" s="87">
        <v>912751</v>
      </c>
      <c r="H18" s="72">
        <v>929610</v>
      </c>
      <c r="I18" s="72">
        <v>924378</v>
      </c>
    </row>
    <row r="19" spans="1:9" ht="27" customHeight="1">
      <c r="A19" s="104"/>
      <c r="B19" s="53" t="s">
        <v>129</v>
      </c>
      <c r="C19" s="53"/>
      <c r="D19" s="66" t="s">
        <v>130</v>
      </c>
      <c r="E19" s="70">
        <f>E17+E18-E16</f>
        <v>926785</v>
      </c>
      <c r="F19" s="70">
        <f>F17+F18-F16</f>
        <v>922093</v>
      </c>
      <c r="G19" s="70">
        <f>G17+G18-G16</f>
        <v>955005</v>
      </c>
      <c r="H19" s="70">
        <f>H17+H18-H16</f>
        <v>956858</v>
      </c>
      <c r="I19" s="70">
        <f>I17+I18-I16</f>
        <v>951599</v>
      </c>
    </row>
    <row r="20" spans="1:9" ht="27" customHeight="1">
      <c r="A20" s="104"/>
      <c r="B20" s="53" t="s">
        <v>131</v>
      </c>
      <c r="C20" s="53"/>
      <c r="D20" s="66" t="s">
        <v>132</v>
      </c>
      <c r="E20" s="73">
        <f>E18/E8</f>
        <v>3.5240880178373422</v>
      </c>
      <c r="F20" s="73">
        <f>F18/F8</f>
        <v>3.5815678980810373</v>
      </c>
      <c r="G20" s="73">
        <f>G18/G8</f>
        <v>3.8758991736519826</v>
      </c>
      <c r="H20" s="73">
        <f>H18/H8</f>
        <v>3.3771824661595136</v>
      </c>
      <c r="I20" s="73">
        <f>I18/I8</f>
        <v>3.4070538455584511</v>
      </c>
    </row>
    <row r="21" spans="1:9" ht="27" customHeight="1">
      <c r="A21" s="104"/>
      <c r="B21" s="53" t="s">
        <v>133</v>
      </c>
      <c r="C21" s="53"/>
      <c r="D21" s="66" t="s">
        <v>134</v>
      </c>
      <c r="E21" s="73">
        <f>E19/E8</f>
        <v>3.7099150164322912</v>
      </c>
      <c r="F21" s="73">
        <f>F19/F8</f>
        <v>3.6802460167949169</v>
      </c>
      <c r="G21" s="73">
        <f>G19/G8</f>
        <v>4.0553262503503271</v>
      </c>
      <c r="H21" s="73">
        <f>H19/H8</f>
        <v>3.4761717926920532</v>
      </c>
      <c r="I21" s="73">
        <f>I19/I8</f>
        <v>3.507384460014817</v>
      </c>
    </row>
    <row r="22" spans="1:9" ht="27" customHeight="1">
      <c r="A22" s="104"/>
      <c r="B22" s="53" t="s">
        <v>135</v>
      </c>
      <c r="C22" s="53"/>
      <c r="D22" s="66" t="s">
        <v>136</v>
      </c>
      <c r="E22" s="70">
        <f>E18/E24*1000000</f>
        <v>1208831.5418879655</v>
      </c>
      <c r="F22" s="70">
        <f>F18/F24*1000000</f>
        <v>1232182.5791320873</v>
      </c>
      <c r="G22" s="70">
        <f>G18/G24*1000000</f>
        <v>1319906.5257032625</v>
      </c>
      <c r="H22" s="70">
        <f>H18/H24*1000000</f>
        <v>1344285.9064071251</v>
      </c>
      <c r="I22" s="70">
        <f>I18/I24*1000000</f>
        <v>1336720.0412999059</v>
      </c>
    </row>
    <row r="23" spans="1:9" ht="27" customHeight="1">
      <c r="A23" s="104"/>
      <c r="B23" s="53" t="s">
        <v>137</v>
      </c>
      <c r="C23" s="53"/>
      <c r="D23" s="66" t="s">
        <v>138</v>
      </c>
      <c r="E23" s="70">
        <f>E19/E24*1000000</f>
        <v>1272573.8593610113</v>
      </c>
      <c r="F23" s="70">
        <f>F19/F24*1000000</f>
        <v>1266131.2469448396</v>
      </c>
      <c r="G23" s="70">
        <f>G19/G24*1000000</f>
        <v>1381008.9844648149</v>
      </c>
      <c r="H23" s="70">
        <f>H19/H24*1000000</f>
        <v>1383688.5616902884</v>
      </c>
      <c r="I23" s="70">
        <f>I19/I24*1000000</f>
        <v>1376083.6525544194</v>
      </c>
    </row>
    <row r="24" spans="1:9" ht="27" customHeight="1">
      <c r="A24" s="104"/>
      <c r="B24" s="74" t="s">
        <v>139</v>
      </c>
      <c r="C24" s="75"/>
      <c r="D24" s="66" t="s">
        <v>140</v>
      </c>
      <c r="E24" s="70">
        <v>728276</v>
      </c>
      <c r="F24" s="70">
        <f>E24</f>
        <v>728276</v>
      </c>
      <c r="G24" s="72">
        <v>691527</v>
      </c>
      <c r="H24" s="72">
        <v>691527</v>
      </c>
      <c r="I24" s="72">
        <v>691527</v>
      </c>
    </row>
    <row r="25" spans="1:9" ht="27" customHeight="1">
      <c r="A25" s="104"/>
      <c r="B25" s="47" t="s">
        <v>141</v>
      </c>
      <c r="C25" s="47"/>
      <c r="D25" s="47"/>
      <c r="E25" s="87">
        <v>266360</v>
      </c>
      <c r="F25" s="87">
        <v>262872</v>
      </c>
      <c r="G25" s="87">
        <v>267553</v>
      </c>
      <c r="H25" s="86">
        <v>279802</v>
      </c>
      <c r="I25" s="54">
        <v>271082</v>
      </c>
    </row>
    <row r="26" spans="1:9" ht="27" customHeight="1">
      <c r="A26" s="104"/>
      <c r="B26" s="47" t="s">
        <v>142</v>
      </c>
      <c r="C26" s="47"/>
      <c r="D26" s="47"/>
      <c r="E26" s="76">
        <v>0.27</v>
      </c>
      <c r="F26" s="76">
        <v>0.27200000000000002</v>
      </c>
      <c r="G26" s="76">
        <v>0.27400000000000002</v>
      </c>
      <c r="H26" s="77">
        <v>0.26105</v>
      </c>
      <c r="I26" s="77">
        <v>0.26113999999999998</v>
      </c>
    </row>
    <row r="27" spans="1:9" ht="27" customHeight="1">
      <c r="A27" s="104"/>
      <c r="B27" s="47" t="s">
        <v>143</v>
      </c>
      <c r="C27" s="47"/>
      <c r="D27" s="47"/>
      <c r="E27" s="58">
        <v>0.5</v>
      </c>
      <c r="F27" s="58">
        <v>0.4</v>
      </c>
      <c r="G27" s="58">
        <v>1.9</v>
      </c>
      <c r="H27" s="55">
        <v>0.7</v>
      </c>
      <c r="I27" s="55">
        <v>1.4</v>
      </c>
    </row>
    <row r="28" spans="1:9" ht="27" customHeight="1">
      <c r="A28" s="104"/>
      <c r="B28" s="47" t="s">
        <v>144</v>
      </c>
      <c r="C28" s="47"/>
      <c r="D28" s="47"/>
      <c r="E28" s="58">
        <v>96.9</v>
      </c>
      <c r="F28" s="58">
        <v>98.5</v>
      </c>
      <c r="G28" s="58">
        <v>96.1</v>
      </c>
      <c r="H28" s="55">
        <v>89.6</v>
      </c>
      <c r="I28" s="55">
        <v>95.5</v>
      </c>
    </row>
    <row r="29" spans="1:9" ht="27" customHeight="1">
      <c r="A29" s="104"/>
      <c r="B29" s="47" t="s">
        <v>145</v>
      </c>
      <c r="C29" s="47"/>
      <c r="D29" s="47"/>
      <c r="E29" s="58">
        <v>26.9</v>
      </c>
      <c r="F29" s="58">
        <v>25.4</v>
      </c>
      <c r="G29" s="58">
        <v>22.1</v>
      </c>
      <c r="H29" s="55">
        <v>23.5</v>
      </c>
      <c r="I29" s="55">
        <v>25.3</v>
      </c>
    </row>
    <row r="30" spans="1:9" ht="27" customHeight="1">
      <c r="A30" s="104"/>
      <c r="B30" s="104" t="s">
        <v>146</v>
      </c>
      <c r="C30" s="47" t="s">
        <v>147</v>
      </c>
      <c r="D30" s="47"/>
      <c r="E30" s="58">
        <v>0</v>
      </c>
      <c r="F30" s="58">
        <v>0</v>
      </c>
      <c r="G30" s="58">
        <v>0</v>
      </c>
      <c r="H30" s="55">
        <v>0</v>
      </c>
      <c r="I30" s="55">
        <v>0</v>
      </c>
    </row>
    <row r="31" spans="1:9" ht="27" customHeight="1">
      <c r="A31" s="104"/>
      <c r="B31" s="104"/>
      <c r="C31" s="47" t="s">
        <v>148</v>
      </c>
      <c r="D31" s="47"/>
      <c r="E31" s="58">
        <v>0</v>
      </c>
      <c r="F31" s="58">
        <v>0</v>
      </c>
      <c r="G31" s="58">
        <v>0</v>
      </c>
      <c r="H31" s="55">
        <v>0</v>
      </c>
      <c r="I31" s="55">
        <v>0</v>
      </c>
    </row>
    <row r="32" spans="1:9" ht="27" customHeight="1">
      <c r="A32" s="104"/>
      <c r="B32" s="104"/>
      <c r="C32" s="47" t="s">
        <v>149</v>
      </c>
      <c r="D32" s="47"/>
      <c r="E32" s="58">
        <v>10.5</v>
      </c>
      <c r="F32" s="58">
        <v>10.6</v>
      </c>
      <c r="G32" s="58">
        <v>10.6</v>
      </c>
      <c r="H32" s="55">
        <v>10.6</v>
      </c>
      <c r="I32" s="55">
        <v>11.1</v>
      </c>
    </row>
    <row r="33" spans="1:9" ht="27" customHeight="1">
      <c r="A33" s="104"/>
      <c r="B33" s="104"/>
      <c r="C33" s="47" t="s">
        <v>150</v>
      </c>
      <c r="D33" s="47"/>
      <c r="E33" s="58">
        <v>177.8</v>
      </c>
      <c r="F33" s="58">
        <v>189.9</v>
      </c>
      <c r="G33" s="58">
        <v>187.9</v>
      </c>
      <c r="H33" s="78">
        <v>173.3</v>
      </c>
      <c r="I33" s="78">
        <v>176.4</v>
      </c>
    </row>
    <row r="34" spans="1:9" ht="27" customHeight="1">
      <c r="A34" s="2" t="s">
        <v>233</v>
      </c>
      <c r="E34" s="38"/>
      <c r="F34" s="38"/>
      <c r="G34" s="38"/>
      <c r="H34" s="38"/>
      <c r="I34" s="39"/>
    </row>
    <row r="35" spans="1:9" ht="27" customHeight="1">
      <c r="A35" s="8" t="s">
        <v>110</v>
      </c>
    </row>
    <row r="36" spans="1:9">
      <c r="A36" s="40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5" firstPageNumber="2" orientation="portrait" useFirstPageNumber="1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view="pageBreakPreview" zoomScale="85" zoomScaleNormal="100" zoomScaleSheetLayoutView="85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H36" sqref="H36"/>
    </sheetView>
  </sheetViews>
  <sheetFormatPr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22" t="s">
        <v>237</v>
      </c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252</v>
      </c>
      <c r="B5" s="12"/>
      <c r="C5" s="12"/>
      <c r="D5" s="12"/>
      <c r="K5" s="15"/>
      <c r="O5" s="15" t="s">
        <v>47</v>
      </c>
    </row>
    <row r="6" spans="1:25" ht="15.95" customHeight="1">
      <c r="A6" s="113" t="s">
        <v>48</v>
      </c>
      <c r="B6" s="114"/>
      <c r="C6" s="114"/>
      <c r="D6" s="114"/>
      <c r="E6" s="114"/>
      <c r="F6" s="108" t="s">
        <v>244</v>
      </c>
      <c r="G6" s="109"/>
      <c r="H6" s="108" t="s">
        <v>245</v>
      </c>
      <c r="I6" s="109"/>
      <c r="J6" s="108" t="s">
        <v>246</v>
      </c>
      <c r="K6" s="109"/>
      <c r="L6" s="108" t="s">
        <v>247</v>
      </c>
      <c r="M6" s="109"/>
      <c r="N6" s="110"/>
      <c r="O6" s="110"/>
    </row>
    <row r="7" spans="1:25" ht="15.95" customHeight="1">
      <c r="A7" s="114"/>
      <c r="B7" s="114"/>
      <c r="C7" s="114"/>
      <c r="D7" s="114"/>
      <c r="E7" s="114"/>
      <c r="F7" s="51" t="s">
        <v>223</v>
      </c>
      <c r="G7" s="51" t="s">
        <v>222</v>
      </c>
      <c r="H7" s="51" t="s">
        <v>223</v>
      </c>
      <c r="I7" s="96" t="s">
        <v>222</v>
      </c>
      <c r="J7" s="51" t="s">
        <v>223</v>
      </c>
      <c r="K7" s="96" t="s">
        <v>222</v>
      </c>
      <c r="L7" s="51" t="s">
        <v>223</v>
      </c>
      <c r="M7" s="96" t="s">
        <v>222</v>
      </c>
      <c r="N7" s="51" t="s">
        <v>223</v>
      </c>
      <c r="O7" s="96" t="s">
        <v>222</v>
      </c>
    </row>
    <row r="8" spans="1:25" ht="15.95" customHeight="1">
      <c r="A8" s="115" t="s">
        <v>82</v>
      </c>
      <c r="B8" s="61" t="s">
        <v>49</v>
      </c>
      <c r="C8" s="94"/>
      <c r="D8" s="94"/>
      <c r="E8" s="95" t="s">
        <v>40</v>
      </c>
      <c r="F8" s="97">
        <v>295</v>
      </c>
      <c r="G8" s="99">
        <v>278</v>
      </c>
      <c r="H8" s="97">
        <v>1540</v>
      </c>
      <c r="I8" s="99">
        <v>1564</v>
      </c>
      <c r="J8" s="99">
        <v>15545</v>
      </c>
      <c r="K8" s="99">
        <v>15035</v>
      </c>
      <c r="L8" s="99">
        <v>1270</v>
      </c>
      <c r="M8" s="99">
        <v>1235</v>
      </c>
      <c r="N8" s="97"/>
      <c r="O8" s="9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5.95" customHeight="1">
      <c r="A9" s="115"/>
      <c r="B9" s="63"/>
      <c r="C9" s="94" t="s">
        <v>50</v>
      </c>
      <c r="D9" s="94"/>
      <c r="E9" s="95" t="s">
        <v>41</v>
      </c>
      <c r="F9" s="97">
        <v>294</v>
      </c>
      <c r="G9" s="99">
        <v>278</v>
      </c>
      <c r="H9" s="97">
        <v>1540</v>
      </c>
      <c r="I9" s="99">
        <v>1563</v>
      </c>
      <c r="J9" s="99">
        <v>15502</v>
      </c>
      <c r="K9" s="99">
        <v>14963</v>
      </c>
      <c r="L9" s="99">
        <v>1270</v>
      </c>
      <c r="M9" s="99">
        <v>1234</v>
      </c>
      <c r="N9" s="97"/>
      <c r="O9" s="9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5.95" customHeight="1">
      <c r="A10" s="115"/>
      <c r="B10" s="62"/>
      <c r="C10" s="94" t="s">
        <v>51</v>
      </c>
      <c r="D10" s="94"/>
      <c r="E10" s="95" t="s">
        <v>42</v>
      </c>
      <c r="F10" s="97">
        <v>1</v>
      </c>
      <c r="G10" s="99">
        <v>0.4</v>
      </c>
      <c r="H10" s="97">
        <v>0.4</v>
      </c>
      <c r="I10" s="99">
        <v>1</v>
      </c>
      <c r="J10" s="99">
        <v>42</v>
      </c>
      <c r="K10" s="102">
        <v>72</v>
      </c>
      <c r="L10" s="99">
        <v>0.1</v>
      </c>
      <c r="M10" s="99">
        <v>1</v>
      </c>
      <c r="N10" s="97"/>
      <c r="O10" s="9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5.95" customHeight="1">
      <c r="A11" s="115"/>
      <c r="B11" s="61" t="s">
        <v>52</v>
      </c>
      <c r="C11" s="94"/>
      <c r="D11" s="94"/>
      <c r="E11" s="95" t="s">
        <v>43</v>
      </c>
      <c r="F11" s="97">
        <v>246</v>
      </c>
      <c r="G11" s="99">
        <v>232</v>
      </c>
      <c r="H11" s="97">
        <v>1247</v>
      </c>
      <c r="I11" s="99">
        <v>1171</v>
      </c>
      <c r="J11" s="99">
        <v>15358</v>
      </c>
      <c r="K11" s="99">
        <v>15182</v>
      </c>
      <c r="L11" s="99">
        <v>1309</v>
      </c>
      <c r="M11" s="99">
        <v>1251</v>
      </c>
      <c r="N11" s="97"/>
      <c r="O11" s="9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5.95" customHeight="1">
      <c r="A12" s="115"/>
      <c r="B12" s="63"/>
      <c r="C12" s="94" t="s">
        <v>53</v>
      </c>
      <c r="D12" s="94"/>
      <c r="E12" s="95" t="s">
        <v>44</v>
      </c>
      <c r="F12" s="97">
        <v>246</v>
      </c>
      <c r="G12" s="99">
        <v>232</v>
      </c>
      <c r="H12" s="97">
        <v>1247</v>
      </c>
      <c r="I12" s="99">
        <v>1171</v>
      </c>
      <c r="J12" s="99">
        <v>15283</v>
      </c>
      <c r="K12" s="99">
        <v>14935</v>
      </c>
      <c r="L12" s="99">
        <v>1309</v>
      </c>
      <c r="M12" s="99">
        <v>1251</v>
      </c>
      <c r="N12" s="97"/>
      <c r="O12" s="9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5.95" customHeight="1">
      <c r="A13" s="115"/>
      <c r="B13" s="62"/>
      <c r="C13" s="94" t="s">
        <v>54</v>
      </c>
      <c r="D13" s="94"/>
      <c r="E13" s="95" t="s">
        <v>45</v>
      </c>
      <c r="F13" s="97">
        <v>0.4</v>
      </c>
      <c r="G13" s="99">
        <v>0.01</v>
      </c>
      <c r="H13" s="67">
        <v>0</v>
      </c>
      <c r="I13" s="102">
        <v>1.4999999999999999E-2</v>
      </c>
      <c r="J13" s="99">
        <v>75</v>
      </c>
      <c r="K13" s="102">
        <v>247</v>
      </c>
      <c r="L13" s="99">
        <v>0</v>
      </c>
      <c r="M13" s="99">
        <v>0</v>
      </c>
      <c r="N13" s="97"/>
      <c r="O13" s="9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5.95" customHeight="1">
      <c r="A14" s="115"/>
      <c r="B14" s="94" t="s">
        <v>55</v>
      </c>
      <c r="C14" s="94"/>
      <c r="D14" s="94"/>
      <c r="E14" s="95" t="s">
        <v>96</v>
      </c>
      <c r="F14" s="97">
        <f t="shared" ref="F14:O15" si="0">F9-F12</f>
        <v>48</v>
      </c>
      <c r="G14" s="99">
        <f t="shared" si="0"/>
        <v>46</v>
      </c>
      <c r="H14" s="97">
        <f t="shared" si="0"/>
        <v>293</v>
      </c>
      <c r="I14" s="99">
        <f t="shared" si="0"/>
        <v>392</v>
      </c>
      <c r="J14" s="99">
        <f t="shared" si="0"/>
        <v>219</v>
      </c>
      <c r="K14" s="99">
        <f t="shared" si="0"/>
        <v>28</v>
      </c>
      <c r="L14" s="99">
        <f t="shared" si="0"/>
        <v>-39</v>
      </c>
      <c r="M14" s="99">
        <f t="shared" si="0"/>
        <v>-17</v>
      </c>
      <c r="N14" s="97">
        <f t="shared" si="0"/>
        <v>0</v>
      </c>
      <c r="O14" s="97">
        <f t="shared" si="0"/>
        <v>0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5.95" customHeight="1">
      <c r="A15" s="115"/>
      <c r="B15" s="94" t="s">
        <v>56</v>
      </c>
      <c r="C15" s="94"/>
      <c r="D15" s="94"/>
      <c r="E15" s="95" t="s">
        <v>97</v>
      </c>
      <c r="F15" s="97">
        <f t="shared" si="0"/>
        <v>0.6</v>
      </c>
      <c r="G15" s="99">
        <f t="shared" si="0"/>
        <v>0.39</v>
      </c>
      <c r="H15" s="97">
        <f t="shared" si="0"/>
        <v>0.4</v>
      </c>
      <c r="I15" s="99">
        <f t="shared" si="0"/>
        <v>0.98499999999999999</v>
      </c>
      <c r="J15" s="99">
        <f t="shared" si="0"/>
        <v>-33</v>
      </c>
      <c r="K15" s="99">
        <f t="shared" si="0"/>
        <v>-175</v>
      </c>
      <c r="L15" s="99">
        <f t="shared" si="0"/>
        <v>0.1</v>
      </c>
      <c r="M15" s="99">
        <f t="shared" si="0"/>
        <v>1</v>
      </c>
      <c r="N15" s="97">
        <f t="shared" si="0"/>
        <v>0</v>
      </c>
      <c r="O15" s="97">
        <f t="shared" si="0"/>
        <v>0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5.95" customHeight="1">
      <c r="A16" s="115"/>
      <c r="B16" s="94" t="s">
        <v>57</v>
      </c>
      <c r="C16" s="94"/>
      <c r="D16" s="94"/>
      <c r="E16" s="95" t="s">
        <v>98</v>
      </c>
      <c r="F16" s="97">
        <f t="shared" ref="F16:O16" si="1">F8-F11</f>
        <v>49</v>
      </c>
      <c r="G16" s="99">
        <f t="shared" si="1"/>
        <v>46</v>
      </c>
      <c r="H16" s="97">
        <f t="shared" si="1"/>
        <v>293</v>
      </c>
      <c r="I16" s="99">
        <f t="shared" si="1"/>
        <v>393</v>
      </c>
      <c r="J16" s="99">
        <f t="shared" si="1"/>
        <v>187</v>
      </c>
      <c r="K16" s="99">
        <f t="shared" si="1"/>
        <v>-147</v>
      </c>
      <c r="L16" s="99">
        <f t="shared" si="1"/>
        <v>-39</v>
      </c>
      <c r="M16" s="99">
        <f t="shared" si="1"/>
        <v>-16</v>
      </c>
      <c r="N16" s="97">
        <f t="shared" si="1"/>
        <v>0</v>
      </c>
      <c r="O16" s="97">
        <f t="shared" si="1"/>
        <v>0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5.95" customHeight="1">
      <c r="A17" s="115"/>
      <c r="B17" s="94" t="s">
        <v>58</v>
      </c>
      <c r="C17" s="94"/>
      <c r="D17" s="94"/>
      <c r="E17" s="51"/>
      <c r="F17" s="67">
        <v>0</v>
      </c>
      <c r="G17" s="102">
        <v>0</v>
      </c>
      <c r="H17" s="67">
        <v>0</v>
      </c>
      <c r="I17" s="102">
        <v>0</v>
      </c>
      <c r="J17" s="102">
        <f>12769-187</f>
        <v>12582</v>
      </c>
      <c r="K17" s="99">
        <v>12769</v>
      </c>
      <c r="L17" s="99">
        <v>0</v>
      </c>
      <c r="M17" s="99">
        <v>0</v>
      </c>
      <c r="N17" s="67"/>
      <c r="O17" s="68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5.95" customHeight="1">
      <c r="A18" s="115"/>
      <c r="B18" s="94" t="s">
        <v>59</v>
      </c>
      <c r="C18" s="94"/>
      <c r="D18" s="94"/>
      <c r="E18" s="51"/>
      <c r="F18" s="68">
        <v>0</v>
      </c>
      <c r="G18" s="102">
        <v>0</v>
      </c>
      <c r="H18" s="68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68"/>
      <c r="O18" s="68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5.95" customHeight="1">
      <c r="A19" s="115" t="s">
        <v>83</v>
      </c>
      <c r="B19" s="61" t="s">
        <v>60</v>
      </c>
      <c r="C19" s="94"/>
      <c r="D19" s="94"/>
      <c r="E19" s="95"/>
      <c r="F19" s="97">
        <v>0</v>
      </c>
      <c r="G19" s="99">
        <v>0</v>
      </c>
      <c r="H19" s="97">
        <v>7</v>
      </c>
      <c r="I19" s="99">
        <v>7</v>
      </c>
      <c r="J19" s="99">
        <v>2611</v>
      </c>
      <c r="K19" s="99">
        <v>1459</v>
      </c>
      <c r="L19" s="99">
        <v>758</v>
      </c>
      <c r="M19" s="99">
        <v>434</v>
      </c>
      <c r="N19" s="97"/>
      <c r="O19" s="9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5.95" customHeight="1">
      <c r="A20" s="115"/>
      <c r="B20" s="62"/>
      <c r="C20" s="94" t="s">
        <v>61</v>
      </c>
      <c r="D20" s="94"/>
      <c r="E20" s="95"/>
      <c r="F20" s="97">
        <v>0</v>
      </c>
      <c r="G20" s="99">
        <v>0</v>
      </c>
      <c r="H20" s="97">
        <v>0</v>
      </c>
      <c r="I20" s="99">
        <v>0</v>
      </c>
      <c r="J20" s="99">
        <v>1618</v>
      </c>
      <c r="K20" s="99">
        <v>256</v>
      </c>
      <c r="L20" s="99">
        <v>169</v>
      </c>
      <c r="M20" s="99">
        <v>131</v>
      </c>
      <c r="N20" s="97"/>
      <c r="O20" s="9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5.95" customHeight="1">
      <c r="A21" s="115"/>
      <c r="B21" s="79" t="s">
        <v>62</v>
      </c>
      <c r="C21" s="94"/>
      <c r="D21" s="94"/>
      <c r="E21" s="95" t="s">
        <v>99</v>
      </c>
      <c r="F21" s="97">
        <v>0</v>
      </c>
      <c r="G21" s="99">
        <v>0</v>
      </c>
      <c r="H21" s="97">
        <v>7</v>
      </c>
      <c r="I21" s="99">
        <v>7</v>
      </c>
      <c r="J21" s="99">
        <v>2611</v>
      </c>
      <c r="K21" s="99">
        <v>1459</v>
      </c>
      <c r="L21" s="99">
        <v>758</v>
      </c>
      <c r="M21" s="99">
        <v>434</v>
      </c>
      <c r="N21" s="97"/>
      <c r="O21" s="9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5.95" customHeight="1">
      <c r="A22" s="115"/>
      <c r="B22" s="61" t="s">
        <v>63</v>
      </c>
      <c r="C22" s="94"/>
      <c r="D22" s="94"/>
      <c r="E22" s="95" t="s">
        <v>100</v>
      </c>
      <c r="F22" s="97">
        <v>56</v>
      </c>
      <c r="G22" s="99">
        <v>86</v>
      </c>
      <c r="H22" s="97">
        <v>157</v>
      </c>
      <c r="I22" s="99">
        <v>199</v>
      </c>
      <c r="J22" s="99">
        <v>3134</v>
      </c>
      <c r="K22" s="99">
        <v>1636</v>
      </c>
      <c r="L22" s="99">
        <v>758</v>
      </c>
      <c r="M22" s="99">
        <v>437</v>
      </c>
      <c r="N22" s="97"/>
      <c r="O22" s="9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5.95" customHeight="1">
      <c r="A23" s="115"/>
      <c r="B23" s="62" t="s">
        <v>64</v>
      </c>
      <c r="C23" s="94" t="s">
        <v>65</v>
      </c>
      <c r="D23" s="94"/>
      <c r="E23" s="95"/>
      <c r="F23" s="97">
        <v>21</v>
      </c>
      <c r="G23" s="99">
        <v>21</v>
      </c>
      <c r="H23" s="97">
        <v>33</v>
      </c>
      <c r="I23" s="99">
        <v>33</v>
      </c>
      <c r="J23" s="99">
        <v>1496</v>
      </c>
      <c r="K23" s="99">
        <v>1371</v>
      </c>
      <c r="L23" s="99">
        <v>209</v>
      </c>
      <c r="M23" s="99">
        <v>207</v>
      </c>
      <c r="N23" s="97"/>
      <c r="O23" s="9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5.95" customHeight="1">
      <c r="A24" s="115"/>
      <c r="B24" s="94" t="s">
        <v>101</v>
      </c>
      <c r="C24" s="94"/>
      <c r="D24" s="94"/>
      <c r="E24" s="95" t="s">
        <v>102</v>
      </c>
      <c r="F24" s="97">
        <f t="shared" ref="F24:O24" si="2">F21-F22</f>
        <v>-56</v>
      </c>
      <c r="G24" s="99">
        <f t="shared" si="2"/>
        <v>-86</v>
      </c>
      <c r="H24" s="97">
        <f t="shared" si="2"/>
        <v>-150</v>
      </c>
      <c r="I24" s="99">
        <f t="shared" si="2"/>
        <v>-192</v>
      </c>
      <c r="J24" s="99">
        <f t="shared" si="2"/>
        <v>-523</v>
      </c>
      <c r="K24" s="99">
        <f t="shared" si="2"/>
        <v>-177</v>
      </c>
      <c r="L24" s="99">
        <f t="shared" si="2"/>
        <v>0</v>
      </c>
      <c r="M24" s="99">
        <f t="shared" si="2"/>
        <v>-3</v>
      </c>
      <c r="N24" s="97">
        <f t="shared" si="2"/>
        <v>0</v>
      </c>
      <c r="O24" s="97">
        <f t="shared" si="2"/>
        <v>0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5.95" customHeight="1">
      <c r="A25" s="115"/>
      <c r="B25" s="61" t="s">
        <v>66</v>
      </c>
      <c r="C25" s="61"/>
      <c r="D25" s="61"/>
      <c r="E25" s="116" t="s">
        <v>103</v>
      </c>
      <c r="F25" s="111">
        <v>56</v>
      </c>
      <c r="G25" s="118">
        <v>86</v>
      </c>
      <c r="H25" s="111">
        <v>150</v>
      </c>
      <c r="I25" s="118">
        <v>192</v>
      </c>
      <c r="J25" s="118">
        <v>523</v>
      </c>
      <c r="K25" s="118">
        <v>177</v>
      </c>
      <c r="L25" s="126">
        <v>0</v>
      </c>
      <c r="M25" s="118">
        <v>3</v>
      </c>
      <c r="N25" s="111"/>
      <c r="O25" s="111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5.95" customHeight="1">
      <c r="A26" s="115"/>
      <c r="B26" s="79" t="s">
        <v>67</v>
      </c>
      <c r="C26" s="79"/>
      <c r="D26" s="79"/>
      <c r="E26" s="117"/>
      <c r="F26" s="112"/>
      <c r="G26" s="118"/>
      <c r="H26" s="112"/>
      <c r="I26" s="118"/>
      <c r="J26" s="118"/>
      <c r="K26" s="118"/>
      <c r="L26" s="127"/>
      <c r="M26" s="118"/>
      <c r="N26" s="112"/>
      <c r="O26" s="112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5.95" customHeight="1">
      <c r="A27" s="115"/>
      <c r="B27" s="94" t="s">
        <v>104</v>
      </c>
      <c r="C27" s="94"/>
      <c r="D27" s="94"/>
      <c r="E27" s="95" t="s">
        <v>105</v>
      </c>
      <c r="F27" s="97">
        <f t="shared" ref="F27:O27" si="3">F24+F25</f>
        <v>0</v>
      </c>
      <c r="G27" s="99">
        <f t="shared" si="3"/>
        <v>0</v>
      </c>
      <c r="H27" s="97">
        <f t="shared" si="3"/>
        <v>0</v>
      </c>
      <c r="I27" s="99">
        <f t="shared" si="3"/>
        <v>0</v>
      </c>
      <c r="J27" s="99">
        <f t="shared" si="3"/>
        <v>0</v>
      </c>
      <c r="K27" s="99">
        <f t="shared" si="3"/>
        <v>0</v>
      </c>
      <c r="L27" s="99">
        <f t="shared" si="3"/>
        <v>0</v>
      </c>
      <c r="M27" s="99">
        <f t="shared" si="3"/>
        <v>0</v>
      </c>
      <c r="N27" s="97">
        <f t="shared" si="3"/>
        <v>0</v>
      </c>
      <c r="O27" s="97">
        <f t="shared" si="3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5.95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5.95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8" t="s">
        <v>106</v>
      </c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ht="15.95" customHeight="1">
      <c r="A30" s="114" t="s">
        <v>68</v>
      </c>
      <c r="B30" s="114"/>
      <c r="C30" s="114"/>
      <c r="D30" s="114"/>
      <c r="E30" s="114"/>
      <c r="F30" s="124" t="s">
        <v>248</v>
      </c>
      <c r="G30" s="125"/>
      <c r="H30" s="124" t="s">
        <v>249</v>
      </c>
      <c r="I30" s="125"/>
      <c r="J30" s="124" t="s">
        <v>250</v>
      </c>
      <c r="K30" s="125"/>
      <c r="L30" s="123"/>
      <c r="M30" s="123"/>
      <c r="N30" s="123"/>
      <c r="O30" s="123"/>
      <c r="P30" s="29"/>
      <c r="Q30" s="27"/>
      <c r="R30" s="29"/>
      <c r="S30" s="27"/>
      <c r="T30" s="29"/>
      <c r="U30" s="27"/>
      <c r="V30" s="29"/>
      <c r="W30" s="27"/>
      <c r="X30" s="29"/>
      <c r="Y30" s="27"/>
    </row>
    <row r="31" spans="1:25" ht="15.95" customHeight="1">
      <c r="A31" s="114"/>
      <c r="B31" s="114"/>
      <c r="C31" s="114"/>
      <c r="D31" s="114"/>
      <c r="E31" s="114"/>
      <c r="F31" s="51" t="s">
        <v>223</v>
      </c>
      <c r="G31" s="96" t="s">
        <v>222</v>
      </c>
      <c r="H31" s="51" t="s">
        <v>223</v>
      </c>
      <c r="I31" s="96" t="s">
        <v>222</v>
      </c>
      <c r="J31" s="51" t="s">
        <v>223</v>
      </c>
      <c r="K31" s="96" t="s">
        <v>222</v>
      </c>
      <c r="L31" s="51" t="s">
        <v>223</v>
      </c>
      <c r="M31" s="96" t="s">
        <v>222</v>
      </c>
      <c r="N31" s="51" t="s">
        <v>223</v>
      </c>
      <c r="O31" s="96" t="s">
        <v>222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5.95" customHeight="1">
      <c r="A32" s="115" t="s">
        <v>84</v>
      </c>
      <c r="B32" s="61" t="s">
        <v>49</v>
      </c>
      <c r="C32" s="94"/>
      <c r="D32" s="94"/>
      <c r="E32" s="95" t="s">
        <v>40</v>
      </c>
      <c r="F32" s="97">
        <v>238</v>
      </c>
      <c r="G32" s="99">
        <v>248</v>
      </c>
      <c r="H32" s="97">
        <v>17</v>
      </c>
      <c r="I32" s="99">
        <v>260</v>
      </c>
      <c r="J32" s="99">
        <v>1478</v>
      </c>
      <c r="K32" s="99">
        <v>144</v>
      </c>
      <c r="L32" s="97"/>
      <c r="M32" s="97"/>
      <c r="N32" s="97"/>
      <c r="O32" s="97"/>
      <c r="P32" s="31"/>
      <c r="Q32" s="31"/>
      <c r="R32" s="31"/>
      <c r="S32" s="31"/>
      <c r="T32" s="32"/>
      <c r="U32" s="32"/>
      <c r="V32" s="31"/>
      <c r="W32" s="31"/>
      <c r="X32" s="32"/>
      <c r="Y32" s="32"/>
    </row>
    <row r="33" spans="1:25" ht="15.95" customHeight="1">
      <c r="A33" s="119"/>
      <c r="B33" s="63"/>
      <c r="C33" s="61" t="s">
        <v>69</v>
      </c>
      <c r="D33" s="94"/>
      <c r="E33" s="95"/>
      <c r="F33" s="97">
        <v>233</v>
      </c>
      <c r="G33" s="99">
        <v>230</v>
      </c>
      <c r="H33" s="97">
        <v>17</v>
      </c>
      <c r="I33" s="99">
        <v>260</v>
      </c>
      <c r="J33" s="99">
        <v>1478</v>
      </c>
      <c r="K33" s="99">
        <v>144</v>
      </c>
      <c r="L33" s="97"/>
      <c r="M33" s="97"/>
      <c r="N33" s="97"/>
      <c r="O33" s="97"/>
      <c r="P33" s="31"/>
      <c r="Q33" s="31"/>
      <c r="R33" s="31"/>
      <c r="S33" s="31"/>
      <c r="T33" s="32"/>
      <c r="U33" s="32"/>
      <c r="V33" s="31"/>
      <c r="W33" s="31"/>
      <c r="X33" s="32"/>
      <c r="Y33" s="32"/>
    </row>
    <row r="34" spans="1:25" ht="15.95" customHeight="1">
      <c r="A34" s="119"/>
      <c r="B34" s="63"/>
      <c r="C34" s="62"/>
      <c r="D34" s="94" t="s">
        <v>70</v>
      </c>
      <c r="E34" s="95"/>
      <c r="F34" s="97">
        <v>233</v>
      </c>
      <c r="G34" s="99">
        <v>230</v>
      </c>
      <c r="H34" s="97">
        <v>17</v>
      </c>
      <c r="I34" s="99">
        <v>260</v>
      </c>
      <c r="J34" s="99">
        <v>0</v>
      </c>
      <c r="K34" s="99">
        <v>0</v>
      </c>
      <c r="L34" s="97"/>
      <c r="M34" s="97"/>
      <c r="N34" s="97"/>
      <c r="O34" s="97"/>
      <c r="P34" s="31"/>
      <c r="Q34" s="31"/>
      <c r="R34" s="31"/>
      <c r="S34" s="31"/>
      <c r="T34" s="32"/>
      <c r="U34" s="32"/>
      <c r="V34" s="31"/>
      <c r="W34" s="31"/>
      <c r="X34" s="32"/>
      <c r="Y34" s="32"/>
    </row>
    <row r="35" spans="1:25" ht="15.95" customHeight="1">
      <c r="A35" s="119"/>
      <c r="B35" s="62"/>
      <c r="C35" s="79" t="s">
        <v>71</v>
      </c>
      <c r="D35" s="94"/>
      <c r="E35" s="95"/>
      <c r="F35" s="97">
        <v>5</v>
      </c>
      <c r="G35" s="99">
        <v>18</v>
      </c>
      <c r="H35" s="97">
        <v>0</v>
      </c>
      <c r="I35" s="99">
        <v>0</v>
      </c>
      <c r="J35" s="99">
        <v>0</v>
      </c>
      <c r="K35" s="102">
        <v>0</v>
      </c>
      <c r="L35" s="97"/>
      <c r="M35" s="97"/>
      <c r="N35" s="97"/>
      <c r="O35" s="97"/>
      <c r="P35" s="31"/>
      <c r="Q35" s="31"/>
      <c r="R35" s="31"/>
      <c r="S35" s="31"/>
      <c r="T35" s="32"/>
      <c r="U35" s="32"/>
      <c r="V35" s="31"/>
      <c r="W35" s="31"/>
      <c r="X35" s="32"/>
      <c r="Y35" s="32"/>
    </row>
    <row r="36" spans="1:25" ht="15.95" customHeight="1">
      <c r="A36" s="119"/>
      <c r="B36" s="61" t="s">
        <v>52</v>
      </c>
      <c r="C36" s="94"/>
      <c r="D36" s="94"/>
      <c r="E36" s="95" t="s">
        <v>41</v>
      </c>
      <c r="F36" s="97">
        <v>114</v>
      </c>
      <c r="G36" s="99">
        <v>130</v>
      </c>
      <c r="H36" s="97">
        <v>0.3</v>
      </c>
      <c r="I36" s="99">
        <v>2</v>
      </c>
      <c r="J36" s="99">
        <v>1</v>
      </c>
      <c r="K36" s="99">
        <v>0</v>
      </c>
      <c r="L36" s="97"/>
      <c r="M36" s="97"/>
      <c r="N36" s="97"/>
      <c r="O36" s="97"/>
      <c r="P36" s="31"/>
      <c r="Q36" s="31"/>
      <c r="R36" s="31"/>
      <c r="S36" s="31"/>
      <c r="T36" s="31"/>
      <c r="U36" s="31"/>
      <c r="V36" s="31"/>
      <c r="W36" s="31"/>
      <c r="X36" s="32"/>
      <c r="Y36" s="32"/>
    </row>
    <row r="37" spans="1:25" ht="15.95" customHeight="1">
      <c r="A37" s="119"/>
      <c r="B37" s="63"/>
      <c r="C37" s="94" t="s">
        <v>72</v>
      </c>
      <c r="D37" s="94"/>
      <c r="E37" s="95"/>
      <c r="F37" s="97">
        <v>96</v>
      </c>
      <c r="G37" s="99">
        <v>99</v>
      </c>
      <c r="H37" s="97">
        <v>0</v>
      </c>
      <c r="I37" s="99">
        <v>0</v>
      </c>
      <c r="J37" s="99">
        <v>0</v>
      </c>
      <c r="K37" s="99">
        <v>0</v>
      </c>
      <c r="L37" s="97"/>
      <c r="M37" s="97"/>
      <c r="N37" s="97"/>
      <c r="O37" s="97"/>
      <c r="P37" s="31"/>
      <c r="Q37" s="31"/>
      <c r="R37" s="31"/>
      <c r="S37" s="31"/>
      <c r="T37" s="31"/>
      <c r="U37" s="31"/>
      <c r="V37" s="31"/>
      <c r="W37" s="31"/>
      <c r="X37" s="32"/>
      <c r="Y37" s="32"/>
    </row>
    <row r="38" spans="1:25" ht="15.95" customHeight="1">
      <c r="A38" s="119"/>
      <c r="B38" s="62"/>
      <c r="C38" s="94" t="s">
        <v>73</v>
      </c>
      <c r="D38" s="94"/>
      <c r="E38" s="95"/>
      <c r="F38" s="97">
        <v>19</v>
      </c>
      <c r="G38" s="99">
        <v>31</v>
      </c>
      <c r="H38" s="97">
        <v>0.3</v>
      </c>
      <c r="I38" s="99">
        <v>2</v>
      </c>
      <c r="J38" s="99">
        <v>1</v>
      </c>
      <c r="K38" s="99">
        <v>0</v>
      </c>
      <c r="L38" s="97"/>
      <c r="M38" s="97"/>
      <c r="N38" s="97"/>
      <c r="O38" s="97"/>
      <c r="P38" s="31"/>
      <c r="Q38" s="31"/>
      <c r="R38" s="32"/>
      <c r="S38" s="32"/>
      <c r="T38" s="31"/>
      <c r="U38" s="31"/>
      <c r="V38" s="31"/>
      <c r="W38" s="31"/>
      <c r="X38" s="32"/>
      <c r="Y38" s="32"/>
    </row>
    <row r="39" spans="1:25" ht="15.95" customHeight="1">
      <c r="A39" s="119"/>
      <c r="B39" s="47" t="s">
        <v>74</v>
      </c>
      <c r="C39" s="47"/>
      <c r="D39" s="47"/>
      <c r="E39" s="95" t="s">
        <v>107</v>
      </c>
      <c r="F39" s="97">
        <f t="shared" ref="F39:O39" si="4">F32-F36</f>
        <v>124</v>
      </c>
      <c r="G39" s="99">
        <f t="shared" si="4"/>
        <v>118</v>
      </c>
      <c r="H39" s="97">
        <f t="shared" si="4"/>
        <v>16.7</v>
      </c>
      <c r="I39" s="99">
        <f t="shared" si="4"/>
        <v>258</v>
      </c>
      <c r="J39" s="99">
        <f t="shared" si="4"/>
        <v>1477</v>
      </c>
      <c r="K39" s="99">
        <v>144</v>
      </c>
      <c r="L39" s="97">
        <f t="shared" si="4"/>
        <v>0</v>
      </c>
      <c r="M39" s="97">
        <f t="shared" si="4"/>
        <v>0</v>
      </c>
      <c r="N39" s="97">
        <f t="shared" si="4"/>
        <v>0</v>
      </c>
      <c r="O39" s="97">
        <f t="shared" si="4"/>
        <v>0</v>
      </c>
      <c r="P39" s="31"/>
      <c r="Q39" s="31"/>
      <c r="R39" s="31"/>
      <c r="S39" s="31"/>
      <c r="T39" s="31"/>
      <c r="U39" s="31"/>
      <c r="V39" s="31"/>
      <c r="W39" s="31"/>
      <c r="X39" s="32"/>
      <c r="Y39" s="32"/>
    </row>
    <row r="40" spans="1:25" ht="15.95" customHeight="1">
      <c r="A40" s="115" t="s">
        <v>85</v>
      </c>
      <c r="B40" s="61" t="s">
        <v>75</v>
      </c>
      <c r="C40" s="94"/>
      <c r="D40" s="94"/>
      <c r="E40" s="95" t="s">
        <v>43</v>
      </c>
      <c r="F40" s="97">
        <v>155</v>
      </c>
      <c r="G40" s="99">
        <v>209</v>
      </c>
      <c r="H40" s="97">
        <v>0</v>
      </c>
      <c r="I40" s="99">
        <v>0</v>
      </c>
      <c r="J40" s="99">
        <v>971</v>
      </c>
      <c r="K40" s="99">
        <v>1188</v>
      </c>
      <c r="L40" s="97"/>
      <c r="M40" s="97"/>
      <c r="N40" s="97"/>
      <c r="O40" s="97"/>
      <c r="P40" s="31"/>
      <c r="Q40" s="31"/>
      <c r="R40" s="31"/>
      <c r="S40" s="31"/>
      <c r="T40" s="32"/>
      <c r="U40" s="32"/>
      <c r="V40" s="32"/>
      <c r="W40" s="32"/>
      <c r="X40" s="31"/>
      <c r="Y40" s="31"/>
    </row>
    <row r="41" spans="1:25" ht="15.95" customHeight="1">
      <c r="A41" s="120"/>
      <c r="B41" s="62"/>
      <c r="C41" s="94" t="s">
        <v>76</v>
      </c>
      <c r="D41" s="94"/>
      <c r="E41" s="95"/>
      <c r="F41" s="68">
        <v>0</v>
      </c>
      <c r="G41" s="102">
        <v>0</v>
      </c>
      <c r="H41" s="68">
        <v>0</v>
      </c>
      <c r="I41" s="102">
        <v>0</v>
      </c>
      <c r="J41" s="102">
        <v>115</v>
      </c>
      <c r="K41" s="99">
        <v>258</v>
      </c>
      <c r="L41" s="97"/>
      <c r="M41" s="97"/>
      <c r="N41" s="97"/>
      <c r="O41" s="97"/>
      <c r="P41" s="32"/>
      <c r="Q41" s="32"/>
      <c r="R41" s="32"/>
      <c r="S41" s="32"/>
      <c r="T41" s="32"/>
      <c r="U41" s="32"/>
      <c r="V41" s="32"/>
      <c r="W41" s="32"/>
      <c r="X41" s="31"/>
      <c r="Y41" s="31"/>
    </row>
    <row r="42" spans="1:25" ht="15.95" customHeight="1">
      <c r="A42" s="120"/>
      <c r="B42" s="61" t="s">
        <v>63</v>
      </c>
      <c r="C42" s="94"/>
      <c r="D42" s="94"/>
      <c r="E42" s="95" t="s">
        <v>44</v>
      </c>
      <c r="F42" s="97">
        <v>288</v>
      </c>
      <c r="G42" s="99">
        <v>333</v>
      </c>
      <c r="H42" s="97">
        <v>3</v>
      </c>
      <c r="I42" s="99">
        <v>249</v>
      </c>
      <c r="J42" s="99">
        <v>2172</v>
      </c>
      <c r="K42" s="99">
        <v>1329</v>
      </c>
      <c r="L42" s="97"/>
      <c r="M42" s="97"/>
      <c r="N42" s="97"/>
      <c r="O42" s="97"/>
      <c r="P42" s="31"/>
      <c r="Q42" s="31"/>
      <c r="R42" s="31"/>
      <c r="S42" s="31"/>
      <c r="T42" s="32"/>
      <c r="U42" s="32"/>
      <c r="V42" s="31"/>
      <c r="W42" s="31"/>
      <c r="X42" s="31"/>
      <c r="Y42" s="31"/>
    </row>
    <row r="43" spans="1:25" ht="15.95" customHeight="1">
      <c r="A43" s="120"/>
      <c r="B43" s="62"/>
      <c r="C43" s="94" t="s">
        <v>77</v>
      </c>
      <c r="D43" s="94"/>
      <c r="E43" s="95"/>
      <c r="F43" s="97">
        <v>288</v>
      </c>
      <c r="G43" s="99">
        <v>333</v>
      </c>
      <c r="H43" s="97">
        <v>3</v>
      </c>
      <c r="I43" s="99">
        <v>249</v>
      </c>
      <c r="J43" s="99">
        <v>737</v>
      </c>
      <c r="K43" s="102">
        <v>0</v>
      </c>
      <c r="L43" s="97"/>
      <c r="M43" s="97"/>
      <c r="N43" s="97"/>
      <c r="O43" s="97"/>
      <c r="P43" s="31"/>
      <c r="Q43" s="31"/>
      <c r="R43" s="32"/>
      <c r="S43" s="31"/>
      <c r="T43" s="32"/>
      <c r="U43" s="32"/>
      <c r="V43" s="31"/>
      <c r="W43" s="31"/>
      <c r="X43" s="32"/>
      <c r="Y43" s="32"/>
    </row>
    <row r="44" spans="1:25" ht="15.95" customHeight="1">
      <c r="A44" s="120"/>
      <c r="B44" s="94" t="s">
        <v>74</v>
      </c>
      <c r="C44" s="94"/>
      <c r="D44" s="94"/>
      <c r="E44" s="95" t="s">
        <v>108</v>
      </c>
      <c r="F44" s="68">
        <f t="shared" ref="F44:O44" si="5">F40-F42</f>
        <v>-133</v>
      </c>
      <c r="G44" s="102">
        <f t="shared" si="5"/>
        <v>-124</v>
      </c>
      <c r="H44" s="68">
        <f t="shared" si="5"/>
        <v>-3</v>
      </c>
      <c r="I44" s="102">
        <f t="shared" si="5"/>
        <v>-249</v>
      </c>
      <c r="J44" s="102">
        <f t="shared" si="5"/>
        <v>-1201</v>
      </c>
      <c r="K44" s="102">
        <v>-141</v>
      </c>
      <c r="L44" s="68">
        <f t="shared" si="5"/>
        <v>0</v>
      </c>
      <c r="M44" s="68">
        <f t="shared" si="5"/>
        <v>0</v>
      </c>
      <c r="N44" s="68">
        <f t="shared" si="5"/>
        <v>0</v>
      </c>
      <c r="O44" s="68">
        <f t="shared" si="5"/>
        <v>0</v>
      </c>
      <c r="P44" s="32"/>
      <c r="Q44" s="32"/>
      <c r="R44" s="31"/>
      <c r="S44" s="31"/>
      <c r="T44" s="32"/>
      <c r="U44" s="32"/>
      <c r="V44" s="31"/>
      <c r="W44" s="31"/>
      <c r="X44" s="31"/>
      <c r="Y44" s="31"/>
    </row>
    <row r="45" spans="1:25" ht="15.95" customHeight="1">
      <c r="A45" s="115" t="s">
        <v>86</v>
      </c>
      <c r="B45" s="47" t="s">
        <v>78</v>
      </c>
      <c r="C45" s="47"/>
      <c r="D45" s="47"/>
      <c r="E45" s="95" t="s">
        <v>109</v>
      </c>
      <c r="F45" s="97">
        <f t="shared" ref="F45" si="6">F39+F44</f>
        <v>-9</v>
      </c>
      <c r="G45" s="99">
        <f>G39+G44</f>
        <v>-6</v>
      </c>
      <c r="H45" s="97">
        <f t="shared" ref="H45:O45" si="7">H39+H44</f>
        <v>13.7</v>
      </c>
      <c r="I45" s="99">
        <f t="shared" si="7"/>
        <v>9</v>
      </c>
      <c r="J45" s="99">
        <f t="shared" si="7"/>
        <v>276</v>
      </c>
      <c r="K45" s="99">
        <v>3</v>
      </c>
      <c r="L45" s="97">
        <f t="shared" si="7"/>
        <v>0</v>
      </c>
      <c r="M45" s="97">
        <f t="shared" si="7"/>
        <v>0</v>
      </c>
      <c r="N45" s="97">
        <f t="shared" si="7"/>
        <v>0</v>
      </c>
      <c r="O45" s="97">
        <f t="shared" si="7"/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5.95" customHeight="1">
      <c r="A46" s="120"/>
      <c r="B46" s="94" t="s">
        <v>79</v>
      </c>
      <c r="C46" s="94"/>
      <c r="D46" s="94"/>
      <c r="E46" s="94"/>
      <c r="F46" s="68"/>
      <c r="G46" s="102">
        <v>0</v>
      </c>
      <c r="H46" s="68"/>
      <c r="I46" s="102">
        <v>0</v>
      </c>
      <c r="J46" s="102">
        <v>0</v>
      </c>
      <c r="K46" s="102">
        <v>0</v>
      </c>
      <c r="L46" s="97"/>
      <c r="M46" s="97"/>
      <c r="N46" s="68"/>
      <c r="O46" s="68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ht="15.95" customHeight="1">
      <c r="A47" s="120"/>
      <c r="B47" s="94" t="s">
        <v>80</v>
      </c>
      <c r="C47" s="94"/>
      <c r="D47" s="94"/>
      <c r="E47" s="94"/>
      <c r="F47" s="97"/>
      <c r="G47" s="99">
        <v>0</v>
      </c>
      <c r="H47" s="97"/>
      <c r="I47" s="99">
        <v>9</v>
      </c>
      <c r="J47" s="99">
        <v>315</v>
      </c>
      <c r="K47" s="99">
        <v>42</v>
      </c>
      <c r="L47" s="97"/>
      <c r="M47" s="97"/>
      <c r="N47" s="97"/>
      <c r="O47" s="97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5.95" customHeight="1">
      <c r="A48" s="120"/>
      <c r="B48" s="94" t="s">
        <v>81</v>
      </c>
      <c r="C48" s="94"/>
      <c r="D48" s="94"/>
      <c r="E48" s="94"/>
      <c r="F48" s="97"/>
      <c r="G48" s="99"/>
      <c r="H48" s="97"/>
      <c r="I48" s="99"/>
      <c r="J48" s="99">
        <v>315</v>
      </c>
      <c r="K48" s="99">
        <v>41</v>
      </c>
      <c r="L48" s="97"/>
      <c r="M48" s="97"/>
      <c r="N48" s="97"/>
      <c r="O48" s="97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15" ht="15.95" customHeight="1">
      <c r="A49" s="8" t="s">
        <v>110</v>
      </c>
      <c r="O49" s="6"/>
    </row>
    <row r="50" spans="1:15" ht="15.95" customHeight="1">
      <c r="A50" s="8"/>
    </row>
  </sheetData>
  <mergeCells count="28"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  <mergeCell ref="I25:I26"/>
    <mergeCell ref="J25:J26"/>
    <mergeCell ref="K25:K26"/>
    <mergeCell ref="L25:L26"/>
    <mergeCell ref="M25:M26"/>
    <mergeCell ref="N25:N26"/>
    <mergeCell ref="L6:M6"/>
    <mergeCell ref="N6:O6"/>
    <mergeCell ref="H25:H26"/>
    <mergeCell ref="A6:E7"/>
    <mergeCell ref="F6:G6"/>
    <mergeCell ref="H6:I6"/>
    <mergeCell ref="J6:K6"/>
    <mergeCell ref="A8:A18"/>
    <mergeCell ref="A19:A27"/>
    <mergeCell ref="E25:E26"/>
    <mergeCell ref="F25:F26"/>
    <mergeCell ref="G25:G26"/>
  </mergeCells>
  <phoneticPr fontId="14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73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view="pageBreakPreview" zoomScaleNormal="100" zoomScaleSheetLayoutView="100" workbookViewId="0">
      <selection activeCell="J12" sqref="J12"/>
    </sheetView>
  </sheetViews>
  <sheetFormatPr defaultColWidth="9" defaultRowHeight="13.5"/>
  <cols>
    <col min="1" max="2" width="3.625" style="2" customWidth="1"/>
    <col min="3" max="3" width="21.375" style="2" customWidth="1"/>
    <col min="4" max="4" width="20" style="2" customWidth="1"/>
    <col min="5" max="14" width="12.625" style="2" customWidth="1"/>
    <col min="15" max="16384" width="9" style="2"/>
  </cols>
  <sheetData>
    <row r="1" spans="1:14" ht="33.950000000000003" customHeight="1">
      <c r="A1" s="33" t="s">
        <v>0</v>
      </c>
      <c r="B1" s="33"/>
      <c r="C1" s="41" t="s">
        <v>237</v>
      </c>
      <c r="D1" s="42"/>
    </row>
    <row r="3" spans="1:14" ht="15" customHeight="1">
      <c r="A3" s="14" t="s">
        <v>152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3"/>
      <c r="B5" s="43" t="s">
        <v>238</v>
      </c>
      <c r="C5" s="43"/>
      <c r="D5" s="43"/>
      <c r="H5" s="15"/>
      <c r="L5" s="15"/>
      <c r="N5" s="15" t="s">
        <v>153</v>
      </c>
    </row>
    <row r="6" spans="1:14" ht="15" customHeight="1">
      <c r="A6" s="44"/>
      <c r="B6" s="45"/>
      <c r="C6" s="45"/>
      <c r="D6" s="85"/>
      <c r="E6" s="132" t="s">
        <v>239</v>
      </c>
      <c r="F6" s="133"/>
      <c r="G6" s="134" t="s">
        <v>240</v>
      </c>
      <c r="H6" s="135"/>
      <c r="I6" s="136" t="s">
        <v>241</v>
      </c>
      <c r="J6" s="137"/>
      <c r="K6" s="128" t="s">
        <v>242</v>
      </c>
      <c r="L6" s="129"/>
      <c r="M6" s="130" t="s">
        <v>243</v>
      </c>
      <c r="N6" s="130"/>
    </row>
    <row r="7" spans="1:14" ht="15" customHeight="1">
      <c r="A7" s="18"/>
      <c r="B7" s="19"/>
      <c r="C7" s="19"/>
      <c r="D7" s="60"/>
      <c r="E7" s="92" t="s">
        <v>223</v>
      </c>
      <c r="F7" s="92" t="s">
        <v>222</v>
      </c>
      <c r="G7" s="92" t="s">
        <v>223</v>
      </c>
      <c r="H7" s="92" t="s">
        <v>222</v>
      </c>
      <c r="I7" s="92" t="s">
        <v>223</v>
      </c>
      <c r="J7" s="92" t="s">
        <v>222</v>
      </c>
      <c r="K7" s="92" t="s">
        <v>223</v>
      </c>
      <c r="L7" s="92" t="s">
        <v>222</v>
      </c>
      <c r="M7" s="92" t="s">
        <v>223</v>
      </c>
      <c r="N7" s="92" t="s">
        <v>222</v>
      </c>
    </row>
    <row r="8" spans="1:14" ht="18" customHeight="1">
      <c r="A8" s="104" t="s">
        <v>154</v>
      </c>
      <c r="B8" s="80" t="s">
        <v>155</v>
      </c>
      <c r="C8" s="81"/>
      <c r="D8" s="81"/>
      <c r="E8" s="82">
        <v>1</v>
      </c>
      <c r="F8" s="98">
        <v>1</v>
      </c>
      <c r="G8" s="82">
        <v>9</v>
      </c>
      <c r="H8" s="98">
        <v>9</v>
      </c>
      <c r="I8" s="82">
        <v>13</v>
      </c>
      <c r="J8" s="98">
        <v>13</v>
      </c>
      <c r="K8" s="82">
        <v>13</v>
      </c>
      <c r="L8" s="98">
        <v>13</v>
      </c>
      <c r="M8" s="82">
        <v>7</v>
      </c>
      <c r="N8" s="82">
        <v>7</v>
      </c>
    </row>
    <row r="9" spans="1:14" ht="18" customHeight="1">
      <c r="A9" s="104"/>
      <c r="B9" s="104" t="s">
        <v>156</v>
      </c>
      <c r="C9" s="89" t="s">
        <v>157</v>
      </c>
      <c r="D9" s="89"/>
      <c r="E9" s="82">
        <v>10</v>
      </c>
      <c r="F9" s="98">
        <v>10</v>
      </c>
      <c r="G9" s="82">
        <v>9</v>
      </c>
      <c r="H9" s="98">
        <v>9</v>
      </c>
      <c r="I9" s="82">
        <v>600</v>
      </c>
      <c r="J9" s="98">
        <v>600</v>
      </c>
      <c r="K9" s="82">
        <v>1000</v>
      </c>
      <c r="L9" s="99">
        <v>1000</v>
      </c>
      <c r="M9" s="82">
        <v>100</v>
      </c>
      <c r="N9" s="82">
        <v>100</v>
      </c>
    </row>
    <row r="10" spans="1:14" ht="18" customHeight="1">
      <c r="A10" s="104"/>
      <c r="B10" s="104"/>
      <c r="C10" s="89" t="s">
        <v>158</v>
      </c>
      <c r="D10" s="89"/>
      <c r="E10" s="82">
        <v>10</v>
      </c>
      <c r="F10" s="98">
        <v>10</v>
      </c>
      <c r="G10" s="82">
        <v>5</v>
      </c>
      <c r="H10" s="98">
        <v>4</v>
      </c>
      <c r="I10" s="82">
        <v>310</v>
      </c>
      <c r="J10" s="98">
        <v>310</v>
      </c>
      <c r="K10" s="82">
        <v>500</v>
      </c>
      <c r="L10" s="98">
        <v>500</v>
      </c>
      <c r="M10" s="82">
        <v>50</v>
      </c>
      <c r="N10" s="82">
        <v>50</v>
      </c>
    </row>
    <row r="11" spans="1:14" ht="18" customHeight="1">
      <c r="A11" s="104"/>
      <c r="B11" s="104"/>
      <c r="C11" s="89" t="s">
        <v>159</v>
      </c>
      <c r="D11" s="89"/>
      <c r="E11" s="82">
        <v>0</v>
      </c>
      <c r="F11" s="98">
        <v>0</v>
      </c>
      <c r="G11" s="82">
        <v>4</v>
      </c>
      <c r="H11" s="98">
        <v>5</v>
      </c>
      <c r="I11" s="82">
        <v>40</v>
      </c>
      <c r="J11" s="98">
        <v>66</v>
      </c>
      <c r="K11" s="82">
        <v>500</v>
      </c>
      <c r="L11" s="98">
        <v>500</v>
      </c>
      <c r="M11" s="98">
        <v>0</v>
      </c>
      <c r="N11" s="98">
        <v>0</v>
      </c>
    </row>
    <row r="12" spans="1:14" ht="18" customHeight="1">
      <c r="A12" s="104"/>
      <c r="B12" s="104"/>
      <c r="C12" s="89" t="s">
        <v>160</v>
      </c>
      <c r="D12" s="89"/>
      <c r="E12" s="82">
        <v>0</v>
      </c>
      <c r="F12" s="98">
        <v>0</v>
      </c>
      <c r="G12" s="82">
        <v>0</v>
      </c>
      <c r="H12" s="98">
        <v>0</v>
      </c>
      <c r="I12" s="82">
        <v>250</v>
      </c>
      <c r="J12" s="98">
        <v>224</v>
      </c>
      <c r="K12" s="82">
        <v>0</v>
      </c>
      <c r="L12" s="98">
        <v>0</v>
      </c>
      <c r="M12" s="82">
        <v>50</v>
      </c>
      <c r="N12" s="82">
        <v>50</v>
      </c>
    </row>
    <row r="13" spans="1:14" ht="18" customHeight="1">
      <c r="A13" s="104"/>
      <c r="B13" s="104"/>
      <c r="C13" s="89" t="s">
        <v>161</v>
      </c>
      <c r="D13" s="89"/>
      <c r="E13" s="82">
        <v>0</v>
      </c>
      <c r="F13" s="98">
        <v>0</v>
      </c>
      <c r="G13" s="82">
        <v>0</v>
      </c>
      <c r="H13" s="98">
        <v>0</v>
      </c>
      <c r="I13" s="82">
        <v>0</v>
      </c>
      <c r="J13" s="98">
        <v>0</v>
      </c>
      <c r="K13" s="82">
        <v>0</v>
      </c>
      <c r="L13" s="98">
        <v>0</v>
      </c>
      <c r="M13" s="98">
        <v>0</v>
      </c>
      <c r="N13" s="98">
        <v>0</v>
      </c>
    </row>
    <row r="14" spans="1:14" ht="18" customHeight="1">
      <c r="A14" s="104"/>
      <c r="B14" s="104"/>
      <c r="C14" s="89" t="s">
        <v>162</v>
      </c>
      <c r="D14" s="89"/>
      <c r="E14" s="82">
        <v>0</v>
      </c>
      <c r="F14" s="98">
        <v>0</v>
      </c>
      <c r="G14" s="82">
        <v>0</v>
      </c>
      <c r="H14" s="98">
        <v>0</v>
      </c>
      <c r="I14" s="82">
        <v>0</v>
      </c>
      <c r="J14" s="98">
        <v>0</v>
      </c>
      <c r="K14" s="82">
        <v>0</v>
      </c>
      <c r="L14" s="98">
        <v>0</v>
      </c>
      <c r="M14" s="98">
        <v>0</v>
      </c>
      <c r="N14" s="98">
        <v>0</v>
      </c>
    </row>
    <row r="15" spans="1:14" ht="18" customHeight="1">
      <c r="A15" s="104" t="s">
        <v>163</v>
      </c>
      <c r="B15" s="104" t="s">
        <v>164</v>
      </c>
      <c r="C15" s="89" t="s">
        <v>165</v>
      </c>
      <c r="D15" s="89"/>
      <c r="E15" s="90">
        <v>27</v>
      </c>
      <c r="F15" s="99">
        <v>5285</v>
      </c>
      <c r="G15" s="90">
        <v>1317</v>
      </c>
      <c r="H15" s="99">
        <v>992</v>
      </c>
      <c r="I15" s="90">
        <v>3097</v>
      </c>
      <c r="J15" s="99">
        <v>2877</v>
      </c>
      <c r="K15" s="90">
        <v>2036</v>
      </c>
      <c r="L15" s="99">
        <v>1704</v>
      </c>
      <c r="M15" s="90">
        <v>1981</v>
      </c>
      <c r="N15" s="90">
        <v>647</v>
      </c>
    </row>
    <row r="16" spans="1:14" ht="18" customHeight="1">
      <c r="A16" s="104"/>
      <c r="B16" s="104"/>
      <c r="C16" s="89" t="s">
        <v>166</v>
      </c>
      <c r="D16" s="89"/>
      <c r="E16" s="90">
        <v>69</v>
      </c>
      <c r="F16" s="99">
        <v>67</v>
      </c>
      <c r="G16" s="90">
        <v>7236</v>
      </c>
      <c r="H16" s="99">
        <v>7300</v>
      </c>
      <c r="I16" s="90">
        <v>1018</v>
      </c>
      <c r="J16" s="99">
        <v>1059</v>
      </c>
      <c r="K16" s="90">
        <v>5164</v>
      </c>
      <c r="L16" s="99">
        <v>5312</v>
      </c>
      <c r="M16" s="90">
        <v>3243</v>
      </c>
      <c r="N16" s="90">
        <v>1388</v>
      </c>
    </row>
    <row r="17" spans="1:15" ht="18" customHeight="1">
      <c r="A17" s="104"/>
      <c r="B17" s="104"/>
      <c r="C17" s="89" t="s">
        <v>167</v>
      </c>
      <c r="D17" s="89"/>
      <c r="E17" s="90">
        <v>0</v>
      </c>
      <c r="F17" s="99">
        <v>0</v>
      </c>
      <c r="G17" s="90">
        <v>0</v>
      </c>
      <c r="H17" s="100">
        <v>0</v>
      </c>
      <c r="I17" s="90">
        <v>0</v>
      </c>
      <c r="J17" s="99">
        <v>0</v>
      </c>
      <c r="K17" s="90">
        <v>0</v>
      </c>
      <c r="L17" s="99">
        <v>0</v>
      </c>
      <c r="M17" s="90">
        <v>3</v>
      </c>
      <c r="N17" s="99">
        <v>0</v>
      </c>
    </row>
    <row r="18" spans="1:15" ht="18" customHeight="1">
      <c r="A18" s="104"/>
      <c r="B18" s="104"/>
      <c r="C18" s="89" t="s">
        <v>168</v>
      </c>
      <c r="D18" s="89"/>
      <c r="E18" s="90">
        <v>96</v>
      </c>
      <c r="F18" s="99">
        <v>5351</v>
      </c>
      <c r="G18" s="90">
        <v>8554</v>
      </c>
      <c r="H18" s="99">
        <v>8292</v>
      </c>
      <c r="I18" s="90">
        <v>4115</v>
      </c>
      <c r="J18" s="99">
        <v>3936</v>
      </c>
      <c r="K18" s="90">
        <v>7200</v>
      </c>
      <c r="L18" s="99">
        <v>7016</v>
      </c>
      <c r="M18" s="90">
        <v>5227</v>
      </c>
      <c r="N18" s="90">
        <v>2035</v>
      </c>
    </row>
    <row r="19" spans="1:15" ht="18" customHeight="1">
      <c r="A19" s="104"/>
      <c r="B19" s="104" t="s">
        <v>169</v>
      </c>
      <c r="C19" s="89" t="s">
        <v>170</v>
      </c>
      <c r="D19" s="89"/>
      <c r="E19" s="90">
        <v>1</v>
      </c>
      <c r="F19" s="99">
        <v>124</v>
      </c>
      <c r="G19" s="90">
        <v>517</v>
      </c>
      <c r="H19" s="99">
        <v>236</v>
      </c>
      <c r="I19" s="90">
        <v>211</v>
      </c>
      <c r="J19" s="99">
        <v>141</v>
      </c>
      <c r="K19" s="90">
        <v>4620</v>
      </c>
      <c r="L19" s="99">
        <v>4397</v>
      </c>
      <c r="M19" s="90">
        <v>4898</v>
      </c>
      <c r="N19" s="90">
        <v>1959</v>
      </c>
    </row>
    <row r="20" spans="1:15" ht="18" customHeight="1">
      <c r="A20" s="104"/>
      <c r="B20" s="104"/>
      <c r="C20" s="89" t="s">
        <v>171</v>
      </c>
      <c r="D20" s="89"/>
      <c r="E20" s="90">
        <v>0</v>
      </c>
      <c r="F20" s="99">
        <v>5081</v>
      </c>
      <c r="G20" s="90">
        <v>276</v>
      </c>
      <c r="H20" s="99">
        <v>268</v>
      </c>
      <c r="I20" s="90">
        <v>56</v>
      </c>
      <c r="J20" s="99">
        <v>64</v>
      </c>
      <c r="K20" s="90">
        <v>2131</v>
      </c>
      <c r="L20" s="99">
        <v>2122</v>
      </c>
      <c r="M20" s="90">
        <v>400</v>
      </c>
      <c r="N20" s="99">
        <v>0</v>
      </c>
    </row>
    <row r="21" spans="1:15" ht="18" customHeight="1">
      <c r="A21" s="104"/>
      <c r="B21" s="104"/>
      <c r="C21" s="89" t="s">
        <v>172</v>
      </c>
      <c r="D21" s="89"/>
      <c r="E21" s="83">
        <v>0</v>
      </c>
      <c r="F21" s="99">
        <v>0</v>
      </c>
      <c r="G21" s="83">
        <v>0</v>
      </c>
      <c r="H21" s="99">
        <v>0</v>
      </c>
      <c r="I21" s="83">
        <v>0</v>
      </c>
      <c r="J21" s="99">
        <v>0</v>
      </c>
      <c r="K21" s="83">
        <v>0</v>
      </c>
      <c r="L21" s="99">
        <v>0</v>
      </c>
      <c r="M21" s="83">
        <v>0</v>
      </c>
      <c r="N21" s="101">
        <v>0</v>
      </c>
    </row>
    <row r="22" spans="1:15" ht="18" customHeight="1">
      <c r="A22" s="104"/>
      <c r="B22" s="104"/>
      <c r="C22" s="47" t="s">
        <v>173</v>
      </c>
      <c r="D22" s="47"/>
      <c r="E22" s="90">
        <v>1</v>
      </c>
      <c r="F22" s="99">
        <v>5205</v>
      </c>
      <c r="G22" s="90">
        <v>794</v>
      </c>
      <c r="H22" s="99">
        <v>503</v>
      </c>
      <c r="I22" s="90">
        <v>267</v>
      </c>
      <c r="J22" s="99">
        <v>205</v>
      </c>
      <c r="K22" s="90">
        <v>6751</v>
      </c>
      <c r="L22" s="99">
        <v>6519</v>
      </c>
      <c r="M22" s="90">
        <v>5298</v>
      </c>
      <c r="N22" s="90">
        <v>1959</v>
      </c>
    </row>
    <row r="23" spans="1:15" ht="18" customHeight="1">
      <c r="A23" s="104"/>
      <c r="B23" s="104" t="s">
        <v>174</v>
      </c>
      <c r="C23" s="89" t="s">
        <v>175</v>
      </c>
      <c r="D23" s="89"/>
      <c r="E23" s="90">
        <v>10</v>
      </c>
      <c r="F23" s="99">
        <v>10</v>
      </c>
      <c r="G23" s="90">
        <v>9</v>
      </c>
      <c r="H23" s="99">
        <v>9</v>
      </c>
      <c r="I23" s="90">
        <v>600</v>
      </c>
      <c r="J23" s="99">
        <v>600</v>
      </c>
      <c r="K23" s="90">
        <v>100</v>
      </c>
      <c r="L23" s="99">
        <v>100</v>
      </c>
      <c r="M23" s="90">
        <v>100</v>
      </c>
      <c r="N23" s="90">
        <v>100</v>
      </c>
    </row>
    <row r="24" spans="1:15" ht="18" customHeight="1">
      <c r="A24" s="104"/>
      <c r="B24" s="104"/>
      <c r="C24" s="89" t="s">
        <v>176</v>
      </c>
      <c r="D24" s="89"/>
      <c r="E24" s="90">
        <v>0</v>
      </c>
      <c r="F24" s="99">
        <v>0</v>
      </c>
      <c r="G24" s="90">
        <v>7751</v>
      </c>
      <c r="H24" s="99">
        <v>7780</v>
      </c>
      <c r="I24" s="90">
        <v>3152</v>
      </c>
      <c r="J24" s="99">
        <v>3132</v>
      </c>
      <c r="K24" s="90">
        <v>-151</v>
      </c>
      <c r="L24" s="99">
        <v>-103</v>
      </c>
      <c r="M24" s="90">
        <v>-171</v>
      </c>
      <c r="N24" s="90">
        <v>-23</v>
      </c>
    </row>
    <row r="25" spans="1:15" ht="18" customHeight="1">
      <c r="A25" s="104"/>
      <c r="B25" s="104"/>
      <c r="C25" s="89" t="s">
        <v>177</v>
      </c>
      <c r="D25" s="89"/>
      <c r="E25" s="90">
        <v>85</v>
      </c>
      <c r="F25" s="99">
        <v>136</v>
      </c>
      <c r="G25" s="90">
        <v>0</v>
      </c>
      <c r="H25" s="99">
        <v>0</v>
      </c>
      <c r="I25" s="90">
        <v>96</v>
      </c>
      <c r="J25" s="99">
        <v>0</v>
      </c>
      <c r="K25" s="90">
        <v>500</v>
      </c>
      <c r="L25" s="99">
        <v>500</v>
      </c>
      <c r="M25" s="90">
        <v>0</v>
      </c>
      <c r="N25" s="99">
        <v>0</v>
      </c>
    </row>
    <row r="26" spans="1:15" ht="18" customHeight="1">
      <c r="A26" s="104"/>
      <c r="B26" s="104"/>
      <c r="C26" s="89" t="s">
        <v>178</v>
      </c>
      <c r="D26" s="89"/>
      <c r="E26" s="90">
        <v>95</v>
      </c>
      <c r="F26" s="99">
        <v>146</v>
      </c>
      <c r="G26" s="90">
        <v>7760</v>
      </c>
      <c r="H26" s="99">
        <v>7789</v>
      </c>
      <c r="I26" s="90">
        <v>3848</v>
      </c>
      <c r="J26" s="99">
        <v>3732</v>
      </c>
      <c r="K26" s="90">
        <v>449</v>
      </c>
      <c r="L26" s="99">
        <v>497</v>
      </c>
      <c r="M26" s="90">
        <v>-71</v>
      </c>
      <c r="N26" s="90">
        <v>77</v>
      </c>
    </row>
    <row r="27" spans="1:15" ht="18" customHeight="1">
      <c r="A27" s="104"/>
      <c r="B27" s="89" t="s">
        <v>179</v>
      </c>
      <c r="C27" s="89"/>
      <c r="D27" s="89"/>
      <c r="E27" s="90">
        <v>96</v>
      </c>
      <c r="F27" s="99">
        <v>5351</v>
      </c>
      <c r="G27" s="90">
        <v>8554</v>
      </c>
      <c r="H27" s="99">
        <v>8292</v>
      </c>
      <c r="I27" s="90">
        <v>4115</v>
      </c>
      <c r="J27" s="99">
        <v>3937</v>
      </c>
      <c r="K27" s="90">
        <v>7200</v>
      </c>
      <c r="L27" s="99">
        <v>7016</v>
      </c>
      <c r="M27" s="90">
        <v>5227</v>
      </c>
      <c r="N27" s="90">
        <v>2035</v>
      </c>
    </row>
    <row r="28" spans="1:15" ht="18" customHeight="1">
      <c r="A28" s="104" t="s">
        <v>180</v>
      </c>
      <c r="B28" s="104" t="s">
        <v>181</v>
      </c>
      <c r="C28" s="89" t="s">
        <v>182</v>
      </c>
      <c r="D28" s="84" t="s">
        <v>40</v>
      </c>
      <c r="E28" s="90">
        <v>1801</v>
      </c>
      <c r="F28" s="99">
        <v>1535</v>
      </c>
      <c r="G28" s="90">
        <v>617</v>
      </c>
      <c r="H28" s="99">
        <v>626</v>
      </c>
      <c r="I28" s="90">
        <v>1298</v>
      </c>
      <c r="J28" s="99">
        <v>924</v>
      </c>
      <c r="K28" s="90">
        <v>4025</v>
      </c>
      <c r="L28" s="99">
        <v>3078</v>
      </c>
      <c r="M28" s="90">
        <v>0.1</v>
      </c>
      <c r="N28" s="90">
        <v>0.1</v>
      </c>
    </row>
    <row r="29" spans="1:15" ht="18" customHeight="1">
      <c r="A29" s="104"/>
      <c r="B29" s="104"/>
      <c r="C29" s="89" t="s">
        <v>183</v>
      </c>
      <c r="D29" s="84" t="s">
        <v>41</v>
      </c>
      <c r="E29" s="90">
        <v>1801</v>
      </c>
      <c r="F29" s="99">
        <v>1535</v>
      </c>
      <c r="G29" s="90">
        <v>623</v>
      </c>
      <c r="H29" s="99">
        <v>608</v>
      </c>
      <c r="I29" s="90">
        <v>514</v>
      </c>
      <c r="J29" s="99">
        <v>280</v>
      </c>
      <c r="K29" s="90">
        <v>4901</v>
      </c>
      <c r="L29" s="99">
        <v>4602</v>
      </c>
      <c r="M29" s="90">
        <v>0</v>
      </c>
      <c r="N29" s="90">
        <v>0</v>
      </c>
    </row>
    <row r="30" spans="1:15" ht="18" customHeight="1">
      <c r="A30" s="104"/>
      <c r="B30" s="104"/>
      <c r="C30" s="89" t="s">
        <v>184</v>
      </c>
      <c r="D30" s="84" t="s">
        <v>185</v>
      </c>
      <c r="E30" s="90">
        <v>61</v>
      </c>
      <c r="F30" s="99">
        <v>22</v>
      </c>
      <c r="G30" s="90">
        <v>31</v>
      </c>
      <c r="H30" s="99">
        <v>29</v>
      </c>
      <c r="I30" s="90">
        <v>588</v>
      </c>
      <c r="J30" s="99">
        <v>535</v>
      </c>
      <c r="K30" s="90">
        <v>0</v>
      </c>
      <c r="L30" s="99">
        <v>0</v>
      </c>
      <c r="M30" s="90">
        <v>159</v>
      </c>
      <c r="N30" s="90">
        <v>18</v>
      </c>
    </row>
    <row r="31" spans="1:15" ht="18" customHeight="1">
      <c r="A31" s="104"/>
      <c r="B31" s="104"/>
      <c r="C31" s="47" t="s">
        <v>186</v>
      </c>
      <c r="D31" s="84" t="s">
        <v>187</v>
      </c>
      <c r="E31" s="90">
        <f t="shared" ref="E31:N31" si="0">E28-E29-E30</f>
        <v>-61</v>
      </c>
      <c r="F31" s="99">
        <f t="shared" si="0"/>
        <v>-22</v>
      </c>
      <c r="G31" s="90">
        <f t="shared" si="0"/>
        <v>-37</v>
      </c>
      <c r="H31" s="99">
        <f t="shared" si="0"/>
        <v>-11</v>
      </c>
      <c r="I31" s="90">
        <f t="shared" si="0"/>
        <v>196</v>
      </c>
      <c r="J31" s="99">
        <f t="shared" si="0"/>
        <v>109</v>
      </c>
      <c r="K31" s="90">
        <f t="shared" si="0"/>
        <v>-876</v>
      </c>
      <c r="L31" s="99">
        <f t="shared" si="0"/>
        <v>-1524</v>
      </c>
      <c r="M31" s="90">
        <f t="shared" si="0"/>
        <v>-158.9</v>
      </c>
      <c r="N31" s="90">
        <f t="shared" si="0"/>
        <v>-17.899999999999999</v>
      </c>
      <c r="O31" s="7"/>
    </row>
    <row r="32" spans="1:15" ht="18" customHeight="1">
      <c r="A32" s="104"/>
      <c r="B32" s="104"/>
      <c r="C32" s="89" t="s">
        <v>188</v>
      </c>
      <c r="D32" s="84" t="s">
        <v>189</v>
      </c>
      <c r="E32" s="90">
        <v>0.1</v>
      </c>
      <c r="F32" s="99">
        <v>0</v>
      </c>
      <c r="G32" s="90">
        <v>52</v>
      </c>
      <c r="H32" s="99">
        <v>48</v>
      </c>
      <c r="I32" s="90">
        <v>11</v>
      </c>
      <c r="J32" s="99">
        <v>9</v>
      </c>
      <c r="K32" s="90">
        <v>202</v>
      </c>
      <c r="L32" s="99">
        <v>505</v>
      </c>
      <c r="M32" s="90">
        <v>11</v>
      </c>
      <c r="N32" s="90">
        <v>0.1</v>
      </c>
    </row>
    <row r="33" spans="1:14" ht="18" customHeight="1">
      <c r="A33" s="104"/>
      <c r="B33" s="104"/>
      <c r="C33" s="89" t="s">
        <v>190</v>
      </c>
      <c r="D33" s="84" t="s">
        <v>191</v>
      </c>
      <c r="E33" s="90">
        <v>0.7</v>
      </c>
      <c r="F33" s="99">
        <v>0</v>
      </c>
      <c r="G33" s="90">
        <v>41</v>
      </c>
      <c r="H33" s="99">
        <v>7</v>
      </c>
      <c r="I33" s="90">
        <v>0.1</v>
      </c>
      <c r="J33" s="99">
        <v>0</v>
      </c>
      <c r="K33" s="90">
        <v>64</v>
      </c>
      <c r="L33" s="99">
        <v>63</v>
      </c>
      <c r="M33" s="90">
        <v>0</v>
      </c>
      <c r="N33" s="90">
        <v>0.1</v>
      </c>
    </row>
    <row r="34" spans="1:14" ht="18" customHeight="1">
      <c r="A34" s="104"/>
      <c r="B34" s="104"/>
      <c r="C34" s="47" t="s">
        <v>192</v>
      </c>
      <c r="D34" s="84" t="s">
        <v>193</v>
      </c>
      <c r="E34" s="90">
        <f t="shared" ref="E34:N34" si="1">E31+E32-E33</f>
        <v>-61.6</v>
      </c>
      <c r="F34" s="99">
        <f t="shared" si="1"/>
        <v>-22</v>
      </c>
      <c r="G34" s="90">
        <f t="shared" si="1"/>
        <v>-26</v>
      </c>
      <c r="H34" s="99">
        <f t="shared" si="1"/>
        <v>30</v>
      </c>
      <c r="I34" s="90">
        <f t="shared" si="1"/>
        <v>206.9</v>
      </c>
      <c r="J34" s="99">
        <f t="shared" si="1"/>
        <v>118</v>
      </c>
      <c r="K34" s="90">
        <f t="shared" si="1"/>
        <v>-738</v>
      </c>
      <c r="L34" s="99">
        <f t="shared" si="1"/>
        <v>-1082</v>
      </c>
      <c r="M34" s="90">
        <f t="shared" si="1"/>
        <v>-147.9</v>
      </c>
      <c r="N34" s="90">
        <f t="shared" si="1"/>
        <v>-17.899999999999999</v>
      </c>
    </row>
    <row r="35" spans="1:14" ht="18" customHeight="1">
      <c r="A35" s="104"/>
      <c r="B35" s="104" t="s">
        <v>194</v>
      </c>
      <c r="C35" s="89" t="s">
        <v>195</v>
      </c>
      <c r="D35" s="84" t="s">
        <v>196</v>
      </c>
      <c r="E35" s="90">
        <v>10</v>
      </c>
      <c r="F35" s="99">
        <v>0</v>
      </c>
      <c r="G35" s="90">
        <v>0</v>
      </c>
      <c r="H35" s="99">
        <v>0</v>
      </c>
      <c r="I35" s="90">
        <v>1</v>
      </c>
      <c r="J35" s="99">
        <v>8</v>
      </c>
      <c r="K35" s="90">
        <v>1257</v>
      </c>
      <c r="L35" s="99">
        <v>1209</v>
      </c>
      <c r="M35" s="90">
        <v>6</v>
      </c>
      <c r="N35" s="90">
        <v>0</v>
      </c>
    </row>
    <row r="36" spans="1:14" ht="18" customHeight="1">
      <c r="A36" s="104"/>
      <c r="B36" s="104"/>
      <c r="C36" s="89" t="s">
        <v>197</v>
      </c>
      <c r="D36" s="84" t="s">
        <v>198</v>
      </c>
      <c r="E36" s="90">
        <v>0.4</v>
      </c>
      <c r="F36" s="99">
        <v>1</v>
      </c>
      <c r="G36" s="90">
        <v>3</v>
      </c>
      <c r="H36" s="99">
        <v>3</v>
      </c>
      <c r="I36" s="90">
        <v>0.1</v>
      </c>
      <c r="J36" s="99">
        <v>0</v>
      </c>
      <c r="K36" s="90">
        <v>564</v>
      </c>
      <c r="L36" s="99">
        <v>162</v>
      </c>
      <c r="M36" s="90">
        <v>6</v>
      </c>
      <c r="N36" s="90">
        <v>0</v>
      </c>
    </row>
    <row r="37" spans="1:14" ht="18" customHeight="1">
      <c r="A37" s="104"/>
      <c r="B37" s="104"/>
      <c r="C37" s="89" t="s">
        <v>199</v>
      </c>
      <c r="D37" s="84" t="s">
        <v>200</v>
      </c>
      <c r="E37" s="90">
        <f t="shared" ref="E37:N37" si="2">E34+E35-E36</f>
        <v>-52</v>
      </c>
      <c r="F37" s="99">
        <f t="shared" si="2"/>
        <v>-23</v>
      </c>
      <c r="G37" s="90">
        <f t="shared" si="2"/>
        <v>-29</v>
      </c>
      <c r="H37" s="99">
        <f t="shared" si="2"/>
        <v>27</v>
      </c>
      <c r="I37" s="90">
        <f t="shared" si="2"/>
        <v>207.8</v>
      </c>
      <c r="J37" s="99">
        <f t="shared" si="2"/>
        <v>126</v>
      </c>
      <c r="K37" s="90">
        <f t="shared" si="2"/>
        <v>-45</v>
      </c>
      <c r="L37" s="99">
        <f t="shared" si="2"/>
        <v>-35</v>
      </c>
      <c r="M37" s="90">
        <f t="shared" si="2"/>
        <v>-147.9</v>
      </c>
      <c r="N37" s="90">
        <f t="shared" si="2"/>
        <v>-17.899999999999999</v>
      </c>
    </row>
    <row r="38" spans="1:14" ht="18" customHeight="1">
      <c r="A38" s="104"/>
      <c r="B38" s="104"/>
      <c r="C38" s="89" t="s">
        <v>201</v>
      </c>
      <c r="D38" s="84" t="s">
        <v>202</v>
      </c>
      <c r="E38" s="90">
        <v>0</v>
      </c>
      <c r="F38" s="99">
        <v>0</v>
      </c>
      <c r="G38" s="90">
        <v>0</v>
      </c>
      <c r="H38" s="99">
        <v>3</v>
      </c>
      <c r="I38" s="90">
        <v>0</v>
      </c>
      <c r="J38" s="99">
        <v>0</v>
      </c>
      <c r="K38" s="90">
        <v>0</v>
      </c>
      <c r="L38" s="99"/>
      <c r="M38" s="90">
        <v>0</v>
      </c>
      <c r="N38" s="90">
        <v>0</v>
      </c>
    </row>
    <row r="39" spans="1:14" ht="18" customHeight="1">
      <c r="A39" s="104"/>
      <c r="B39" s="104"/>
      <c r="C39" s="89" t="s">
        <v>203</v>
      </c>
      <c r="D39" s="84" t="s">
        <v>204</v>
      </c>
      <c r="E39" s="90">
        <v>0</v>
      </c>
      <c r="F39" s="99">
        <v>0</v>
      </c>
      <c r="G39" s="90">
        <v>0</v>
      </c>
      <c r="H39" s="99">
        <v>0</v>
      </c>
      <c r="I39" s="90">
        <v>0</v>
      </c>
      <c r="J39" s="99">
        <v>0</v>
      </c>
      <c r="K39" s="90">
        <v>0</v>
      </c>
      <c r="L39" s="99"/>
      <c r="M39" s="90">
        <v>0</v>
      </c>
      <c r="N39" s="90">
        <v>0</v>
      </c>
    </row>
    <row r="40" spans="1:14" ht="18" customHeight="1">
      <c r="A40" s="104"/>
      <c r="B40" s="104"/>
      <c r="C40" s="89" t="s">
        <v>205</v>
      </c>
      <c r="D40" s="84" t="s">
        <v>206</v>
      </c>
      <c r="E40" s="90">
        <v>0</v>
      </c>
      <c r="F40" s="99">
        <v>0</v>
      </c>
      <c r="G40" s="90">
        <v>0</v>
      </c>
      <c r="H40" s="99">
        <v>0</v>
      </c>
      <c r="I40" s="90">
        <v>62</v>
      </c>
      <c r="J40" s="99">
        <v>39</v>
      </c>
      <c r="K40" s="90">
        <v>3</v>
      </c>
      <c r="L40" s="99">
        <v>2</v>
      </c>
      <c r="M40" s="90">
        <v>0.2</v>
      </c>
      <c r="N40" s="90">
        <v>0.2</v>
      </c>
    </row>
    <row r="41" spans="1:14" ht="18" customHeight="1">
      <c r="A41" s="104"/>
      <c r="B41" s="104"/>
      <c r="C41" s="47" t="s">
        <v>207</v>
      </c>
      <c r="D41" s="84" t="s">
        <v>208</v>
      </c>
      <c r="E41" s="90">
        <f t="shared" ref="E41:N41" si="3">E34+E35-E36-E40</f>
        <v>-52</v>
      </c>
      <c r="F41" s="99">
        <f>F34+F35-F36-F40</f>
        <v>-23</v>
      </c>
      <c r="G41" s="90">
        <f t="shared" si="3"/>
        <v>-29</v>
      </c>
      <c r="H41" s="99">
        <v>0</v>
      </c>
      <c r="I41" s="90">
        <f t="shared" si="3"/>
        <v>145.80000000000001</v>
      </c>
      <c r="J41" s="99">
        <f t="shared" si="3"/>
        <v>87</v>
      </c>
      <c r="K41" s="90">
        <f t="shared" si="3"/>
        <v>-48</v>
      </c>
      <c r="L41" s="99">
        <f t="shared" si="3"/>
        <v>-37</v>
      </c>
      <c r="M41" s="90">
        <f t="shared" si="3"/>
        <v>-148.1</v>
      </c>
      <c r="N41" s="90">
        <f t="shared" si="3"/>
        <v>-18.099999999999998</v>
      </c>
    </row>
    <row r="42" spans="1:14" ht="18" customHeight="1">
      <c r="A42" s="104"/>
      <c r="B42" s="104"/>
      <c r="C42" s="131" t="s">
        <v>209</v>
      </c>
      <c r="D42" s="131"/>
      <c r="E42" s="90">
        <f t="shared" ref="E42:N42" si="4">E37+E38-E39-E40</f>
        <v>-52</v>
      </c>
      <c r="F42" s="99">
        <v>0</v>
      </c>
      <c r="G42" s="90">
        <f t="shared" si="4"/>
        <v>-29</v>
      </c>
      <c r="H42" s="99">
        <f>H37+H38-H39-H40</f>
        <v>30</v>
      </c>
      <c r="I42" s="90">
        <f t="shared" si="4"/>
        <v>145.80000000000001</v>
      </c>
      <c r="J42" s="99">
        <f>J37+J38-J39-J40</f>
        <v>87</v>
      </c>
      <c r="K42" s="90">
        <f t="shared" si="4"/>
        <v>-48</v>
      </c>
      <c r="L42" s="99">
        <f>L37+L38-L39-L40</f>
        <v>-37</v>
      </c>
      <c r="M42" s="90">
        <f t="shared" si="4"/>
        <v>-148.1</v>
      </c>
      <c r="N42" s="90">
        <f t="shared" si="4"/>
        <v>-18.099999999999998</v>
      </c>
    </row>
    <row r="43" spans="1:14" ht="18" customHeight="1">
      <c r="A43" s="104"/>
      <c r="B43" s="104"/>
      <c r="C43" s="89" t="s">
        <v>210</v>
      </c>
      <c r="D43" s="84" t="s">
        <v>211</v>
      </c>
      <c r="E43" s="90">
        <v>0</v>
      </c>
      <c r="F43" s="99">
        <v>0</v>
      </c>
      <c r="G43" s="90">
        <v>0</v>
      </c>
      <c r="H43" s="99">
        <v>0</v>
      </c>
      <c r="I43" s="90">
        <v>0</v>
      </c>
      <c r="J43" s="99">
        <v>0</v>
      </c>
      <c r="K43" s="90">
        <v>0</v>
      </c>
      <c r="L43" s="99">
        <v>0</v>
      </c>
      <c r="M43" s="90">
        <v>0</v>
      </c>
      <c r="N43" s="90">
        <v>0</v>
      </c>
    </row>
    <row r="44" spans="1:14" ht="18" customHeight="1">
      <c r="A44" s="104"/>
      <c r="B44" s="104"/>
      <c r="C44" s="47" t="s">
        <v>212</v>
      </c>
      <c r="D44" s="91" t="s">
        <v>213</v>
      </c>
      <c r="E44" s="90">
        <f t="shared" ref="E44:N44" si="5">E41+E43</f>
        <v>-52</v>
      </c>
      <c r="F44" s="99">
        <f>F41+F43</f>
        <v>-23</v>
      </c>
      <c r="G44" s="90">
        <f t="shared" si="5"/>
        <v>-29</v>
      </c>
      <c r="H44" s="99">
        <f>H42+H43</f>
        <v>30</v>
      </c>
      <c r="I44" s="90">
        <f t="shared" si="5"/>
        <v>145.80000000000001</v>
      </c>
      <c r="J44" s="99">
        <f t="shared" si="5"/>
        <v>87</v>
      </c>
      <c r="K44" s="90">
        <f t="shared" si="5"/>
        <v>-48</v>
      </c>
      <c r="L44" s="99">
        <f t="shared" si="5"/>
        <v>-37</v>
      </c>
      <c r="M44" s="90">
        <f t="shared" si="5"/>
        <v>-148.1</v>
      </c>
      <c r="N44" s="90">
        <f t="shared" si="5"/>
        <v>-18.099999999999998</v>
      </c>
    </row>
    <row r="45" spans="1:14" ht="14.1" customHeight="1">
      <c r="A45" s="8" t="s">
        <v>214</v>
      </c>
    </row>
    <row r="46" spans="1:14" ht="14.1" customHeight="1">
      <c r="A46" s="8" t="s">
        <v>215</v>
      </c>
    </row>
    <row r="47" spans="1:14">
      <c r="A47" s="46"/>
    </row>
  </sheetData>
  <mergeCells count="15">
    <mergeCell ref="K6:L6"/>
    <mergeCell ref="M6:N6"/>
    <mergeCell ref="C42:D42"/>
    <mergeCell ref="A15:A27"/>
    <mergeCell ref="B15:B18"/>
    <mergeCell ref="B19:B22"/>
    <mergeCell ref="B23:B26"/>
    <mergeCell ref="A28:A44"/>
    <mergeCell ref="B28:B34"/>
    <mergeCell ref="B35:B44"/>
    <mergeCell ref="A8:A14"/>
    <mergeCell ref="B9:B14"/>
    <mergeCell ref="E6:F6"/>
    <mergeCell ref="G6:H6"/>
    <mergeCell ref="I6:J6"/>
  </mergeCells>
  <phoneticPr fontId="14"/>
  <pageMargins left="0.70866141732283472" right="0.23622047244094491" top="0.19685039370078741" bottom="0.23622047244094491" header="0.19685039370078741" footer="0.19685039370078741"/>
  <pageSetup paperSize="9" scale="76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1.普通会計予算(R5-6年度)</vt:lpstr>
      <vt:lpstr>2.公営企業会計予算(R5-6年度) </vt:lpstr>
      <vt:lpstr>3.(1)普通会計決算（R3-4年度)</vt:lpstr>
      <vt:lpstr>3.(2)財政指標等（H30‐R4年度）</vt:lpstr>
      <vt:lpstr>4.公営企業会計決算（R3-4年度）</vt:lpstr>
      <vt:lpstr>5.三セク決算（R3-4年度）</vt:lpstr>
      <vt:lpstr>'1.普通会計予算(R5-6年度)'!Print_Area</vt:lpstr>
      <vt:lpstr>'2.公営企業会計予算(R5-6年度) '!Print_Area</vt:lpstr>
      <vt:lpstr>'3.(1)普通会計決算（R3-4年度)'!Print_Area</vt:lpstr>
      <vt:lpstr>'3.(2)財政指標等（H30‐R4年度）'!Print_Area</vt:lpstr>
      <vt:lpstr>'4.公営企業会計決算（R3-4年度）'!Print_Area</vt:lpstr>
      <vt:lpstr>'5.三セク決算（R3-4年度）'!Print_Area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 </cp:lastModifiedBy>
  <cp:lastPrinted>2024-08-29T02:26:36Z</cp:lastPrinted>
  <dcterms:created xsi:type="dcterms:W3CDTF">1999-07-06T05:17:05Z</dcterms:created>
  <dcterms:modified xsi:type="dcterms:W3CDTF">2024-08-29T06:19:08Z</dcterms:modified>
</cp:coreProperties>
</file>