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6年度\03 HP更新\01都道府県（Excel）\"/>
    </mc:Choice>
  </mc:AlternateContent>
  <xr:revisionPtr revIDLastSave="0" documentId="13_ncr:1_{2D2A9FF4-E6D6-44EE-BF41-7F56E273A53F}" xr6:coauthVersionLast="47" xr6:coauthVersionMax="47" xr10:uidLastSave="{00000000-0000-0000-0000-000000000000}"/>
  <bookViews>
    <workbookView xWindow="-120" yWindow="-120" windowWidth="29040" windowHeight="15840" tabRatio="663" xr2:uid="{00000000-000D-0000-FFFF-FFFF00000000}"/>
  </bookViews>
  <sheets>
    <sheet name="1.普通会計予算(R5-6年度)" sheetId="2" r:id="rId1"/>
    <sheet name="2.公営企業会計予算(R5-6年度)" sheetId="15" r:id="rId2"/>
    <sheet name="3.(1)普通会計決算（R3-4年度)" sheetId="5" r:id="rId3"/>
    <sheet name="3.(2)財政指標等（H30‐R4年度）_0904" sheetId="6" r:id="rId4"/>
    <sheet name="4.公営企業会計決算（R3-4年度）" sheetId="10" r:id="rId5"/>
    <sheet name="5.三セク決算（R3-4年度）" sheetId="14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'3.(2)財政指標等（H30‐R4年度）_0904'!$A$1:$I$35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6" l="1"/>
  <c r="O45" i="15"/>
  <c r="H45" i="15"/>
  <c r="G45" i="15"/>
  <c r="O44" i="15"/>
  <c r="N44" i="15"/>
  <c r="M44" i="15"/>
  <c r="L44" i="15"/>
  <c r="K44" i="15"/>
  <c r="J44" i="15"/>
  <c r="I44" i="15"/>
  <c r="H44" i="15"/>
  <c r="G44" i="15"/>
  <c r="F44" i="15"/>
  <c r="O39" i="15"/>
  <c r="N39" i="15"/>
  <c r="N45" i="15" s="1"/>
  <c r="M39" i="15"/>
  <c r="M45" i="15" s="1"/>
  <c r="L39" i="15"/>
  <c r="L45" i="15" s="1"/>
  <c r="K39" i="15"/>
  <c r="K45" i="15" s="1"/>
  <c r="J39" i="15"/>
  <c r="J45" i="15" s="1"/>
  <c r="I39" i="15"/>
  <c r="I45" i="15" s="1"/>
  <c r="H39" i="15"/>
  <c r="G39" i="15"/>
  <c r="F39" i="15"/>
  <c r="F45" i="15" s="1"/>
  <c r="N27" i="15"/>
  <c r="M27" i="15"/>
  <c r="F27" i="15"/>
  <c r="O24" i="15"/>
  <c r="O27" i="15" s="1"/>
  <c r="N24" i="15"/>
  <c r="M24" i="15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O16" i="15"/>
  <c r="N16" i="15"/>
  <c r="M16" i="15"/>
  <c r="L16" i="15"/>
  <c r="K16" i="15"/>
  <c r="J16" i="15"/>
  <c r="I16" i="15"/>
  <c r="H16" i="15"/>
  <c r="G16" i="15"/>
  <c r="F16" i="15"/>
  <c r="O15" i="15"/>
  <c r="N15" i="15"/>
  <c r="M15" i="15"/>
  <c r="L15" i="15"/>
  <c r="K15" i="15"/>
  <c r="J15" i="15"/>
  <c r="I15" i="15"/>
  <c r="H15" i="15"/>
  <c r="G15" i="15"/>
  <c r="F15" i="15"/>
  <c r="O14" i="15"/>
  <c r="N14" i="15"/>
  <c r="M14" i="15"/>
  <c r="L14" i="15"/>
  <c r="K14" i="15"/>
  <c r="J14" i="15"/>
  <c r="I14" i="15"/>
  <c r="H14" i="15"/>
  <c r="G14" i="15"/>
  <c r="F14" i="15"/>
  <c r="H42" i="14"/>
  <c r="N34" i="14"/>
  <c r="N41" i="14" s="1"/>
  <c r="N44" i="14" s="1"/>
  <c r="K34" i="14"/>
  <c r="K37" i="14" s="1"/>
  <c r="K42" i="14" s="1"/>
  <c r="J34" i="14"/>
  <c r="J41" i="14" s="1"/>
  <c r="J44" i="14" s="1"/>
  <c r="F34" i="14"/>
  <c r="F41" i="14" s="1"/>
  <c r="F44" i="14" s="1"/>
  <c r="N31" i="14"/>
  <c r="M31" i="14"/>
  <c r="M34" i="14" s="1"/>
  <c r="L31" i="14"/>
  <c r="L34" i="14" s="1"/>
  <c r="K31" i="14"/>
  <c r="J31" i="14"/>
  <c r="I31" i="14"/>
  <c r="I34" i="14" s="1"/>
  <c r="H31" i="14"/>
  <c r="H34" i="14" s="1"/>
  <c r="H41" i="14" s="1"/>
  <c r="H44" i="14" s="1"/>
  <c r="G31" i="14"/>
  <c r="G34" i="14" s="1"/>
  <c r="F31" i="14"/>
  <c r="E31" i="14"/>
  <c r="E34" i="14" s="1"/>
  <c r="G37" i="14" l="1"/>
  <c r="G42" i="14" s="1"/>
  <c r="G41" i="14"/>
  <c r="G44" i="14" s="1"/>
  <c r="I41" i="14"/>
  <c r="I44" i="14" s="1"/>
  <c r="I37" i="14"/>
  <c r="I42" i="14" s="1"/>
  <c r="L37" i="14"/>
  <c r="L42" i="14" s="1"/>
  <c r="L41" i="14"/>
  <c r="L44" i="14" s="1"/>
  <c r="E41" i="14"/>
  <c r="E44" i="14" s="1"/>
  <c r="E37" i="14"/>
  <c r="E42" i="14" s="1"/>
  <c r="M41" i="14"/>
  <c r="M44" i="14" s="1"/>
  <c r="M37" i="14"/>
  <c r="M42" i="14" s="1"/>
  <c r="N37" i="14"/>
  <c r="N42" i="14" s="1"/>
  <c r="K41" i="14"/>
  <c r="K44" i="14" s="1"/>
  <c r="F37" i="14"/>
  <c r="F42" i="14" s="1"/>
  <c r="J37" i="14"/>
  <c r="J42" i="14" s="1"/>
  <c r="N45" i="10"/>
  <c r="H45" i="10"/>
  <c r="F45" i="10"/>
  <c r="O44" i="10"/>
  <c r="N44" i="10"/>
  <c r="M44" i="10"/>
  <c r="L44" i="10"/>
  <c r="K44" i="10"/>
  <c r="J44" i="10"/>
  <c r="I44" i="10"/>
  <c r="H44" i="10"/>
  <c r="G44" i="10"/>
  <c r="F44" i="10"/>
  <c r="O39" i="10"/>
  <c r="O45" i="10" s="1"/>
  <c r="N39" i="10"/>
  <c r="M39" i="10"/>
  <c r="M45" i="10" s="1"/>
  <c r="L39" i="10"/>
  <c r="L45" i="10" s="1"/>
  <c r="K39" i="10"/>
  <c r="K45" i="10" s="1"/>
  <c r="J39" i="10"/>
  <c r="J45" i="10" s="1"/>
  <c r="I39" i="10"/>
  <c r="I45" i="10" s="1"/>
  <c r="H39" i="10"/>
  <c r="G39" i="10"/>
  <c r="G45" i="10" s="1"/>
  <c r="F39" i="10"/>
  <c r="L27" i="10"/>
  <c r="I27" i="10"/>
  <c r="H27" i="10"/>
  <c r="O24" i="10"/>
  <c r="O27" i="10" s="1"/>
  <c r="N24" i="10"/>
  <c r="N27" i="10" s="1"/>
  <c r="M24" i="10"/>
  <c r="M27" i="10" s="1"/>
  <c r="L24" i="10"/>
  <c r="K24" i="10"/>
  <c r="K27" i="10" s="1"/>
  <c r="J24" i="10"/>
  <c r="J27" i="10" s="1"/>
  <c r="I24" i="10"/>
  <c r="H24" i="10"/>
  <c r="G24" i="10"/>
  <c r="G27" i="10" s="1"/>
  <c r="O16" i="10"/>
  <c r="N16" i="10"/>
  <c r="M16" i="10"/>
  <c r="L16" i="10"/>
  <c r="K16" i="10"/>
  <c r="J16" i="10"/>
  <c r="I16" i="10"/>
  <c r="H16" i="10"/>
  <c r="G16" i="10"/>
  <c r="O15" i="10"/>
  <c r="N15" i="10"/>
  <c r="M15" i="10"/>
  <c r="L15" i="10"/>
  <c r="K15" i="10"/>
  <c r="J15" i="10"/>
  <c r="I15" i="10"/>
  <c r="H15" i="10"/>
  <c r="G15" i="10"/>
  <c r="O14" i="10"/>
  <c r="N14" i="10"/>
  <c r="M14" i="10"/>
  <c r="L14" i="10"/>
  <c r="K14" i="10"/>
  <c r="J14" i="10"/>
  <c r="I14" i="10"/>
  <c r="H14" i="10"/>
  <c r="G14" i="10"/>
  <c r="F39" i="5"/>
  <c r="F32" i="5"/>
  <c r="H28" i="5"/>
  <c r="F28" i="5"/>
  <c r="H39" i="5" l="1"/>
  <c r="H19" i="6"/>
  <c r="H23" i="6" l="1"/>
  <c r="H22" i="6"/>
  <c r="H40" i="5"/>
  <c r="H32" i="5"/>
  <c r="F27" i="5"/>
  <c r="F26" i="5"/>
  <c r="H26" i="5"/>
  <c r="H27" i="5" s="1"/>
  <c r="I24" i="6"/>
  <c r="H24" i="6"/>
  <c r="E22" i="6"/>
  <c r="E19" i="6"/>
  <c r="F19" i="6"/>
  <c r="F21" i="6" s="1"/>
  <c r="G19" i="6"/>
  <c r="H21" i="6"/>
  <c r="E20" i="6"/>
  <c r="F20" i="6"/>
  <c r="G20" i="6"/>
  <c r="H20" i="6"/>
  <c r="G21" i="6"/>
  <c r="F39" i="2"/>
  <c r="F28" i="2"/>
  <c r="E23" i="6" l="1"/>
  <c r="F24" i="6"/>
  <c r="F23" i="6" s="1"/>
  <c r="E21" i="6"/>
  <c r="I9" i="2"/>
  <c r="F45" i="2"/>
  <c r="G45" i="2" s="1"/>
  <c r="F27" i="2"/>
  <c r="G27" i="2" s="1"/>
  <c r="G44" i="5"/>
  <c r="G19" i="5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G42" i="5" l="1"/>
  <c r="G41" i="5"/>
  <c r="G40" i="5"/>
  <c r="G38" i="5"/>
  <c r="G28" i="5"/>
  <c r="G37" i="5"/>
  <c r="G33" i="5"/>
  <c r="G34" i="5"/>
  <c r="F22" i="6"/>
  <c r="G41" i="2"/>
  <c r="G29" i="2"/>
  <c r="G14" i="2"/>
  <c r="G30" i="5"/>
  <c r="G35" i="5"/>
  <c r="G39" i="5"/>
  <c r="I45" i="5"/>
  <c r="G45" i="5"/>
  <c r="G29" i="5"/>
  <c r="G28" i="2"/>
  <c r="G21" i="2"/>
  <c r="G43" i="5"/>
  <c r="G16" i="2"/>
  <c r="G18" i="2"/>
  <c r="G36" i="5"/>
  <c r="G31" i="5"/>
  <c r="G32" i="5"/>
  <c r="G9" i="2"/>
  <c r="G19" i="2"/>
  <c r="G25" i="2"/>
  <c r="G24" i="2"/>
  <c r="G36" i="2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I23" i="6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G42" i="2"/>
  <c r="I45" i="2"/>
  <c r="G18" i="5"/>
  <c r="G35" i="2"/>
  <c r="G25" i="5"/>
  <c r="G16" i="5"/>
  <c r="G13" i="5"/>
  <c r="G14" i="5"/>
  <c r="G23" i="6" l="1"/>
  <c r="G22" i="6"/>
  <c r="I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陣内　光宏（財政課）</author>
  </authors>
  <commentList>
    <comment ref="G36" authorId="0" shapeId="0" xr:uid="{59C3A818-56E1-48DC-BB16-41FBCACDC43F}">
      <text>
        <r>
          <rPr>
            <sz val="9"/>
            <color indexed="81"/>
            <rFont val="MS P ゴシック"/>
            <family val="3"/>
            <charset val="128"/>
          </rPr>
          <t>端数調整▲1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樋口　友希（財政課）</author>
    <author>太田　聡（財政課）</author>
  </authors>
  <commentList>
    <comment ref="H18" authorId="0" shapeId="0" xr:uid="{39359160-3204-4CA3-80BE-BEDAF0536CB7}">
      <text>
        <r>
          <rPr>
            <b/>
            <sz val="9"/>
            <color indexed="81"/>
            <rFont val="MS P ゴシック"/>
            <family val="3"/>
            <charset val="128"/>
          </rPr>
          <t>黄色着色セルについて
昨年度回答誤りのため修正しています。</t>
        </r>
      </text>
    </comment>
    <comment ref="G24" authorId="1" shapeId="0" xr:uid="{2F32BF6F-808A-49DA-9587-F81EC1AD3F20}">
      <text>
        <r>
          <rPr>
            <sz val="9"/>
            <color indexed="81"/>
            <rFont val="MS P ゴシック"/>
            <family val="3"/>
            <charset val="128"/>
          </rPr>
          <t>数式修正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岩永　大輝（財政課）</author>
    <author xml:space="preserve"> </author>
  </authors>
  <commentList>
    <comment ref="F35" authorId="0" shapeId="0" xr:uid="{578EBF63-67FE-466D-AEE1-437E9372271D}">
      <text>
        <r>
          <rPr>
            <b/>
            <sz val="9"/>
            <color indexed="81"/>
            <rFont val="MS P ゴシック"/>
            <family val="3"/>
            <charset val="128"/>
          </rPr>
          <t>1千円</t>
        </r>
      </text>
    </comment>
    <comment ref="G35" authorId="1" shapeId="0" xr:uid="{D0C05685-A37A-4996-9917-AE2A7577ED99}">
      <text>
        <r>
          <rPr>
            <b/>
            <sz val="9"/>
            <color indexed="81"/>
            <rFont val="MS P ゴシック"/>
            <family val="3"/>
            <charset val="128"/>
          </rPr>
          <t>6千円</t>
        </r>
      </text>
    </comment>
    <comment ref="F37" authorId="0" shapeId="0" xr:uid="{BEF51748-7860-43AC-8E26-5865DD53F8FB}">
      <text>
        <r>
          <rPr>
            <b/>
            <sz val="9"/>
            <color indexed="81"/>
            <rFont val="MS P ゴシック"/>
            <family val="3"/>
            <charset val="128"/>
          </rPr>
          <t>492千円</t>
        </r>
      </text>
    </comment>
    <comment ref="G37" authorId="1" shapeId="0" xr:uid="{1C7A95B1-967F-4FAA-A6E2-7D55F3EAA6DB}">
      <text>
        <r>
          <rPr>
            <b/>
            <sz val="9"/>
            <color indexed="81"/>
            <rFont val="MS P ゴシック"/>
            <family val="3"/>
            <charset val="128"/>
          </rPr>
          <t>447千円</t>
        </r>
      </text>
    </comment>
    <comment ref="G45" authorId="1" shapeId="0" xr:uid="{24CF661E-9498-459F-BC9E-B05F64DC8C7D}">
      <text>
        <r>
          <rPr>
            <b/>
            <sz val="9"/>
            <color indexed="81"/>
            <rFont val="MS P ゴシック"/>
            <family val="3"/>
            <charset val="128"/>
          </rPr>
          <t>▲154千円</t>
        </r>
      </text>
    </comment>
    <comment ref="F48" authorId="0" shapeId="0" xr:uid="{285C7C24-E744-49C1-8F7D-166735616DBB}">
      <text>
        <r>
          <rPr>
            <b/>
            <sz val="9"/>
            <color indexed="81"/>
            <rFont val="MS P ゴシック"/>
            <family val="3"/>
            <charset val="128"/>
          </rPr>
          <t>122千円</t>
        </r>
      </text>
    </comment>
    <comment ref="G48" authorId="1" shapeId="0" xr:uid="{88A3651B-0C0F-4A81-B84C-06BCD930C0C9}">
      <text>
        <r>
          <rPr>
            <b/>
            <sz val="9"/>
            <color indexed="81"/>
            <rFont val="MS P ゴシック"/>
            <family val="3"/>
            <charset val="128"/>
          </rPr>
          <t>192千円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黒木　啓史（財政課）</author>
  </authors>
  <commentList>
    <comment ref="H29" authorId="0" shapeId="0" xr:uid="{5834984C-9741-4005-870D-1DD8D1EFC81D}">
      <text>
        <r>
          <rPr>
            <sz val="9"/>
            <color indexed="81"/>
            <rFont val="MS P ゴシック"/>
            <family val="3"/>
            <charset val="128"/>
          </rPr>
          <t>端数の切り上げ　1,028→1,029</t>
        </r>
      </text>
    </comment>
    <comment ref="F33" authorId="0" shapeId="0" xr:uid="{9BFFA10D-02B3-4613-82A9-E388DA5714D3}">
      <text>
        <r>
          <rPr>
            <sz val="9"/>
            <color indexed="81"/>
            <rFont val="MS P ゴシック"/>
            <family val="3"/>
            <charset val="128"/>
          </rPr>
          <t>○　13→12へ修正。
　→　昨年度調査で記載
　　　漏れていたものを
　　　修正。</t>
        </r>
      </text>
    </comment>
  </commentList>
</comments>
</file>

<file path=xl/sharedStrings.xml><?xml version="1.0" encoding="utf-8"?>
<sst xmlns="http://schemas.openxmlformats.org/spreadsheetml/2006/main" count="439" uniqueCount="247">
  <si>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</si>
  <si>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</si>
  <si>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</si>
  <si>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</si>
  <si>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</si>
  <si>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</si>
  <si>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</si>
  <si>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</si>
  <si>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</si>
  <si>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</si>
  <si>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</si>
  <si>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</si>
  <si>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</si>
  <si>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</si>
  <si>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</si>
  <si>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</si>
  <si>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</si>
  <si>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</si>
  <si>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</si>
  <si>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</si>
  <si>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</si>
  <si>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</si>
  <si>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</si>
  <si>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</si>
  <si>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</si>
  <si>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</si>
  <si>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</si>
  <si>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</si>
  <si>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</si>
  <si>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</si>
  <si>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</si>
  <si>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</si>
  <si>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</si>
  <si>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</si>
  <si>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</si>
  <si>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</si>
  <si>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</si>
  <si>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</si>
  <si>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</si>
  <si>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</si>
  <si>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</si>
  <si>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</si>
  <si>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</si>
  <si>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</si>
  <si>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</si>
  <si>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</si>
  <si>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</si>
  <si>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</si>
  <si>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</si>
  <si>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</si>
  <si>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</si>
  <si>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</si>
  <si>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</si>
  <si>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</si>
  <si>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</si>
  <si>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</si>
  <si>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</si>
  <si>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</si>
  <si>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</si>
  <si>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</si>
  <si>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</si>
  <si>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</si>
  <si>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</si>
  <si>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</si>
  <si>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</si>
  <si>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</si>
  <si>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</si>
  <si>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</si>
  <si>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</si>
  <si>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</si>
  <si>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</si>
  <si>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</si>
  <si>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</si>
  <si>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</si>
  <si>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</si>
  <si>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</si>
  <si>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</si>
  <si>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</si>
  <si>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</si>
  <si>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</si>
  <si>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</si>
  <si>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</si>
  <si>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</si>
  <si>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</si>
  <si>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</si>
  <si>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</si>
  <si>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</si>
  <si>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</si>
  <si>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</si>
  <si>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</si>
  <si>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</si>
  <si>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</si>
  <si>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</si>
  <si>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</si>
  <si>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</si>
  <si>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</si>
  <si>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</si>
  <si>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</si>
  <si>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</si>
  <si>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</si>
  <si>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</si>
  <si>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</si>
  <si>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</si>
  <si>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</si>
  <si>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</si>
  <si>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</si>
  <si>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</si>
  <si>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</si>
  <si>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</si>
  <si>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</si>
  <si>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</si>
  <si>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</si>
  <si>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</si>
  <si>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</si>
  <si>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</si>
  <si>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</si>
  <si>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</si>
  <si>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</si>
  <si>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</si>
  <si>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</si>
  <si>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</si>
  <si>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</si>
  <si>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</si>
  <si>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</si>
  <si>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</si>
  <si>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</si>
  <si>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</si>
  <si>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</si>
  <si>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</si>
  <si>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</si>
  <si>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</si>
  <si>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</si>
  <si>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</si>
  <si>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</si>
  <si>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</si>
  <si>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</si>
  <si>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</si>
  <si>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</si>
  <si>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</si>
  <si>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</si>
  <si>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</si>
  <si>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</si>
  <si>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</si>
  <si>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</si>
  <si>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</si>
  <si>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</si>
  <si>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</si>
  <si>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</si>
  <si>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</si>
  <si>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</si>
  <si>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</si>
  <si>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</si>
  <si>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</si>
  <si>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</si>
  <si>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</si>
  <si>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</si>
  <si>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</si>
  <si>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</si>
  <si>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</si>
  <si>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</si>
  <si>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</si>
  <si>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</si>
  <si>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</si>
  <si>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</si>
  <si>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</si>
  <si>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</si>
  <si>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</si>
  <si>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</si>
  <si>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</si>
  <si>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</si>
  <si>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</si>
  <si>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</si>
  <si>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</si>
  <si>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</si>
  <si>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</si>
  <si>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</si>
  <si>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</si>
  <si>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</si>
  <si>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</si>
  <si>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</si>
  <si>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</si>
  <si>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</si>
  <si>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</si>
  <si>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</si>
  <si>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</si>
  <si>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</si>
  <si>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</si>
  <si>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</si>
  <si>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</si>
  <si>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</si>
  <si>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</si>
  <si>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</si>
  <si>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</si>
  <si>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</si>
  <si>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</si>
  <si>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</si>
  <si>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</si>
  <si>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</si>
  <si>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</si>
  <si>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</si>
  <si>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</si>
  <si>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</si>
  <si>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</si>
  <si>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</si>
  <si>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</si>
  <si>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</si>
  <si>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</si>
  <si>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</si>
  <si>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</si>
  <si>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</si>
  <si>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</si>
  <si>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</si>
  <si>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</si>
  <si>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</si>
  <si>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</si>
  <si>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</si>
  <si>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</si>
  <si>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</si>
  <si>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</si>
  <si>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</si>
  <si>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</si>
  <si>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</si>
  <si>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</si>
  <si>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</si>
  <si>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</si>
  <si>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</si>
  <si>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</si>
  <si>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</si>
  <si>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</si>
  <si>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</si>
  <si>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</si>
  <si>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</si>
  <si>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</si>
  <si>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t>予算書</t>
    <rPh sb="0" eb="3">
      <t>ヨサンショ</t>
    </rPh>
    <phoneticPr fontId="9"/>
  </si>
  <si>
    <t>佐賀県</t>
    <rPh sb="0" eb="3">
      <t>サガケン</t>
    </rPh>
    <phoneticPr fontId="9"/>
  </si>
  <si>
    <t>佐賀県</t>
    <phoneticPr fontId="16"/>
  </si>
  <si>
    <r>
      <t>（注1）平成30年度～令和元年度は平成27年度国勢調査、令和</t>
    </r>
    <r>
      <rPr>
        <sz val="11"/>
        <color rgb="FFFF0000"/>
        <rFont val="Meiryo UI"/>
        <family val="1"/>
        <charset val="128"/>
      </rPr>
      <t>2年度～令和4年度は令和2年度国勢調査</t>
    </r>
    <r>
      <rPr>
        <sz val="11"/>
        <color rgb="FFFF0000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</si>
  <si>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佐賀県医療センター好生館貸付金</t>
    <rPh sb="0" eb="3">
      <t>サガケン</t>
    </rPh>
    <rPh sb="3" eb="5">
      <t>イリョウ</t>
    </rPh>
    <rPh sb="9" eb="12">
      <t>コウセイカン</t>
    </rPh>
    <rPh sb="12" eb="14">
      <t>カシツケ</t>
    </rPh>
    <rPh sb="14" eb="15">
      <t>キン</t>
    </rPh>
    <phoneticPr fontId="9"/>
  </si>
  <si>
    <t>東部工業用水道事業</t>
    <rPh sb="0" eb="2">
      <t>トウブ</t>
    </rPh>
    <rPh sb="2" eb="5">
      <t>コウギョウヨウ</t>
    </rPh>
    <rPh sb="5" eb="7">
      <t>スイドウ</t>
    </rPh>
    <rPh sb="7" eb="9">
      <t>ジギョウ</t>
    </rPh>
    <phoneticPr fontId="9"/>
  </si>
  <si>
    <t>（独法）佐賀県医療センター好生館</t>
    <rPh sb="1" eb="3">
      <t>ドッポウ</t>
    </rPh>
    <rPh sb="4" eb="7">
      <t>サガケン</t>
    </rPh>
    <rPh sb="7" eb="9">
      <t>イリョウ</t>
    </rPh>
    <rPh sb="13" eb="16">
      <t>コウセイカン</t>
    </rPh>
    <phoneticPr fontId="9"/>
  </si>
  <si>
    <t>産業用地造成事業</t>
    <rPh sb="0" eb="2">
      <t>サンギョウ</t>
    </rPh>
    <rPh sb="2" eb="4">
      <t>ヨウチ</t>
    </rPh>
    <rPh sb="4" eb="6">
      <t>ゾウセイ</t>
    </rPh>
    <rPh sb="6" eb="8">
      <t>ジギョウ</t>
    </rPh>
    <phoneticPr fontId="14"/>
  </si>
  <si>
    <t>港湾整備事業</t>
    <rPh sb="0" eb="2">
      <t>コウワン</t>
    </rPh>
    <rPh sb="2" eb="4">
      <t>セイビ</t>
    </rPh>
    <rPh sb="4" eb="6">
      <t>ジギョウ</t>
    </rPh>
    <phoneticPr fontId="14"/>
  </si>
  <si>
    <t>佐賀県</t>
    <rPh sb="0" eb="3">
      <t>サガケン</t>
    </rPh>
    <phoneticPr fontId="14"/>
  </si>
  <si>
    <t>(令和４年度決算ﾍﾞｰｽ）</t>
    <phoneticPr fontId="14"/>
  </si>
  <si>
    <t>(令和４年度決算額）</t>
    <phoneticPr fontId="14"/>
  </si>
  <si>
    <t>佐賀県土地開発公社</t>
    <rPh sb="0" eb="3">
      <t>サガケン</t>
    </rPh>
    <rPh sb="3" eb="5">
      <t>トチ</t>
    </rPh>
    <rPh sb="5" eb="7">
      <t>カイハツ</t>
    </rPh>
    <rPh sb="7" eb="9">
      <t>コウシャ</t>
    </rPh>
    <phoneticPr fontId="10"/>
  </si>
  <si>
    <t>佐賀県道路公社</t>
    <rPh sb="0" eb="3">
      <t>サガケン</t>
    </rPh>
    <rPh sb="3" eb="5">
      <t>ドウロ</t>
    </rPh>
    <rPh sb="5" eb="7">
      <t>コウシャ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</si>
</sst>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6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ＭＳ Ｐゴシック"/>
      <family val="1"/>
      <charset val="128"/>
    </font>
    <font>
      <sz val="11"/>
      <color rgb="FFFF0000"/>
      <name val="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Meiryo UI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21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20" fillId="0" borderId="0" xfId="0" applyNumberFormat="1" applyFont="1" applyAlignment="1">
      <alignment vertical="center"/>
    </xf>
    <xf numFmtId="177" fontId="2" fillId="0" borderId="10" xfId="1" applyNumberFormat="1" applyFont="1" applyBorder="1" applyAlignment="1">
      <alignment vertical="center"/>
    </xf>
    <xf numFmtId="177" fontId="21" fillId="0" borderId="10" xfId="1" applyNumberFormat="1" applyFont="1" applyFill="1" applyBorder="1" applyAlignment="1">
      <alignment horizontal="right" vertical="center"/>
    </xf>
    <xf numFmtId="177" fontId="21" fillId="0" borderId="10" xfId="1" applyNumberFormat="1" applyFont="1" applyBorder="1" applyAlignment="1">
      <alignment horizontal="right" vertical="center"/>
    </xf>
    <xf numFmtId="41" fontId="21" fillId="0" borderId="0" xfId="0" applyNumberFormat="1" applyFont="1" applyAlignment="1">
      <alignment vertical="center"/>
    </xf>
    <xf numFmtId="177" fontId="2" fillId="2" borderId="10" xfId="1" applyNumberFormat="1" applyFill="1" applyBorder="1" applyAlignment="1">
      <alignment horizontal="right" vertical="center"/>
    </xf>
    <xf numFmtId="177" fontId="0" fillId="2" borderId="10" xfId="0" applyNumberFormat="1" applyFill="1" applyBorder="1" applyAlignment="1">
      <alignment vertical="center"/>
    </xf>
    <xf numFmtId="177" fontId="15" fillId="0" borderId="10" xfId="1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5" fillId="0" borderId="5" xfId="0" applyFont="1" applyBorder="1" applyAlignment="1">
      <alignment horizontal="distributed" vertical="center" justifyLastLine="1"/>
    </xf>
    <xf numFmtId="177" fontId="1" fillId="0" borderId="10" xfId="1" applyNumberFormat="1" applyFont="1" applyBorder="1" applyAlignment="1">
      <alignment vertical="center"/>
    </xf>
    <xf numFmtId="177" fontId="2" fillId="2" borderId="10" xfId="1" applyNumberFormat="1" applyFill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 shrinkToFit="1"/>
    </xf>
    <xf numFmtId="180" fontId="15" fillId="0" borderId="10" xfId="1" applyNumberFormat="1" applyFont="1" applyBorder="1" applyAlignment="1">
      <alignment vertical="center" textRotation="255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13" fillId="0" borderId="10" xfId="3" applyBorder="1" applyAlignment="1">
      <alignment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177" fontId="0" fillId="0" borderId="10" xfId="0" applyNumberFormat="1" applyFill="1" applyBorder="1" applyAlignment="1">
      <alignment vertical="center"/>
    </xf>
    <xf numFmtId="181" fontId="0" fillId="0" borderId="10" xfId="0" applyNumberForma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J9" sqref="J9"/>
    </sheetView>
  </sheetViews>
  <sheetFormatPr defaultColWidth="9"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1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234</v>
      </c>
      <c r="F1" s="1"/>
    </row>
    <row r="3" spans="1:11" ht="14.25">
      <c r="A3" s="10" t="s">
        <v>92</v>
      </c>
    </row>
    <row r="5" spans="1:11">
      <c r="A5" s="17" t="s">
        <v>225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8" t="s">
        <v>227</v>
      </c>
      <c r="G7" s="48"/>
      <c r="H7" s="48" t="s">
        <v>221</v>
      </c>
      <c r="I7" s="49" t="s">
        <v>21</v>
      </c>
    </row>
    <row r="8" spans="1:11" ht="17.100000000000001" customHeight="1">
      <c r="A8" s="18"/>
      <c r="B8" s="19"/>
      <c r="C8" s="19"/>
      <c r="D8" s="19"/>
      <c r="E8" s="59"/>
      <c r="F8" s="51" t="s">
        <v>90</v>
      </c>
      <c r="G8" s="51" t="s">
        <v>2</v>
      </c>
      <c r="H8" s="51" t="s">
        <v>219</v>
      </c>
      <c r="I8" s="52"/>
    </row>
    <row r="9" spans="1:11" ht="18" customHeight="1">
      <c r="A9" s="97" t="s">
        <v>87</v>
      </c>
      <c r="B9" s="97" t="s">
        <v>89</v>
      </c>
      <c r="C9" s="60" t="s">
        <v>3</v>
      </c>
      <c r="D9" s="53"/>
      <c r="E9" s="53"/>
      <c r="F9" s="54">
        <v>119636</v>
      </c>
      <c r="G9" s="55">
        <f>F9/$F$27*100</f>
        <v>23.443237798879924</v>
      </c>
      <c r="H9" s="54">
        <v>117206</v>
      </c>
      <c r="I9" s="55">
        <f>(F9/H9-1)*100</f>
        <v>2.0732726993498707</v>
      </c>
      <c r="K9" s="25"/>
    </row>
    <row r="10" spans="1:11" ht="18" customHeight="1">
      <c r="A10" s="97"/>
      <c r="B10" s="97"/>
      <c r="C10" s="62"/>
      <c r="D10" s="64" t="s">
        <v>22</v>
      </c>
      <c r="E10" s="53"/>
      <c r="F10" s="54">
        <v>26157</v>
      </c>
      <c r="G10" s="55">
        <f t="shared" ref="G10:G26" si="0">F10/$F$27*100</f>
        <v>5.1255873742460638</v>
      </c>
      <c r="H10" s="54">
        <v>27676</v>
      </c>
      <c r="I10" s="55">
        <f t="shared" ref="I10:I27" si="1">(F10/H10-1)*100</f>
        <v>-5.4885099002746074</v>
      </c>
    </row>
    <row r="11" spans="1:11" ht="18" customHeight="1">
      <c r="A11" s="97"/>
      <c r="B11" s="97"/>
      <c r="C11" s="62"/>
      <c r="D11" s="62"/>
      <c r="E11" s="47" t="s">
        <v>23</v>
      </c>
      <c r="F11" s="54">
        <v>22214</v>
      </c>
      <c r="G11" s="55">
        <f t="shared" si="0"/>
        <v>4.3529379489812312</v>
      </c>
      <c r="H11" s="54">
        <v>23262</v>
      </c>
      <c r="I11" s="55">
        <f t="shared" si="1"/>
        <v>-4.505201616370047</v>
      </c>
      <c r="J11" s="85" t="s">
        <v>233</v>
      </c>
    </row>
    <row r="12" spans="1:11" ht="18" customHeight="1">
      <c r="A12" s="97"/>
      <c r="B12" s="97"/>
      <c r="C12" s="62"/>
      <c r="D12" s="62"/>
      <c r="E12" s="47" t="s">
        <v>24</v>
      </c>
      <c r="F12" s="54">
        <v>1009</v>
      </c>
      <c r="G12" s="55">
        <f t="shared" si="0"/>
        <v>0.19771830334573073</v>
      </c>
      <c r="H12" s="54">
        <v>1118</v>
      </c>
      <c r="I12" s="55">
        <f t="shared" si="1"/>
        <v>-9.74955277280859</v>
      </c>
      <c r="J12" s="85" t="s">
        <v>233</v>
      </c>
    </row>
    <row r="13" spans="1:11" ht="18" customHeight="1">
      <c r="A13" s="97"/>
      <c r="B13" s="97"/>
      <c r="C13" s="62"/>
      <c r="D13" s="63"/>
      <c r="E13" s="47" t="s">
        <v>25</v>
      </c>
      <c r="F13" s="54">
        <v>54</v>
      </c>
      <c r="G13" s="55">
        <f t="shared" si="0"/>
        <v>1.0581554391149118E-2</v>
      </c>
      <c r="H13" s="54">
        <v>63</v>
      </c>
      <c r="I13" s="55">
        <f t="shared" si="1"/>
        <v>-14.28571428571429</v>
      </c>
      <c r="J13" s="85" t="s">
        <v>233</v>
      </c>
    </row>
    <row r="14" spans="1:11" ht="18" customHeight="1">
      <c r="A14" s="97"/>
      <c r="B14" s="97"/>
      <c r="C14" s="62"/>
      <c r="D14" s="60" t="s">
        <v>26</v>
      </c>
      <c r="E14" s="53"/>
      <c r="F14" s="54">
        <v>23832</v>
      </c>
      <c r="G14" s="55">
        <f t="shared" si="0"/>
        <v>4.6699926712938105</v>
      </c>
      <c r="H14" s="54">
        <v>22146</v>
      </c>
      <c r="I14" s="55">
        <f t="shared" si="1"/>
        <v>7.6131129775128592</v>
      </c>
    </row>
    <row r="15" spans="1:11" ht="18" customHeight="1">
      <c r="A15" s="97"/>
      <c r="B15" s="97"/>
      <c r="C15" s="62"/>
      <c r="D15" s="62"/>
      <c r="E15" s="47" t="s">
        <v>27</v>
      </c>
      <c r="F15" s="54">
        <v>1081</v>
      </c>
      <c r="G15" s="55">
        <f t="shared" si="0"/>
        <v>0.21182704253392956</v>
      </c>
      <c r="H15" s="54">
        <v>1055</v>
      </c>
      <c r="I15" s="55">
        <f t="shared" si="1"/>
        <v>2.4644549763033208</v>
      </c>
    </row>
    <row r="16" spans="1:11" ht="18" customHeight="1">
      <c r="A16" s="97"/>
      <c r="B16" s="97"/>
      <c r="C16" s="62"/>
      <c r="D16" s="63"/>
      <c r="E16" s="47" t="s">
        <v>28</v>
      </c>
      <c r="F16" s="54">
        <v>22751</v>
      </c>
      <c r="G16" s="55">
        <f t="shared" si="0"/>
        <v>4.4581656287598808</v>
      </c>
      <c r="H16" s="54">
        <v>21091</v>
      </c>
      <c r="I16" s="55">
        <f t="shared" si="1"/>
        <v>7.8706557299321966</v>
      </c>
      <c r="K16" s="26"/>
    </row>
    <row r="17" spans="1:26" ht="18" customHeight="1">
      <c r="A17" s="97"/>
      <c r="B17" s="97"/>
      <c r="C17" s="62"/>
      <c r="D17" s="98" t="s">
        <v>29</v>
      </c>
      <c r="E17" s="99"/>
      <c r="F17" s="54">
        <v>41904</v>
      </c>
      <c r="G17" s="55">
        <f t="shared" si="0"/>
        <v>8.2112862075317157</v>
      </c>
      <c r="H17" s="54">
        <v>41773</v>
      </c>
      <c r="I17" s="55">
        <f t="shared" si="1"/>
        <v>0.31359969358197848</v>
      </c>
    </row>
    <row r="18" spans="1:26" ht="18" customHeight="1">
      <c r="A18" s="97"/>
      <c r="B18" s="97"/>
      <c r="C18" s="62"/>
      <c r="D18" s="98" t="s">
        <v>93</v>
      </c>
      <c r="E18" s="100"/>
      <c r="F18" s="54">
        <v>1926</v>
      </c>
      <c r="G18" s="55">
        <f t="shared" si="0"/>
        <v>0.37740877328431854</v>
      </c>
      <c r="H18" s="54">
        <v>1955</v>
      </c>
      <c r="I18" s="55">
        <f t="shared" si="1"/>
        <v>-1.4833759590792805</v>
      </c>
    </row>
    <row r="19" spans="1:26" ht="18" customHeight="1">
      <c r="A19" s="97"/>
      <c r="B19" s="97"/>
      <c r="C19" s="61"/>
      <c r="D19" s="98" t="s">
        <v>94</v>
      </c>
      <c r="E19" s="100"/>
      <c r="F19" s="86">
        <v>0</v>
      </c>
      <c r="G19" s="55">
        <f t="shared" si="0"/>
        <v>0</v>
      </c>
      <c r="H19" s="86">
        <v>0</v>
      </c>
      <c r="I19" s="55" t="e">
        <f t="shared" si="1"/>
        <v>#DIV/0!</v>
      </c>
      <c r="Z19" s="2" t="s">
        <v>95</v>
      </c>
    </row>
    <row r="20" spans="1:26" ht="18" customHeight="1">
      <c r="A20" s="97"/>
      <c r="B20" s="97"/>
      <c r="C20" s="53" t="s">
        <v>4</v>
      </c>
      <c r="D20" s="53"/>
      <c r="E20" s="53"/>
      <c r="F20" s="54">
        <v>17139</v>
      </c>
      <c r="G20" s="55">
        <f t="shared" si="0"/>
        <v>3.3584677909241614</v>
      </c>
      <c r="H20" s="54">
        <v>16252</v>
      </c>
      <c r="I20" s="55">
        <f t="shared" si="1"/>
        <v>5.4577898104848588</v>
      </c>
    </row>
    <row r="21" spans="1:26" ht="18" customHeight="1">
      <c r="A21" s="97"/>
      <c r="B21" s="97"/>
      <c r="C21" s="53" t="s">
        <v>5</v>
      </c>
      <c r="D21" s="53"/>
      <c r="E21" s="53"/>
      <c r="F21" s="54">
        <v>153144</v>
      </c>
      <c r="G21" s="55">
        <f t="shared" si="0"/>
        <v>30.009288253298898</v>
      </c>
      <c r="H21" s="54">
        <v>154786</v>
      </c>
      <c r="I21" s="55">
        <f t="shared" si="1"/>
        <v>-1.0608194539557858</v>
      </c>
    </row>
    <row r="22" spans="1:26" ht="18" customHeight="1">
      <c r="A22" s="97"/>
      <c r="B22" s="97"/>
      <c r="C22" s="53" t="s">
        <v>30</v>
      </c>
      <c r="D22" s="53"/>
      <c r="E22" s="53"/>
      <c r="F22" s="54">
        <v>5569</v>
      </c>
      <c r="G22" s="55">
        <f t="shared" si="0"/>
        <v>1.0912717852649896</v>
      </c>
      <c r="H22" s="54">
        <v>5689</v>
      </c>
      <c r="I22" s="55">
        <f t="shared" si="1"/>
        <v>-2.1093338020741759</v>
      </c>
    </row>
    <row r="23" spans="1:26" ht="18" customHeight="1">
      <c r="A23" s="97"/>
      <c r="B23" s="97"/>
      <c r="C23" s="53" t="s">
        <v>6</v>
      </c>
      <c r="D23" s="53"/>
      <c r="E23" s="53"/>
      <c r="F23" s="54">
        <v>55745</v>
      </c>
      <c r="G23" s="55">
        <f t="shared" si="0"/>
        <v>10.923495361751993</v>
      </c>
      <c r="H23" s="54">
        <v>78048</v>
      </c>
      <c r="I23" s="55">
        <f t="shared" si="1"/>
        <v>-28.576004510045106</v>
      </c>
    </row>
    <row r="24" spans="1:26" ht="18" customHeight="1">
      <c r="A24" s="97"/>
      <c r="B24" s="97"/>
      <c r="C24" s="53" t="s">
        <v>31</v>
      </c>
      <c r="D24" s="53"/>
      <c r="E24" s="53"/>
      <c r="F24" s="54">
        <v>961</v>
      </c>
      <c r="G24" s="55">
        <f t="shared" si="0"/>
        <v>0.18831247722026484</v>
      </c>
      <c r="H24" s="54">
        <v>986</v>
      </c>
      <c r="I24" s="55">
        <f t="shared" si="1"/>
        <v>-2.535496957403649</v>
      </c>
    </row>
    <row r="25" spans="1:26" ht="18" customHeight="1">
      <c r="A25" s="97"/>
      <c r="B25" s="97"/>
      <c r="C25" s="53" t="s">
        <v>7</v>
      </c>
      <c r="D25" s="53"/>
      <c r="E25" s="53"/>
      <c r="F25" s="54">
        <v>44592</v>
      </c>
      <c r="G25" s="55">
        <f t="shared" si="0"/>
        <v>8.7380124705578037</v>
      </c>
      <c r="H25" s="54">
        <v>43393</v>
      </c>
      <c r="I25" s="55">
        <f t="shared" si="1"/>
        <v>2.7631184753301286</v>
      </c>
    </row>
    <row r="26" spans="1:26" ht="18" customHeight="1">
      <c r="A26" s="97"/>
      <c r="B26" s="97"/>
      <c r="C26" s="53" t="s">
        <v>8</v>
      </c>
      <c r="D26" s="53"/>
      <c r="E26" s="53"/>
      <c r="F26" s="54">
        <v>113536</v>
      </c>
      <c r="G26" s="55">
        <f t="shared" si="0"/>
        <v>22.247914062101966</v>
      </c>
      <c r="H26" s="54">
        <v>107826</v>
      </c>
      <c r="I26" s="55">
        <f t="shared" si="1"/>
        <v>5.2955687867490164</v>
      </c>
    </row>
    <row r="27" spans="1:26" ht="18" customHeight="1">
      <c r="A27" s="97"/>
      <c r="B27" s="97"/>
      <c r="C27" s="53" t="s">
        <v>9</v>
      </c>
      <c r="D27" s="53"/>
      <c r="E27" s="53"/>
      <c r="F27" s="54">
        <f>SUM(F9,F20:F26)</f>
        <v>510322</v>
      </c>
      <c r="G27" s="55">
        <f>F27/$F$27*100</f>
        <v>100</v>
      </c>
      <c r="H27" s="54">
        <v>524186</v>
      </c>
      <c r="I27" s="55">
        <f t="shared" si="1"/>
        <v>-2.6448627014075132</v>
      </c>
    </row>
    <row r="28" spans="1:26" ht="18" customHeight="1">
      <c r="A28" s="97"/>
      <c r="B28" s="97" t="s">
        <v>88</v>
      </c>
      <c r="C28" s="60" t="s">
        <v>10</v>
      </c>
      <c r="D28" s="53"/>
      <c r="E28" s="53"/>
      <c r="F28" s="54">
        <f>F29+F30+F31</f>
        <v>208839</v>
      </c>
      <c r="G28" s="55">
        <f>F28/$F$45*100</f>
        <v>40.922985879503528</v>
      </c>
      <c r="H28" s="54">
        <v>201632</v>
      </c>
      <c r="I28" s="55">
        <f>(F28/H28-1)*100</f>
        <v>3.5743334391366455</v>
      </c>
    </row>
    <row r="29" spans="1:26" ht="18" customHeight="1">
      <c r="A29" s="97"/>
      <c r="B29" s="97"/>
      <c r="C29" s="62"/>
      <c r="D29" s="53" t="s">
        <v>11</v>
      </c>
      <c r="E29" s="53"/>
      <c r="F29" s="54">
        <v>128949</v>
      </c>
      <c r="G29" s="55">
        <f t="shared" ref="G29:G44" si="2">F29/$F$45*100</f>
        <v>25.268164021931248</v>
      </c>
      <c r="H29" s="54">
        <v>120814</v>
      </c>
      <c r="I29" s="55">
        <f t="shared" ref="I29:I45" si="3">(F29/H29-1)*100</f>
        <v>6.7334911516877094</v>
      </c>
    </row>
    <row r="30" spans="1:26" ht="18" customHeight="1">
      <c r="A30" s="97"/>
      <c r="B30" s="97"/>
      <c r="C30" s="62"/>
      <c r="D30" s="53" t="s">
        <v>32</v>
      </c>
      <c r="E30" s="53"/>
      <c r="F30" s="54">
        <v>13866</v>
      </c>
      <c r="G30" s="55">
        <f t="shared" si="2"/>
        <v>2.7171080219939565</v>
      </c>
      <c r="H30" s="54">
        <v>15981</v>
      </c>
      <c r="I30" s="55">
        <f t="shared" si="3"/>
        <v>-13.23446592828984</v>
      </c>
    </row>
    <row r="31" spans="1:26" ht="18" customHeight="1">
      <c r="A31" s="97"/>
      <c r="B31" s="97"/>
      <c r="C31" s="61"/>
      <c r="D31" s="53" t="s">
        <v>12</v>
      </c>
      <c r="E31" s="53"/>
      <c r="F31" s="54">
        <v>66024</v>
      </c>
      <c r="G31" s="55">
        <f t="shared" si="2"/>
        <v>12.937713835578322</v>
      </c>
      <c r="H31" s="54">
        <v>64837</v>
      </c>
      <c r="I31" s="55">
        <f t="shared" si="3"/>
        <v>1.8307447907830454</v>
      </c>
    </row>
    <row r="32" spans="1:26" ht="18" customHeight="1">
      <c r="A32" s="97"/>
      <c r="B32" s="97"/>
      <c r="C32" s="60" t="s">
        <v>13</v>
      </c>
      <c r="D32" s="53"/>
      <c r="E32" s="53"/>
      <c r="F32" s="92">
        <v>217251</v>
      </c>
      <c r="G32" s="55">
        <f t="shared" si="2"/>
        <v>42.571356907991422</v>
      </c>
      <c r="H32" s="54">
        <v>240575</v>
      </c>
      <c r="I32" s="55">
        <f t="shared" si="3"/>
        <v>-9.6951054764626399</v>
      </c>
    </row>
    <row r="33" spans="1:9" ht="18" customHeight="1">
      <c r="A33" s="97"/>
      <c r="B33" s="97"/>
      <c r="C33" s="62"/>
      <c r="D33" s="53" t="s">
        <v>14</v>
      </c>
      <c r="E33" s="53"/>
      <c r="F33" s="54">
        <v>25973</v>
      </c>
      <c r="G33" s="55">
        <f t="shared" si="2"/>
        <v>5.0895317074317781</v>
      </c>
      <c r="H33" s="54">
        <v>31222</v>
      </c>
      <c r="I33" s="55">
        <f t="shared" si="3"/>
        <v>-16.811863429632957</v>
      </c>
    </row>
    <row r="34" spans="1:9" ht="18" customHeight="1">
      <c r="A34" s="97"/>
      <c r="B34" s="97"/>
      <c r="C34" s="62"/>
      <c r="D34" s="53" t="s">
        <v>33</v>
      </c>
      <c r="E34" s="53"/>
      <c r="F34" s="54">
        <v>2605</v>
      </c>
      <c r="G34" s="55">
        <f t="shared" si="2"/>
        <v>0.51046202201747137</v>
      </c>
      <c r="H34" s="54">
        <v>2518</v>
      </c>
      <c r="I34" s="55">
        <f t="shared" si="3"/>
        <v>3.4551231135822036</v>
      </c>
    </row>
    <row r="35" spans="1:9" ht="18" customHeight="1">
      <c r="A35" s="97"/>
      <c r="B35" s="97"/>
      <c r="C35" s="62"/>
      <c r="D35" s="53" t="s">
        <v>34</v>
      </c>
      <c r="E35" s="53"/>
      <c r="F35" s="54">
        <v>116298</v>
      </c>
      <c r="G35" s="55">
        <f t="shared" si="2"/>
        <v>22.789140973738149</v>
      </c>
      <c r="H35" s="54">
        <v>120569</v>
      </c>
      <c r="I35" s="55">
        <f t="shared" si="3"/>
        <v>-3.5423699292521316</v>
      </c>
    </row>
    <row r="36" spans="1:9" ht="18" customHeight="1">
      <c r="A36" s="97"/>
      <c r="B36" s="97"/>
      <c r="C36" s="62"/>
      <c r="D36" s="53" t="s">
        <v>35</v>
      </c>
      <c r="E36" s="53"/>
      <c r="F36" s="54">
        <v>5669</v>
      </c>
      <c r="G36" s="55">
        <f t="shared" si="2"/>
        <v>1.1108672563597102</v>
      </c>
      <c r="H36" s="54">
        <v>5715</v>
      </c>
      <c r="I36" s="55">
        <f t="shared" si="3"/>
        <v>-0.80489938757655199</v>
      </c>
    </row>
    <row r="37" spans="1:9" ht="18" customHeight="1">
      <c r="A37" s="97"/>
      <c r="B37" s="97"/>
      <c r="C37" s="62"/>
      <c r="D37" s="53" t="s">
        <v>15</v>
      </c>
      <c r="E37" s="53"/>
      <c r="F37" s="54">
        <v>2850</v>
      </c>
      <c r="G37" s="55">
        <f t="shared" si="2"/>
        <v>0.55847092619953675</v>
      </c>
      <c r="H37" s="54">
        <v>5072</v>
      </c>
      <c r="I37" s="55">
        <f t="shared" si="3"/>
        <v>-43.809148264984231</v>
      </c>
    </row>
    <row r="38" spans="1:9" ht="18" customHeight="1">
      <c r="A38" s="97"/>
      <c r="B38" s="97"/>
      <c r="C38" s="61"/>
      <c r="D38" s="53" t="s">
        <v>36</v>
      </c>
      <c r="E38" s="53"/>
      <c r="F38" s="54">
        <v>62399</v>
      </c>
      <c r="G38" s="55">
        <f t="shared" si="2"/>
        <v>12.2273780083947</v>
      </c>
      <c r="H38" s="54">
        <v>73917</v>
      </c>
      <c r="I38" s="55">
        <f t="shared" si="3"/>
        <v>-15.582342356967949</v>
      </c>
    </row>
    <row r="39" spans="1:9" ht="18" customHeight="1">
      <c r="A39" s="97"/>
      <c r="B39" s="97"/>
      <c r="C39" s="60" t="s">
        <v>16</v>
      </c>
      <c r="D39" s="53"/>
      <c r="E39" s="53"/>
      <c r="F39" s="54">
        <f>F40+F43+F44</f>
        <v>84232</v>
      </c>
      <c r="G39" s="55">
        <f t="shared" si="2"/>
        <v>16.505657212505046</v>
      </c>
      <c r="H39" s="54">
        <v>81979</v>
      </c>
      <c r="I39" s="55">
        <f t="shared" si="3"/>
        <v>2.7482647995218379</v>
      </c>
    </row>
    <row r="40" spans="1:9" ht="18" customHeight="1">
      <c r="A40" s="97"/>
      <c r="B40" s="97"/>
      <c r="C40" s="62"/>
      <c r="D40" s="60" t="s">
        <v>17</v>
      </c>
      <c r="E40" s="53"/>
      <c r="F40" s="54">
        <v>81680</v>
      </c>
      <c r="G40" s="55">
        <f t="shared" si="2"/>
        <v>16.005580790167777</v>
      </c>
      <c r="H40" s="54">
        <v>79617</v>
      </c>
      <c r="I40" s="55">
        <f t="shared" si="3"/>
        <v>2.5911551553060352</v>
      </c>
    </row>
    <row r="41" spans="1:9" ht="18" customHeight="1">
      <c r="A41" s="97"/>
      <c r="B41" s="97"/>
      <c r="C41" s="62"/>
      <c r="D41" s="62"/>
      <c r="E41" s="56" t="s">
        <v>91</v>
      </c>
      <c r="F41" s="54">
        <v>37499</v>
      </c>
      <c r="G41" s="55">
        <f t="shared" si="2"/>
        <v>7.3481057058092727</v>
      </c>
      <c r="H41" s="54">
        <v>39866</v>
      </c>
      <c r="I41" s="57">
        <f t="shared" si="3"/>
        <v>-5.9373902573621624</v>
      </c>
    </row>
    <row r="42" spans="1:9" ht="18" customHeight="1">
      <c r="A42" s="97"/>
      <c r="B42" s="97"/>
      <c r="C42" s="62"/>
      <c r="D42" s="61"/>
      <c r="E42" s="47" t="s">
        <v>37</v>
      </c>
      <c r="F42" s="54">
        <v>44181</v>
      </c>
      <c r="G42" s="55">
        <f t="shared" si="2"/>
        <v>8.6574750843585022</v>
      </c>
      <c r="H42" s="54">
        <v>39751</v>
      </c>
      <c r="I42" s="57">
        <f t="shared" si="3"/>
        <v>11.144373726447142</v>
      </c>
    </row>
    <row r="43" spans="1:9" ht="18" customHeight="1">
      <c r="A43" s="97"/>
      <c r="B43" s="97"/>
      <c r="C43" s="62"/>
      <c r="D43" s="53" t="s">
        <v>38</v>
      </c>
      <c r="E43" s="53"/>
      <c r="F43" s="54">
        <v>2552</v>
      </c>
      <c r="G43" s="55">
        <f t="shared" si="2"/>
        <v>0.50007642233726946</v>
      </c>
      <c r="H43" s="54">
        <v>2362</v>
      </c>
      <c r="I43" s="57">
        <f t="shared" si="3"/>
        <v>8.0440304826418405</v>
      </c>
    </row>
    <row r="44" spans="1:9" ht="18" customHeight="1">
      <c r="A44" s="97"/>
      <c r="B44" s="97"/>
      <c r="C44" s="61"/>
      <c r="D44" s="53" t="s">
        <v>39</v>
      </c>
      <c r="E44" s="53"/>
      <c r="F44" s="86">
        <v>0</v>
      </c>
      <c r="G44" s="55">
        <f t="shared" si="2"/>
        <v>0</v>
      </c>
      <c r="H44" s="86">
        <v>0</v>
      </c>
      <c r="I44" s="55" t="e">
        <f t="shared" si="3"/>
        <v>#DIV/0!</v>
      </c>
    </row>
    <row r="45" spans="1:9" ht="18" customHeight="1">
      <c r="A45" s="97"/>
      <c r="B45" s="97"/>
      <c r="C45" s="47" t="s">
        <v>18</v>
      </c>
      <c r="D45" s="47"/>
      <c r="E45" s="47"/>
      <c r="F45" s="54">
        <f>SUM(F28,F32,F39)</f>
        <v>510322</v>
      </c>
      <c r="G45" s="55">
        <f>F45/$F$45*100</f>
        <v>100</v>
      </c>
      <c r="H45" s="54">
        <v>524186</v>
      </c>
      <c r="I45" s="55">
        <f t="shared" si="3"/>
        <v>-2.6448627014075132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E41A-23AA-44F8-AA82-3006ED28F20A}">
  <sheetPr>
    <tabColor rgb="FFFFFF00"/>
  </sheetPr>
  <dimension ref="A1:Y50"/>
  <sheetViews>
    <sheetView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Q32" sqref="Q32"/>
    </sheetView>
  </sheetViews>
  <sheetFormatPr defaultColWidth="9"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94" t="s">
        <v>234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228</v>
      </c>
      <c r="B5" s="12"/>
      <c r="C5" s="12"/>
      <c r="D5" s="12"/>
      <c r="K5" s="15"/>
      <c r="O5" s="15" t="s">
        <v>47</v>
      </c>
    </row>
    <row r="6" spans="1:25" ht="15.95" customHeight="1">
      <c r="A6" s="104" t="s">
        <v>48</v>
      </c>
      <c r="B6" s="105"/>
      <c r="C6" s="105"/>
      <c r="D6" s="105"/>
      <c r="E6" s="105"/>
      <c r="F6" s="106" t="s">
        <v>237</v>
      </c>
      <c r="G6" s="106"/>
      <c r="H6" s="106" t="s">
        <v>238</v>
      </c>
      <c r="I6" s="106"/>
      <c r="J6" s="106" t="s">
        <v>239</v>
      </c>
      <c r="K6" s="106"/>
      <c r="L6" s="101"/>
      <c r="M6" s="101"/>
      <c r="N6" s="101"/>
      <c r="O6" s="101"/>
    </row>
    <row r="7" spans="1:25" ht="15.95" customHeight="1">
      <c r="A7" s="105"/>
      <c r="B7" s="105"/>
      <c r="C7" s="105"/>
      <c r="D7" s="105"/>
      <c r="E7" s="105"/>
      <c r="F7" s="51" t="s">
        <v>229</v>
      </c>
      <c r="G7" s="51" t="s">
        <v>221</v>
      </c>
      <c r="H7" s="51" t="s">
        <v>226</v>
      </c>
      <c r="I7" s="51" t="s">
        <v>221</v>
      </c>
      <c r="J7" s="51" t="s">
        <v>226</v>
      </c>
      <c r="K7" s="51" t="s">
        <v>221</v>
      </c>
      <c r="L7" s="51" t="s">
        <v>226</v>
      </c>
      <c r="M7" s="51" t="s">
        <v>221</v>
      </c>
      <c r="N7" s="51" t="s">
        <v>226</v>
      </c>
      <c r="O7" s="51" t="s">
        <v>221</v>
      </c>
    </row>
    <row r="8" spans="1:25" ht="15.95" customHeight="1">
      <c r="A8" s="107" t="s">
        <v>82</v>
      </c>
      <c r="B8" s="60" t="s">
        <v>49</v>
      </c>
      <c r="C8" s="53"/>
      <c r="D8" s="53"/>
      <c r="E8" s="65" t="s">
        <v>40</v>
      </c>
      <c r="F8" s="54">
        <v>10</v>
      </c>
      <c r="G8" s="54">
        <v>10</v>
      </c>
      <c r="H8" s="54">
        <v>443</v>
      </c>
      <c r="I8" s="54">
        <v>422</v>
      </c>
      <c r="J8" s="54">
        <v>19270</v>
      </c>
      <c r="K8" s="54">
        <v>19140</v>
      </c>
      <c r="L8" s="54"/>
      <c r="M8" s="54"/>
      <c r="N8" s="54"/>
      <c r="O8" s="54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107"/>
      <c r="B9" s="62"/>
      <c r="C9" s="53" t="s">
        <v>50</v>
      </c>
      <c r="D9" s="53"/>
      <c r="E9" s="65" t="s">
        <v>41</v>
      </c>
      <c r="F9" s="54">
        <v>10</v>
      </c>
      <c r="G9" s="54">
        <v>10</v>
      </c>
      <c r="H9" s="54">
        <v>443</v>
      </c>
      <c r="I9" s="54">
        <v>422</v>
      </c>
      <c r="J9" s="54">
        <v>19270</v>
      </c>
      <c r="K9" s="54">
        <v>19140</v>
      </c>
      <c r="L9" s="54"/>
      <c r="M9" s="54"/>
      <c r="N9" s="54"/>
      <c r="O9" s="54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107"/>
      <c r="B10" s="61"/>
      <c r="C10" s="53" t="s">
        <v>51</v>
      </c>
      <c r="D10" s="53"/>
      <c r="E10" s="65" t="s">
        <v>42</v>
      </c>
      <c r="F10" s="54">
        <v>0</v>
      </c>
      <c r="G10" s="54">
        <v>0</v>
      </c>
      <c r="H10" s="54"/>
      <c r="I10" s="54"/>
      <c r="J10" s="66">
        <v>0</v>
      </c>
      <c r="K10" s="66">
        <v>0</v>
      </c>
      <c r="L10" s="54"/>
      <c r="M10" s="54"/>
      <c r="N10" s="54"/>
      <c r="O10" s="54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107"/>
      <c r="B11" s="60" t="s">
        <v>52</v>
      </c>
      <c r="C11" s="53"/>
      <c r="D11" s="53"/>
      <c r="E11" s="65" t="s">
        <v>43</v>
      </c>
      <c r="F11" s="54">
        <v>10</v>
      </c>
      <c r="G11" s="54">
        <v>10</v>
      </c>
      <c r="H11" s="54">
        <v>599</v>
      </c>
      <c r="I11" s="54">
        <v>528</v>
      </c>
      <c r="J11" s="54">
        <v>18360</v>
      </c>
      <c r="K11" s="54">
        <v>18093</v>
      </c>
      <c r="L11" s="54"/>
      <c r="M11" s="54"/>
      <c r="N11" s="54"/>
      <c r="O11" s="54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107"/>
      <c r="B12" s="62"/>
      <c r="C12" s="53" t="s">
        <v>53</v>
      </c>
      <c r="D12" s="53"/>
      <c r="E12" s="65" t="s">
        <v>44</v>
      </c>
      <c r="F12" s="54">
        <v>10</v>
      </c>
      <c r="G12" s="54">
        <v>10</v>
      </c>
      <c r="H12" s="54">
        <v>599</v>
      </c>
      <c r="I12" s="54">
        <v>528</v>
      </c>
      <c r="J12" s="54">
        <v>18360</v>
      </c>
      <c r="K12" s="54">
        <v>18093</v>
      </c>
      <c r="L12" s="54"/>
      <c r="M12" s="54"/>
      <c r="N12" s="54"/>
      <c r="O12" s="54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107"/>
      <c r="B13" s="61"/>
      <c r="C13" s="53" t="s">
        <v>54</v>
      </c>
      <c r="D13" s="53"/>
      <c r="E13" s="65" t="s">
        <v>45</v>
      </c>
      <c r="F13" s="54">
        <v>0</v>
      </c>
      <c r="G13" s="54">
        <v>0</v>
      </c>
      <c r="H13" s="66"/>
      <c r="I13" s="54">
        <v>0</v>
      </c>
      <c r="J13" s="66">
        <v>0</v>
      </c>
      <c r="K13" s="66">
        <v>0</v>
      </c>
      <c r="L13" s="54"/>
      <c r="M13" s="54"/>
      <c r="N13" s="54"/>
      <c r="O13" s="54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107"/>
      <c r="B14" s="53" t="s">
        <v>55</v>
      </c>
      <c r="C14" s="53"/>
      <c r="D14" s="53"/>
      <c r="E14" s="65" t="s">
        <v>96</v>
      </c>
      <c r="F14" s="54">
        <f t="shared" ref="F14:O15" si="0">F9-F12</f>
        <v>0</v>
      </c>
      <c r="G14" s="54">
        <f t="shared" si="0"/>
        <v>0</v>
      </c>
      <c r="H14" s="54">
        <f t="shared" si="0"/>
        <v>-156</v>
      </c>
      <c r="I14" s="54">
        <f t="shared" si="0"/>
        <v>-106</v>
      </c>
      <c r="J14" s="54">
        <f t="shared" si="0"/>
        <v>910</v>
      </c>
      <c r="K14" s="54">
        <f t="shared" si="0"/>
        <v>1047</v>
      </c>
      <c r="L14" s="54">
        <f t="shared" si="0"/>
        <v>0</v>
      </c>
      <c r="M14" s="54">
        <f t="shared" si="0"/>
        <v>0</v>
      </c>
      <c r="N14" s="54">
        <f t="shared" si="0"/>
        <v>0</v>
      </c>
      <c r="O14" s="54">
        <f t="shared" si="0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107"/>
      <c r="B15" s="53" t="s">
        <v>56</v>
      </c>
      <c r="C15" s="53"/>
      <c r="D15" s="53"/>
      <c r="E15" s="65" t="s">
        <v>97</v>
      </c>
      <c r="F15" s="54">
        <f t="shared" si="0"/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54">
        <f t="shared" si="0"/>
        <v>0</v>
      </c>
      <c r="L15" s="54">
        <f t="shared" si="0"/>
        <v>0</v>
      </c>
      <c r="M15" s="54">
        <f t="shared" si="0"/>
        <v>0</v>
      </c>
      <c r="N15" s="54">
        <f t="shared" si="0"/>
        <v>0</v>
      </c>
      <c r="O15" s="54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107"/>
      <c r="B16" s="53" t="s">
        <v>57</v>
      </c>
      <c r="C16" s="53"/>
      <c r="D16" s="53"/>
      <c r="E16" s="65" t="s">
        <v>98</v>
      </c>
      <c r="F16" s="54">
        <f t="shared" ref="F16:O16" si="1">F8-F11</f>
        <v>0</v>
      </c>
      <c r="G16" s="54">
        <f t="shared" si="1"/>
        <v>0</v>
      </c>
      <c r="H16" s="54">
        <f t="shared" si="1"/>
        <v>-156</v>
      </c>
      <c r="I16" s="54">
        <f t="shared" si="1"/>
        <v>-106</v>
      </c>
      <c r="J16" s="54">
        <f t="shared" si="1"/>
        <v>910</v>
      </c>
      <c r="K16" s="54">
        <f t="shared" si="1"/>
        <v>1047</v>
      </c>
      <c r="L16" s="54">
        <f t="shared" si="1"/>
        <v>0</v>
      </c>
      <c r="M16" s="54">
        <f t="shared" si="1"/>
        <v>0</v>
      </c>
      <c r="N16" s="54">
        <f t="shared" si="1"/>
        <v>0</v>
      </c>
      <c r="O16" s="54">
        <f t="shared" si="1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107"/>
      <c r="B17" s="53" t="s">
        <v>58</v>
      </c>
      <c r="C17" s="53"/>
      <c r="D17" s="53"/>
      <c r="E17" s="51"/>
      <c r="F17" s="54">
        <v>0</v>
      </c>
      <c r="G17" s="54">
        <v>0</v>
      </c>
      <c r="H17" s="66"/>
      <c r="I17" s="66">
        <v>0</v>
      </c>
      <c r="J17" s="54">
        <v>0</v>
      </c>
      <c r="K17" s="66">
        <v>0</v>
      </c>
      <c r="L17" s="54"/>
      <c r="M17" s="54"/>
      <c r="N17" s="66"/>
      <c r="O17" s="6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107"/>
      <c r="B18" s="53" t="s">
        <v>59</v>
      </c>
      <c r="C18" s="53"/>
      <c r="D18" s="53"/>
      <c r="E18" s="51"/>
      <c r="F18" s="67">
        <v>0</v>
      </c>
      <c r="G18" s="54">
        <v>0</v>
      </c>
      <c r="H18" s="67"/>
      <c r="I18" s="67">
        <v>0</v>
      </c>
      <c r="J18" s="67">
        <v>0</v>
      </c>
      <c r="K18" s="67">
        <v>0</v>
      </c>
      <c r="L18" s="67"/>
      <c r="M18" s="67"/>
      <c r="N18" s="67"/>
      <c r="O18" s="6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107" t="s">
        <v>83</v>
      </c>
      <c r="B19" s="60" t="s">
        <v>60</v>
      </c>
      <c r="C19" s="53"/>
      <c r="D19" s="53"/>
      <c r="E19" s="65"/>
      <c r="F19" s="54">
        <v>30</v>
      </c>
      <c r="G19" s="54">
        <v>29</v>
      </c>
      <c r="H19" s="54">
        <v>76</v>
      </c>
      <c r="I19" s="54">
        <v>0</v>
      </c>
      <c r="J19" s="54">
        <v>2257</v>
      </c>
      <c r="K19" s="54">
        <v>2257</v>
      </c>
      <c r="L19" s="54"/>
      <c r="M19" s="54"/>
      <c r="N19" s="54"/>
      <c r="O19" s="54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107"/>
      <c r="B20" s="61"/>
      <c r="C20" s="53" t="s">
        <v>61</v>
      </c>
      <c r="D20" s="53"/>
      <c r="E20" s="65"/>
      <c r="F20" s="54">
        <v>0</v>
      </c>
      <c r="G20" s="54">
        <v>0</v>
      </c>
      <c r="H20" s="54">
        <v>76</v>
      </c>
      <c r="I20" s="54">
        <v>0</v>
      </c>
      <c r="J20" s="54">
        <v>1510</v>
      </c>
      <c r="K20" s="54">
        <v>1590</v>
      </c>
      <c r="L20" s="54"/>
      <c r="M20" s="54"/>
      <c r="N20" s="54"/>
      <c r="O20" s="54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107"/>
      <c r="B21" s="53" t="s">
        <v>62</v>
      </c>
      <c r="C21" s="53"/>
      <c r="D21" s="53"/>
      <c r="E21" s="65" t="s">
        <v>99</v>
      </c>
      <c r="F21" s="54">
        <v>30</v>
      </c>
      <c r="G21" s="54">
        <v>29</v>
      </c>
      <c r="H21" s="54">
        <v>76</v>
      </c>
      <c r="I21" s="54">
        <v>0</v>
      </c>
      <c r="J21" s="54">
        <v>2257</v>
      </c>
      <c r="K21" s="54">
        <v>2257</v>
      </c>
      <c r="L21" s="54"/>
      <c r="M21" s="54"/>
      <c r="N21" s="54"/>
      <c r="O21" s="54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107"/>
      <c r="B22" s="60" t="s">
        <v>63</v>
      </c>
      <c r="C22" s="53"/>
      <c r="D22" s="53"/>
      <c r="E22" s="65" t="s">
        <v>100</v>
      </c>
      <c r="F22" s="54">
        <v>30</v>
      </c>
      <c r="G22" s="54">
        <v>29</v>
      </c>
      <c r="H22" s="54">
        <v>280</v>
      </c>
      <c r="I22" s="54">
        <v>126</v>
      </c>
      <c r="J22" s="54">
        <v>3572</v>
      </c>
      <c r="K22" s="54">
        <v>3594</v>
      </c>
      <c r="L22" s="54"/>
      <c r="M22" s="54"/>
      <c r="N22" s="54"/>
      <c r="O22" s="54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107"/>
      <c r="B23" s="61" t="s">
        <v>64</v>
      </c>
      <c r="C23" s="53" t="s">
        <v>65</v>
      </c>
      <c r="D23" s="53"/>
      <c r="E23" s="65"/>
      <c r="F23" s="54">
        <v>30</v>
      </c>
      <c r="G23" s="54">
        <v>29</v>
      </c>
      <c r="H23" s="54">
        <v>6</v>
      </c>
      <c r="I23" s="54">
        <v>0</v>
      </c>
      <c r="J23" s="54">
        <v>1470</v>
      </c>
      <c r="K23" s="54">
        <v>1313</v>
      </c>
      <c r="L23" s="54"/>
      <c r="M23" s="54"/>
      <c r="N23" s="54"/>
      <c r="O23" s="54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107"/>
      <c r="B24" s="53" t="s">
        <v>101</v>
      </c>
      <c r="C24" s="53"/>
      <c r="D24" s="53"/>
      <c r="E24" s="65" t="s">
        <v>102</v>
      </c>
      <c r="F24" s="54">
        <f t="shared" ref="F24:O24" si="2">F21-F22</f>
        <v>0</v>
      </c>
      <c r="G24" s="54">
        <f t="shared" si="2"/>
        <v>0</v>
      </c>
      <c r="H24" s="54">
        <f t="shared" si="2"/>
        <v>-204</v>
      </c>
      <c r="I24" s="54">
        <f t="shared" si="2"/>
        <v>-126</v>
      </c>
      <c r="J24" s="54">
        <f t="shared" si="2"/>
        <v>-1315</v>
      </c>
      <c r="K24" s="54">
        <f>K21-K22</f>
        <v>-1337</v>
      </c>
      <c r="L24" s="54">
        <f t="shared" si="2"/>
        <v>0</v>
      </c>
      <c r="M24" s="54">
        <f t="shared" si="2"/>
        <v>0</v>
      </c>
      <c r="N24" s="54">
        <f t="shared" si="2"/>
        <v>0</v>
      </c>
      <c r="O24" s="54">
        <f t="shared" si="2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107"/>
      <c r="B25" s="60" t="s">
        <v>66</v>
      </c>
      <c r="C25" s="60"/>
      <c r="D25" s="60"/>
      <c r="E25" s="108" t="s">
        <v>103</v>
      </c>
      <c r="F25" s="102">
        <v>0</v>
      </c>
      <c r="G25" s="102">
        <v>0</v>
      </c>
      <c r="H25" s="102">
        <v>204</v>
      </c>
      <c r="I25" s="102">
        <v>126</v>
      </c>
      <c r="J25" s="102">
        <v>1315</v>
      </c>
      <c r="K25" s="102">
        <v>1337</v>
      </c>
      <c r="L25" s="102"/>
      <c r="M25" s="102"/>
      <c r="N25" s="102"/>
      <c r="O25" s="102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107"/>
      <c r="B26" s="78" t="s">
        <v>67</v>
      </c>
      <c r="C26" s="78"/>
      <c r="D26" s="78"/>
      <c r="E26" s="109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107"/>
      <c r="B27" s="53" t="s">
        <v>104</v>
      </c>
      <c r="C27" s="53"/>
      <c r="D27" s="53"/>
      <c r="E27" s="65" t="s">
        <v>105</v>
      </c>
      <c r="F27" s="54">
        <f>F24+F25</f>
        <v>0</v>
      </c>
      <c r="G27" s="54">
        <f>G24+G25</f>
        <v>0</v>
      </c>
      <c r="H27" s="54">
        <f t="shared" ref="H27:O27" si="3">H24+H25</f>
        <v>0</v>
      </c>
      <c r="I27" s="54">
        <f t="shared" si="3"/>
        <v>0</v>
      </c>
      <c r="J27" s="54">
        <f t="shared" si="3"/>
        <v>0</v>
      </c>
      <c r="K27" s="54">
        <f t="shared" si="3"/>
        <v>0</v>
      </c>
      <c r="L27" s="54">
        <f t="shared" si="3"/>
        <v>0</v>
      </c>
      <c r="M27" s="54">
        <f t="shared" si="3"/>
        <v>0</v>
      </c>
      <c r="N27" s="54">
        <f t="shared" si="3"/>
        <v>0</v>
      </c>
      <c r="O27" s="54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105" t="s">
        <v>68</v>
      </c>
      <c r="B30" s="105"/>
      <c r="C30" s="105"/>
      <c r="D30" s="105"/>
      <c r="E30" s="105"/>
      <c r="F30" s="112" t="s">
        <v>240</v>
      </c>
      <c r="G30" s="113"/>
      <c r="H30" s="112" t="s">
        <v>241</v>
      </c>
      <c r="I30" s="113"/>
      <c r="J30" s="114"/>
      <c r="K30" s="114"/>
      <c r="L30" s="114"/>
      <c r="M30" s="114"/>
      <c r="N30" s="114"/>
      <c r="O30" s="114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105"/>
      <c r="B31" s="105"/>
      <c r="C31" s="105"/>
      <c r="D31" s="105"/>
      <c r="E31" s="105"/>
      <c r="F31" s="51" t="s">
        <v>226</v>
      </c>
      <c r="G31" s="51" t="s">
        <v>221</v>
      </c>
      <c r="H31" s="51" t="s">
        <v>226</v>
      </c>
      <c r="I31" s="51" t="s">
        <v>221</v>
      </c>
      <c r="J31" s="51" t="s">
        <v>226</v>
      </c>
      <c r="K31" s="51" t="s">
        <v>221</v>
      </c>
      <c r="L31" s="51" t="s">
        <v>226</v>
      </c>
      <c r="M31" s="51" t="s">
        <v>221</v>
      </c>
      <c r="N31" s="51" t="s">
        <v>226</v>
      </c>
      <c r="O31" s="51" t="s">
        <v>221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107" t="s">
        <v>84</v>
      </c>
      <c r="B32" s="60" t="s">
        <v>49</v>
      </c>
      <c r="C32" s="53"/>
      <c r="D32" s="53"/>
      <c r="E32" s="65" t="s">
        <v>40</v>
      </c>
      <c r="F32" s="54">
        <v>92</v>
      </c>
      <c r="G32" s="54">
        <v>120</v>
      </c>
      <c r="H32" s="54">
        <v>256</v>
      </c>
      <c r="I32" s="54">
        <v>278</v>
      </c>
      <c r="J32" s="54"/>
      <c r="K32" s="5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10"/>
      <c r="B33" s="62"/>
      <c r="C33" s="60" t="s">
        <v>69</v>
      </c>
      <c r="D33" s="53"/>
      <c r="E33" s="65"/>
      <c r="F33" s="54">
        <v>34</v>
      </c>
      <c r="G33" s="54">
        <v>64</v>
      </c>
      <c r="H33" s="54">
        <v>253</v>
      </c>
      <c r="I33" s="54">
        <v>275</v>
      </c>
      <c r="J33" s="54"/>
      <c r="K33" s="5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10"/>
      <c r="B34" s="62"/>
      <c r="C34" s="61"/>
      <c r="D34" s="53" t="s">
        <v>70</v>
      </c>
      <c r="E34" s="65"/>
      <c r="F34" s="54">
        <v>0</v>
      </c>
      <c r="G34" s="54">
        <v>0</v>
      </c>
      <c r="H34" s="54">
        <v>253</v>
      </c>
      <c r="I34" s="54">
        <v>275</v>
      </c>
      <c r="J34" s="54"/>
      <c r="K34" s="5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10"/>
      <c r="B35" s="61"/>
      <c r="C35" s="53" t="s">
        <v>71</v>
      </c>
      <c r="D35" s="53"/>
      <c r="E35" s="65"/>
      <c r="F35" s="54">
        <v>58</v>
      </c>
      <c r="G35" s="54">
        <v>57</v>
      </c>
      <c r="H35" s="54">
        <v>3</v>
      </c>
      <c r="I35" s="54">
        <v>3</v>
      </c>
      <c r="J35" s="67"/>
      <c r="K35" s="67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10"/>
      <c r="B36" s="60" t="s">
        <v>52</v>
      </c>
      <c r="C36" s="53"/>
      <c r="D36" s="53"/>
      <c r="E36" s="65" t="s">
        <v>41</v>
      </c>
      <c r="F36" s="54">
        <v>40</v>
      </c>
      <c r="G36" s="54">
        <v>93</v>
      </c>
      <c r="H36" s="54">
        <v>178</v>
      </c>
      <c r="I36" s="54">
        <v>126</v>
      </c>
      <c r="J36" s="54"/>
      <c r="K36" s="5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10"/>
      <c r="B37" s="62"/>
      <c r="C37" s="53" t="s">
        <v>72</v>
      </c>
      <c r="D37" s="53"/>
      <c r="E37" s="65"/>
      <c r="F37" s="54">
        <v>40</v>
      </c>
      <c r="G37" s="54">
        <v>93</v>
      </c>
      <c r="H37" s="54">
        <v>178</v>
      </c>
      <c r="I37" s="54">
        <v>126</v>
      </c>
      <c r="J37" s="54"/>
      <c r="K37" s="5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10"/>
      <c r="B38" s="61"/>
      <c r="C38" s="53" t="s">
        <v>73</v>
      </c>
      <c r="D38" s="53"/>
      <c r="E38" s="65"/>
      <c r="F38" s="54">
        <v>0</v>
      </c>
      <c r="G38" s="54">
        <v>0</v>
      </c>
      <c r="H38" s="54">
        <v>0</v>
      </c>
      <c r="I38" s="54">
        <v>0</v>
      </c>
      <c r="J38" s="54"/>
      <c r="K38" s="67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10"/>
      <c r="B39" s="47" t="s">
        <v>74</v>
      </c>
      <c r="C39" s="47"/>
      <c r="D39" s="47"/>
      <c r="E39" s="65" t="s">
        <v>107</v>
      </c>
      <c r="F39" s="54">
        <f>F32-F36</f>
        <v>52</v>
      </c>
      <c r="G39" s="54">
        <f>G32-G36</f>
        <v>27</v>
      </c>
      <c r="H39" s="54">
        <f t="shared" ref="H39:O39" si="4">H32-H36</f>
        <v>78</v>
      </c>
      <c r="I39" s="54">
        <f t="shared" si="4"/>
        <v>152</v>
      </c>
      <c r="J39" s="54">
        <f t="shared" si="4"/>
        <v>0</v>
      </c>
      <c r="K39" s="54">
        <f t="shared" si="4"/>
        <v>0</v>
      </c>
      <c r="L39" s="54">
        <f t="shared" si="4"/>
        <v>0</v>
      </c>
      <c r="M39" s="54">
        <f t="shared" si="4"/>
        <v>0</v>
      </c>
      <c r="N39" s="54">
        <f t="shared" si="4"/>
        <v>0</v>
      </c>
      <c r="O39" s="54">
        <f t="shared" si="4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107" t="s">
        <v>85</v>
      </c>
      <c r="B40" s="60" t="s">
        <v>75</v>
      </c>
      <c r="C40" s="53"/>
      <c r="D40" s="53"/>
      <c r="E40" s="65" t="s">
        <v>43</v>
      </c>
      <c r="F40" s="54">
        <v>2814</v>
      </c>
      <c r="G40" s="54">
        <v>2782</v>
      </c>
      <c r="H40" s="54">
        <v>554</v>
      </c>
      <c r="I40" s="54">
        <v>624</v>
      </c>
      <c r="J40" s="54"/>
      <c r="K40" s="5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111"/>
      <c r="B41" s="61"/>
      <c r="C41" s="53" t="s">
        <v>76</v>
      </c>
      <c r="D41" s="53"/>
      <c r="E41" s="65"/>
      <c r="F41" s="67">
        <v>2814</v>
      </c>
      <c r="G41" s="67">
        <v>2782</v>
      </c>
      <c r="H41" s="67">
        <v>180</v>
      </c>
      <c r="I41" s="67">
        <v>177</v>
      </c>
      <c r="J41" s="54"/>
      <c r="K41" s="5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111"/>
      <c r="B42" s="60" t="s">
        <v>63</v>
      </c>
      <c r="C42" s="53"/>
      <c r="D42" s="53"/>
      <c r="E42" s="65" t="s">
        <v>44</v>
      </c>
      <c r="F42" s="54">
        <v>2866</v>
      </c>
      <c r="G42" s="54">
        <v>2809</v>
      </c>
      <c r="H42" s="54">
        <v>423</v>
      </c>
      <c r="I42" s="54">
        <v>424</v>
      </c>
      <c r="J42" s="54"/>
      <c r="K42" s="54"/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111"/>
      <c r="B43" s="61"/>
      <c r="C43" s="53" t="s">
        <v>77</v>
      </c>
      <c r="D43" s="53"/>
      <c r="E43" s="65"/>
      <c r="F43" s="54">
        <v>0</v>
      </c>
      <c r="G43" s="54">
        <v>0</v>
      </c>
      <c r="H43" s="54">
        <v>331</v>
      </c>
      <c r="I43" s="54">
        <v>321</v>
      </c>
      <c r="J43" s="67"/>
      <c r="K43" s="67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111"/>
      <c r="B44" s="53" t="s">
        <v>74</v>
      </c>
      <c r="C44" s="53"/>
      <c r="D44" s="53"/>
      <c r="E44" s="65" t="s">
        <v>108</v>
      </c>
      <c r="F44" s="67">
        <f>F40-F42</f>
        <v>-52</v>
      </c>
      <c r="G44" s="67">
        <f>G40-G42</f>
        <v>-27</v>
      </c>
      <c r="H44" s="67">
        <f t="shared" ref="H44:O44" si="5">H40-H42</f>
        <v>131</v>
      </c>
      <c r="I44" s="67">
        <f t="shared" si="5"/>
        <v>200</v>
      </c>
      <c r="J44" s="67">
        <f t="shared" si="5"/>
        <v>0</v>
      </c>
      <c r="K44" s="67">
        <f t="shared" si="5"/>
        <v>0</v>
      </c>
      <c r="L44" s="67">
        <f t="shared" si="5"/>
        <v>0</v>
      </c>
      <c r="M44" s="67">
        <f t="shared" si="5"/>
        <v>0</v>
      </c>
      <c r="N44" s="67">
        <f t="shared" si="5"/>
        <v>0</v>
      </c>
      <c r="O44" s="67">
        <f t="shared" si="5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107" t="s">
        <v>86</v>
      </c>
      <c r="B45" s="47" t="s">
        <v>78</v>
      </c>
      <c r="C45" s="47"/>
      <c r="D45" s="47"/>
      <c r="E45" s="65" t="s">
        <v>109</v>
      </c>
      <c r="F45" s="54">
        <f>F39+F44</f>
        <v>0</v>
      </c>
      <c r="G45" s="54">
        <f>G39+G44</f>
        <v>0</v>
      </c>
      <c r="H45" s="54">
        <f t="shared" ref="H45:O45" si="6">H39+H44</f>
        <v>209</v>
      </c>
      <c r="I45" s="54">
        <f>I39+I44</f>
        <v>352</v>
      </c>
      <c r="J45" s="54">
        <f t="shared" si="6"/>
        <v>0</v>
      </c>
      <c r="K45" s="54">
        <f t="shared" si="6"/>
        <v>0</v>
      </c>
      <c r="L45" s="54">
        <f t="shared" si="6"/>
        <v>0</v>
      </c>
      <c r="M45" s="54">
        <f t="shared" si="6"/>
        <v>0</v>
      </c>
      <c r="N45" s="54">
        <f t="shared" si="6"/>
        <v>0</v>
      </c>
      <c r="O45" s="54">
        <f t="shared" si="6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111"/>
      <c r="B46" s="53" t="s">
        <v>79</v>
      </c>
      <c r="C46" s="53"/>
      <c r="D46" s="53"/>
      <c r="E46" s="53"/>
      <c r="F46" s="67">
        <v>0</v>
      </c>
      <c r="G46" s="67">
        <v>0</v>
      </c>
      <c r="H46" s="67">
        <v>0</v>
      </c>
      <c r="I46" s="67">
        <v>0</v>
      </c>
      <c r="J46" s="67"/>
      <c r="K46" s="67"/>
      <c r="L46" s="54"/>
      <c r="M46" s="54"/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111"/>
      <c r="B47" s="53" t="s">
        <v>80</v>
      </c>
      <c r="C47" s="53"/>
      <c r="D47" s="53"/>
      <c r="E47" s="53"/>
      <c r="F47" s="54">
        <v>0</v>
      </c>
      <c r="G47" s="54">
        <v>0</v>
      </c>
      <c r="H47" s="54">
        <v>0</v>
      </c>
      <c r="I47" s="54">
        <v>0</v>
      </c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111"/>
      <c r="B48" s="53" t="s">
        <v>81</v>
      </c>
      <c r="C48" s="53"/>
      <c r="D48" s="53"/>
      <c r="E48" s="53"/>
      <c r="F48" s="54">
        <v>0</v>
      </c>
      <c r="G48" s="54">
        <v>0</v>
      </c>
      <c r="H48" s="54">
        <v>0</v>
      </c>
      <c r="I48" s="54">
        <v>0</v>
      </c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</mergeCells>
  <phoneticPr fontId="14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L36" sqref="L36"/>
    </sheetView>
  </sheetViews>
  <sheetFormatPr defaultColWidth="9"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1" t="s">
        <v>235</v>
      </c>
      <c r="F1" s="1"/>
    </row>
    <row r="3" spans="1:9" ht="14.25">
      <c r="A3" s="10" t="s">
        <v>111</v>
      </c>
    </row>
    <row r="5" spans="1:9">
      <c r="A5" s="17" t="s">
        <v>230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8" t="s">
        <v>223</v>
      </c>
      <c r="G7" s="48"/>
      <c r="H7" s="48" t="s">
        <v>231</v>
      </c>
      <c r="I7" s="68" t="s">
        <v>21</v>
      </c>
    </row>
    <row r="8" spans="1:9" ht="17.100000000000001" customHeight="1">
      <c r="A8" s="18"/>
      <c r="B8" s="19"/>
      <c r="C8" s="19"/>
      <c r="D8" s="19"/>
      <c r="E8" s="59"/>
      <c r="F8" s="51" t="s">
        <v>220</v>
      </c>
      <c r="G8" s="51" t="s">
        <v>2</v>
      </c>
      <c r="H8" s="51" t="s">
        <v>220</v>
      </c>
      <c r="I8" s="52"/>
    </row>
    <row r="9" spans="1:9" ht="18" customHeight="1">
      <c r="A9" s="97" t="s">
        <v>87</v>
      </c>
      <c r="B9" s="97" t="s">
        <v>89</v>
      </c>
      <c r="C9" s="60" t="s">
        <v>3</v>
      </c>
      <c r="D9" s="53"/>
      <c r="E9" s="53"/>
      <c r="F9" s="54">
        <v>118994</v>
      </c>
      <c r="G9" s="55">
        <f>F9/$F$27*100</f>
        <v>19.389635635710668</v>
      </c>
      <c r="H9" s="54">
        <v>113716</v>
      </c>
      <c r="I9" s="55">
        <f t="shared" ref="I9:I45" si="0">(F9/H9-1)*100</f>
        <v>4.6413873157691077</v>
      </c>
    </row>
    <row r="10" spans="1:9" ht="18" customHeight="1">
      <c r="A10" s="97"/>
      <c r="B10" s="97"/>
      <c r="C10" s="62"/>
      <c r="D10" s="60" t="s">
        <v>22</v>
      </c>
      <c r="E10" s="53"/>
      <c r="F10" s="54">
        <v>27600</v>
      </c>
      <c r="G10" s="55">
        <f t="shared" ref="G10:G27" si="1">F10/$F$27*100</f>
        <v>4.4973187181338083</v>
      </c>
      <c r="H10" s="54">
        <v>27591</v>
      </c>
      <c r="I10" s="55">
        <f t="shared" si="0"/>
        <v>3.2619332391004008E-2</v>
      </c>
    </row>
    <row r="11" spans="1:9" ht="18" customHeight="1">
      <c r="A11" s="97"/>
      <c r="B11" s="97"/>
      <c r="C11" s="62"/>
      <c r="D11" s="62"/>
      <c r="E11" s="47" t="s">
        <v>23</v>
      </c>
      <c r="F11" s="54">
        <v>23421</v>
      </c>
      <c r="G11" s="55">
        <f t="shared" si="1"/>
        <v>3.8163660035294171</v>
      </c>
      <c r="H11" s="54">
        <v>23100</v>
      </c>
      <c r="I11" s="55">
        <f t="shared" si="0"/>
        <v>1.3896103896103851</v>
      </c>
    </row>
    <row r="12" spans="1:9" ht="18" customHeight="1">
      <c r="A12" s="97"/>
      <c r="B12" s="97"/>
      <c r="C12" s="62"/>
      <c r="D12" s="62"/>
      <c r="E12" s="47" t="s">
        <v>24</v>
      </c>
      <c r="F12" s="54">
        <v>1277</v>
      </c>
      <c r="G12" s="55">
        <f t="shared" si="1"/>
        <v>0.20808246387887222</v>
      </c>
      <c r="H12" s="54">
        <v>1228</v>
      </c>
      <c r="I12" s="55">
        <f t="shared" si="0"/>
        <v>3.9902280130293066</v>
      </c>
    </row>
    <row r="13" spans="1:9" ht="18" customHeight="1">
      <c r="A13" s="97"/>
      <c r="B13" s="97"/>
      <c r="C13" s="62"/>
      <c r="D13" s="61"/>
      <c r="E13" s="47" t="s">
        <v>25</v>
      </c>
      <c r="F13" s="54">
        <v>62</v>
      </c>
      <c r="G13" s="55">
        <f t="shared" si="1"/>
        <v>1.0102672482764353E-2</v>
      </c>
      <c r="H13" s="54">
        <v>121</v>
      </c>
      <c r="I13" s="55">
        <f t="shared" si="0"/>
        <v>-48.760330578512402</v>
      </c>
    </row>
    <row r="14" spans="1:9" ht="18" customHeight="1">
      <c r="A14" s="97"/>
      <c r="B14" s="97"/>
      <c r="C14" s="62"/>
      <c r="D14" s="60" t="s">
        <v>26</v>
      </c>
      <c r="E14" s="53"/>
      <c r="F14" s="54">
        <v>24048</v>
      </c>
      <c r="G14" s="55">
        <f t="shared" si="1"/>
        <v>3.9185333526696313</v>
      </c>
      <c r="H14" s="54">
        <v>21368</v>
      </c>
      <c r="I14" s="55">
        <f t="shared" si="0"/>
        <v>12.54211905653313</v>
      </c>
    </row>
    <row r="15" spans="1:9" ht="18" customHeight="1">
      <c r="A15" s="97"/>
      <c r="B15" s="97"/>
      <c r="C15" s="62"/>
      <c r="D15" s="62"/>
      <c r="E15" s="47" t="s">
        <v>27</v>
      </c>
      <c r="F15" s="54">
        <v>1057</v>
      </c>
      <c r="G15" s="55">
        <f t="shared" si="1"/>
        <v>0.17223427119809548</v>
      </c>
      <c r="H15" s="54">
        <v>1036</v>
      </c>
      <c r="I15" s="55">
        <f t="shared" si="0"/>
        <v>2.0270270270270174</v>
      </c>
    </row>
    <row r="16" spans="1:9" ht="18" customHeight="1">
      <c r="A16" s="97"/>
      <c r="B16" s="97"/>
      <c r="C16" s="62"/>
      <c r="D16" s="61"/>
      <c r="E16" s="47" t="s">
        <v>28</v>
      </c>
      <c r="F16" s="54">
        <v>22992</v>
      </c>
      <c r="G16" s="55">
        <f t="shared" si="1"/>
        <v>3.7464620278019027</v>
      </c>
      <c r="H16" s="54">
        <v>20331</v>
      </c>
      <c r="I16" s="55">
        <f t="shared" si="0"/>
        <v>13.088387191972849</v>
      </c>
    </row>
    <row r="17" spans="1:9" ht="18" customHeight="1">
      <c r="A17" s="97"/>
      <c r="B17" s="97"/>
      <c r="C17" s="62"/>
      <c r="D17" s="98" t="s">
        <v>29</v>
      </c>
      <c r="E17" s="99"/>
      <c r="F17" s="54">
        <v>19034</v>
      </c>
      <c r="G17" s="55">
        <f t="shared" si="1"/>
        <v>3.1015204522086561</v>
      </c>
      <c r="H17" s="54">
        <v>19544</v>
      </c>
      <c r="I17" s="55">
        <f t="shared" si="0"/>
        <v>-2.6094965206713061</v>
      </c>
    </row>
    <row r="18" spans="1:9" ht="18" customHeight="1">
      <c r="A18" s="97"/>
      <c r="B18" s="97"/>
      <c r="C18" s="62"/>
      <c r="D18" s="98" t="s">
        <v>93</v>
      </c>
      <c r="E18" s="100"/>
      <c r="F18" s="54">
        <v>1890</v>
      </c>
      <c r="G18" s="55">
        <f t="shared" si="1"/>
        <v>0.30796856439394554</v>
      </c>
      <c r="H18" s="54">
        <v>1725</v>
      </c>
      <c r="I18" s="55">
        <f t="shared" si="0"/>
        <v>9.565217391304337</v>
      </c>
    </row>
    <row r="19" spans="1:9" ht="18" customHeight="1">
      <c r="A19" s="97"/>
      <c r="B19" s="97"/>
      <c r="C19" s="61"/>
      <c r="D19" s="98" t="s">
        <v>94</v>
      </c>
      <c r="E19" s="100"/>
      <c r="F19" s="54">
        <v>0</v>
      </c>
      <c r="G19" s="55">
        <f t="shared" si="1"/>
        <v>0</v>
      </c>
      <c r="H19" s="54">
        <v>0</v>
      </c>
      <c r="I19" s="55" t="e">
        <f t="shared" si="0"/>
        <v>#DIV/0!</v>
      </c>
    </row>
    <row r="20" spans="1:9" ht="18" customHeight="1">
      <c r="A20" s="97"/>
      <c r="B20" s="97"/>
      <c r="C20" s="53" t="s">
        <v>4</v>
      </c>
      <c r="D20" s="53"/>
      <c r="E20" s="53"/>
      <c r="F20" s="54">
        <v>16732</v>
      </c>
      <c r="G20" s="55">
        <f t="shared" si="1"/>
        <v>2.7264179997034379</v>
      </c>
      <c r="H20" s="54">
        <v>14686</v>
      </c>
      <c r="I20" s="55">
        <f t="shared" si="0"/>
        <v>13.931635571292379</v>
      </c>
    </row>
    <row r="21" spans="1:9" ht="18" customHeight="1">
      <c r="A21" s="97"/>
      <c r="B21" s="97"/>
      <c r="C21" s="53" t="s">
        <v>5</v>
      </c>
      <c r="D21" s="53"/>
      <c r="E21" s="53"/>
      <c r="F21" s="54">
        <v>159157</v>
      </c>
      <c r="G21" s="55">
        <f t="shared" si="1"/>
        <v>25.934049102247194</v>
      </c>
      <c r="H21" s="54">
        <v>164226</v>
      </c>
      <c r="I21" s="55">
        <f t="shared" si="0"/>
        <v>-3.0866001729324188</v>
      </c>
    </row>
    <row r="22" spans="1:9" ht="18" customHeight="1">
      <c r="A22" s="97"/>
      <c r="B22" s="97"/>
      <c r="C22" s="53" t="s">
        <v>30</v>
      </c>
      <c r="D22" s="53"/>
      <c r="E22" s="53"/>
      <c r="F22" s="54">
        <v>5514</v>
      </c>
      <c r="G22" s="55">
        <f t="shared" si="1"/>
        <v>0.89848606564455857</v>
      </c>
      <c r="H22" s="54">
        <v>5566</v>
      </c>
      <c r="I22" s="55">
        <f t="shared" si="0"/>
        <v>-0.93424362199066024</v>
      </c>
    </row>
    <row r="23" spans="1:9" ht="18" customHeight="1">
      <c r="A23" s="97"/>
      <c r="B23" s="97"/>
      <c r="C23" s="53" t="s">
        <v>6</v>
      </c>
      <c r="D23" s="53"/>
      <c r="E23" s="53"/>
      <c r="F23" s="54">
        <v>122856</v>
      </c>
      <c r="G23" s="55">
        <f>F23/$F$27*100</f>
        <v>20.018934363588663</v>
      </c>
      <c r="H23" s="54">
        <v>115028</v>
      </c>
      <c r="I23" s="55">
        <f>(F23/H23-1)*100</f>
        <v>6.8052995792328819</v>
      </c>
    </row>
    <row r="24" spans="1:9" ht="18" customHeight="1">
      <c r="A24" s="97"/>
      <c r="B24" s="97"/>
      <c r="C24" s="53" t="s">
        <v>31</v>
      </c>
      <c r="D24" s="53"/>
      <c r="E24" s="53"/>
      <c r="F24" s="54">
        <v>1176</v>
      </c>
      <c r="G24" s="55">
        <f>F24/$F$27*100</f>
        <v>0.19162488451178836</v>
      </c>
      <c r="H24" s="54">
        <v>1163</v>
      </c>
      <c r="I24" s="55">
        <f>(F24/H24-1)*100</f>
        <v>1.1177987962166736</v>
      </c>
    </row>
    <row r="25" spans="1:9" ht="18" customHeight="1">
      <c r="A25" s="97"/>
      <c r="B25" s="97"/>
      <c r="C25" s="53" t="s">
        <v>7</v>
      </c>
      <c r="D25" s="53"/>
      <c r="E25" s="53"/>
      <c r="F25" s="54">
        <v>76876</v>
      </c>
      <c r="G25" s="55">
        <f t="shared" si="1"/>
        <v>12.526662093306328</v>
      </c>
      <c r="H25" s="54">
        <v>81373</v>
      </c>
      <c r="I25" s="55">
        <f t="shared" si="0"/>
        <v>-5.5264031066815766</v>
      </c>
    </row>
    <row r="26" spans="1:9" ht="18" customHeight="1">
      <c r="A26" s="97"/>
      <c r="B26" s="97"/>
      <c r="C26" s="53" t="s">
        <v>8</v>
      </c>
      <c r="D26" s="53"/>
      <c r="E26" s="53"/>
      <c r="F26" s="54">
        <f>613699-SUM(F9,F20:F25)</f>
        <v>112394</v>
      </c>
      <c r="G26" s="55">
        <f t="shared" si="1"/>
        <v>18.314189855287363</v>
      </c>
      <c r="H26" s="54">
        <f>609125-SUM(H9,H20:H25)</f>
        <v>113367</v>
      </c>
      <c r="I26" s="55">
        <f t="shared" si="0"/>
        <v>-0.8582744537652065</v>
      </c>
    </row>
    <row r="27" spans="1:9" ht="18" customHeight="1">
      <c r="A27" s="97"/>
      <c r="B27" s="97"/>
      <c r="C27" s="53" t="s">
        <v>9</v>
      </c>
      <c r="D27" s="53"/>
      <c r="E27" s="53"/>
      <c r="F27" s="54">
        <f>SUM(F9,F20:F26)</f>
        <v>613699</v>
      </c>
      <c r="G27" s="55">
        <f t="shared" si="1"/>
        <v>100</v>
      </c>
      <c r="H27" s="54">
        <f>SUM(H9,H20:H26)</f>
        <v>609125</v>
      </c>
      <c r="I27" s="55">
        <f t="shared" si="0"/>
        <v>0.75091319515698807</v>
      </c>
    </row>
    <row r="28" spans="1:9" ht="18" customHeight="1">
      <c r="A28" s="97"/>
      <c r="B28" s="97" t="s">
        <v>88</v>
      </c>
      <c r="C28" s="60" t="s">
        <v>10</v>
      </c>
      <c r="D28" s="53"/>
      <c r="E28" s="53"/>
      <c r="F28" s="54">
        <f>SUM(F29:F31)</f>
        <v>200831</v>
      </c>
      <c r="G28" s="55">
        <f t="shared" ref="G28:G45" si="2">F28/$F$45*100</f>
        <v>33.708862820398771</v>
      </c>
      <c r="H28" s="54">
        <f>SUM(H29:H31)</f>
        <v>197715</v>
      </c>
      <c r="I28" s="55">
        <f t="shared" si="0"/>
        <v>1.5760058670308164</v>
      </c>
    </row>
    <row r="29" spans="1:9" ht="18" customHeight="1">
      <c r="A29" s="97"/>
      <c r="B29" s="97"/>
      <c r="C29" s="62"/>
      <c r="D29" s="53" t="s">
        <v>11</v>
      </c>
      <c r="E29" s="53"/>
      <c r="F29" s="54">
        <v>123936</v>
      </c>
      <c r="G29" s="55">
        <f t="shared" si="2"/>
        <v>20.802274661326898</v>
      </c>
      <c r="H29" s="54">
        <v>123105</v>
      </c>
      <c r="I29" s="55">
        <f t="shared" si="0"/>
        <v>0.67503350798099326</v>
      </c>
    </row>
    <row r="30" spans="1:9" ht="18" customHeight="1">
      <c r="A30" s="97"/>
      <c r="B30" s="97"/>
      <c r="C30" s="62"/>
      <c r="D30" s="53" t="s">
        <v>32</v>
      </c>
      <c r="E30" s="53"/>
      <c r="F30" s="54">
        <v>14845</v>
      </c>
      <c r="G30" s="55">
        <f t="shared" si="2"/>
        <v>2.4916873817728327</v>
      </c>
      <c r="H30" s="54">
        <v>13211</v>
      </c>
      <c r="I30" s="55">
        <f t="shared" si="0"/>
        <v>12.368480811445014</v>
      </c>
    </row>
    <row r="31" spans="1:9" ht="18" customHeight="1">
      <c r="A31" s="97"/>
      <c r="B31" s="97"/>
      <c r="C31" s="61"/>
      <c r="D31" s="53" t="s">
        <v>12</v>
      </c>
      <c r="E31" s="53"/>
      <c r="F31" s="54">
        <v>62050</v>
      </c>
      <c r="G31" s="55">
        <f t="shared" si="2"/>
        <v>10.414900777299041</v>
      </c>
      <c r="H31" s="54">
        <v>61399</v>
      </c>
      <c r="I31" s="55">
        <f t="shared" si="0"/>
        <v>1.0602778546881853</v>
      </c>
    </row>
    <row r="32" spans="1:9" ht="18" customHeight="1">
      <c r="A32" s="97"/>
      <c r="B32" s="97"/>
      <c r="C32" s="60" t="s">
        <v>13</v>
      </c>
      <c r="D32" s="53"/>
      <c r="E32" s="53"/>
      <c r="F32" s="54">
        <f>SUM(F33:F38)</f>
        <v>255132</v>
      </c>
      <c r="G32" s="55">
        <f t="shared" si="2"/>
        <v>42.823117890634308</v>
      </c>
      <c r="H32" s="54">
        <f>SUM(H33:H38)</f>
        <v>266382</v>
      </c>
      <c r="I32" s="55">
        <f t="shared" si="0"/>
        <v>-4.2232583282654224</v>
      </c>
    </row>
    <row r="33" spans="1:9" ht="18" customHeight="1">
      <c r="A33" s="97"/>
      <c r="B33" s="97"/>
      <c r="C33" s="62"/>
      <c r="D33" s="53" t="s">
        <v>14</v>
      </c>
      <c r="E33" s="53"/>
      <c r="F33" s="54">
        <v>27331</v>
      </c>
      <c r="G33" s="55">
        <f t="shared" si="2"/>
        <v>4.5874239024070924</v>
      </c>
      <c r="H33" s="54">
        <v>23480</v>
      </c>
      <c r="I33" s="55">
        <f t="shared" si="0"/>
        <v>16.401192504258955</v>
      </c>
    </row>
    <row r="34" spans="1:9" ht="18" customHeight="1">
      <c r="A34" s="97"/>
      <c r="B34" s="97"/>
      <c r="C34" s="62"/>
      <c r="D34" s="53" t="s">
        <v>33</v>
      </c>
      <c r="E34" s="53"/>
      <c r="F34" s="54">
        <v>2301</v>
      </c>
      <c r="G34" s="55">
        <f t="shared" si="2"/>
        <v>0.3862157403475438</v>
      </c>
      <c r="H34" s="54">
        <v>2291</v>
      </c>
      <c r="I34" s="55">
        <f t="shared" si="0"/>
        <v>0.43649061545176782</v>
      </c>
    </row>
    <row r="35" spans="1:9" ht="18" customHeight="1">
      <c r="A35" s="97"/>
      <c r="B35" s="97"/>
      <c r="C35" s="62"/>
      <c r="D35" s="53" t="s">
        <v>34</v>
      </c>
      <c r="E35" s="53"/>
      <c r="F35" s="54">
        <v>132551</v>
      </c>
      <c r="G35" s="55">
        <f t="shared" si="2"/>
        <v>22.248275792615072</v>
      </c>
      <c r="H35" s="54">
        <v>138165</v>
      </c>
      <c r="I35" s="55">
        <f t="shared" si="0"/>
        <v>-4.0632576991278535</v>
      </c>
    </row>
    <row r="36" spans="1:9" ht="18" customHeight="1">
      <c r="A36" s="97"/>
      <c r="B36" s="97"/>
      <c r="C36" s="62"/>
      <c r="D36" s="53" t="s">
        <v>35</v>
      </c>
      <c r="E36" s="53"/>
      <c r="F36" s="54">
        <v>5560</v>
      </c>
      <c r="G36" s="55">
        <f t="shared" si="2"/>
        <v>0.93322882065725499</v>
      </c>
      <c r="H36" s="54">
        <v>5539</v>
      </c>
      <c r="I36" s="55">
        <f t="shared" si="0"/>
        <v>0.37912980682432984</v>
      </c>
    </row>
    <row r="37" spans="1:9" ht="18" customHeight="1">
      <c r="A37" s="97"/>
      <c r="B37" s="97"/>
      <c r="C37" s="62"/>
      <c r="D37" s="53" t="s">
        <v>15</v>
      </c>
      <c r="E37" s="53"/>
      <c r="F37" s="54">
        <v>12152</v>
      </c>
      <c r="G37" s="55">
        <f t="shared" si="2"/>
        <v>2.0396756526307485</v>
      </c>
      <c r="H37" s="54">
        <v>21984</v>
      </c>
      <c r="I37" s="55">
        <f t="shared" si="0"/>
        <v>-44.723435225618637</v>
      </c>
    </row>
    <row r="38" spans="1:9" ht="18" customHeight="1">
      <c r="A38" s="97"/>
      <c r="B38" s="97"/>
      <c r="C38" s="61"/>
      <c r="D38" s="53" t="s">
        <v>36</v>
      </c>
      <c r="E38" s="53"/>
      <c r="F38" s="54">
        <v>75237</v>
      </c>
      <c r="G38" s="55">
        <f t="shared" si="2"/>
        <v>12.628297981976599</v>
      </c>
      <c r="H38" s="54">
        <v>74923</v>
      </c>
      <c r="I38" s="55">
        <f t="shared" si="0"/>
        <v>0.41909693952457694</v>
      </c>
    </row>
    <row r="39" spans="1:9" ht="18" customHeight="1">
      <c r="A39" s="97"/>
      <c r="B39" s="97"/>
      <c r="C39" s="60" t="s">
        <v>16</v>
      </c>
      <c r="D39" s="53"/>
      <c r="E39" s="53"/>
      <c r="F39" s="54">
        <f>F40+F43</f>
        <v>139818</v>
      </c>
      <c r="G39" s="55">
        <f t="shared" si="2"/>
        <v>23.468019288966918</v>
      </c>
      <c r="H39" s="54">
        <f>H40+H43</f>
        <v>135786</v>
      </c>
      <c r="I39" s="55">
        <f t="shared" si="0"/>
        <v>2.9693782864212759</v>
      </c>
    </row>
    <row r="40" spans="1:9" ht="18" customHeight="1">
      <c r="A40" s="97"/>
      <c r="B40" s="97"/>
      <c r="C40" s="62"/>
      <c r="D40" s="60" t="s">
        <v>17</v>
      </c>
      <c r="E40" s="53"/>
      <c r="F40" s="54">
        <v>132390</v>
      </c>
      <c r="G40" s="55">
        <f t="shared" si="2"/>
        <v>22.221252440074458</v>
      </c>
      <c r="H40" s="54">
        <f>H41+H42</f>
        <v>127903</v>
      </c>
      <c r="I40" s="55">
        <f t="shared" si="0"/>
        <v>3.5081272526836793</v>
      </c>
    </row>
    <row r="41" spans="1:9" ht="18" customHeight="1">
      <c r="A41" s="97"/>
      <c r="B41" s="97"/>
      <c r="C41" s="62"/>
      <c r="D41" s="62"/>
      <c r="E41" s="56" t="s">
        <v>91</v>
      </c>
      <c r="F41" s="54">
        <v>69567</v>
      </c>
      <c r="G41" s="55">
        <f t="shared" si="2"/>
        <v>11.676606001198426</v>
      </c>
      <c r="H41" s="54">
        <v>71847</v>
      </c>
      <c r="I41" s="57">
        <f t="shared" si="0"/>
        <v>-3.1734101632636014</v>
      </c>
    </row>
    <row r="42" spans="1:9" ht="18" customHeight="1">
      <c r="A42" s="97"/>
      <c r="B42" s="97"/>
      <c r="C42" s="62"/>
      <c r="D42" s="61"/>
      <c r="E42" s="47" t="s">
        <v>37</v>
      </c>
      <c r="F42" s="54">
        <v>62824</v>
      </c>
      <c r="G42" s="55">
        <f t="shared" si="2"/>
        <v>10.54481428578622</v>
      </c>
      <c r="H42" s="54">
        <v>56056</v>
      </c>
      <c r="I42" s="57">
        <f t="shared" si="0"/>
        <v>12.073640645069217</v>
      </c>
    </row>
    <row r="43" spans="1:9" ht="18" customHeight="1">
      <c r="A43" s="97"/>
      <c r="B43" s="97"/>
      <c r="C43" s="62"/>
      <c r="D43" s="53" t="s">
        <v>38</v>
      </c>
      <c r="E43" s="53"/>
      <c r="F43" s="54">
        <v>7428</v>
      </c>
      <c r="G43" s="55">
        <f t="shared" si="2"/>
        <v>1.2467668488924621</v>
      </c>
      <c r="H43" s="54">
        <v>7883</v>
      </c>
      <c r="I43" s="57">
        <f t="shared" si="0"/>
        <v>-5.7719142458454886</v>
      </c>
    </row>
    <row r="44" spans="1:9" ht="18" customHeight="1">
      <c r="A44" s="97"/>
      <c r="B44" s="97"/>
      <c r="C44" s="61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0"/>
        <v>#DIV/0!</v>
      </c>
    </row>
    <row r="45" spans="1:9" ht="18" customHeight="1">
      <c r="A45" s="97"/>
      <c r="B45" s="97"/>
      <c r="C45" s="47" t="s">
        <v>18</v>
      </c>
      <c r="D45" s="47"/>
      <c r="E45" s="47"/>
      <c r="F45" s="54">
        <v>595781</v>
      </c>
      <c r="G45" s="55">
        <f t="shared" si="2"/>
        <v>100</v>
      </c>
      <c r="H45" s="54">
        <v>599885</v>
      </c>
      <c r="I45" s="55">
        <f t="shared" si="0"/>
        <v>-0.68413112513231455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36"/>
  <sheetViews>
    <sheetView view="pageBreakPreview" zoomScaleNormal="100" zoomScaleSheetLayoutView="100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I7" sqref="I7"/>
    </sheetView>
  </sheetViews>
  <sheetFormatPr defaultColWidth="9"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3" t="s">
        <v>0</v>
      </c>
      <c r="B1" s="33"/>
      <c r="C1" s="21" t="s">
        <v>235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216</v>
      </c>
      <c r="F6" s="36" t="s">
        <v>217</v>
      </c>
      <c r="G6" s="36" t="s">
        <v>218</v>
      </c>
      <c r="H6" s="36" t="s">
        <v>224</v>
      </c>
      <c r="I6" s="36" t="s">
        <v>232</v>
      </c>
    </row>
    <row r="7" spans="1:9" ht="27" customHeight="1">
      <c r="A7" s="97" t="s">
        <v>115</v>
      </c>
      <c r="B7" s="60" t="s">
        <v>116</v>
      </c>
      <c r="C7" s="53"/>
      <c r="D7" s="65" t="s">
        <v>117</v>
      </c>
      <c r="E7" s="36">
        <v>437770</v>
      </c>
      <c r="F7" s="36">
        <v>451011</v>
      </c>
      <c r="G7" s="36">
        <v>592123</v>
      </c>
      <c r="H7" s="36">
        <v>609125</v>
      </c>
      <c r="I7" s="36">
        <v>613699</v>
      </c>
    </row>
    <row r="8" spans="1:9" ht="27" customHeight="1">
      <c r="A8" s="97"/>
      <c r="B8" s="78"/>
      <c r="C8" s="53" t="s">
        <v>118</v>
      </c>
      <c r="D8" s="65" t="s">
        <v>41</v>
      </c>
      <c r="E8" s="69">
        <v>265418</v>
      </c>
      <c r="F8" s="69">
        <v>265781</v>
      </c>
      <c r="G8" s="69">
        <v>269788</v>
      </c>
      <c r="H8" s="70">
        <v>293176</v>
      </c>
      <c r="I8" s="70">
        <v>295446</v>
      </c>
    </row>
    <row r="9" spans="1:9" ht="27" customHeight="1">
      <c r="A9" s="97"/>
      <c r="B9" s="53" t="s">
        <v>119</v>
      </c>
      <c r="C9" s="53"/>
      <c r="D9" s="65"/>
      <c r="E9" s="69">
        <v>427870</v>
      </c>
      <c r="F9" s="69">
        <v>439921</v>
      </c>
      <c r="G9" s="69">
        <v>575734</v>
      </c>
      <c r="H9" s="71">
        <v>599885</v>
      </c>
      <c r="I9" s="71">
        <v>595781</v>
      </c>
    </row>
    <row r="10" spans="1:9" ht="27" customHeight="1">
      <c r="A10" s="97"/>
      <c r="B10" s="53" t="s">
        <v>120</v>
      </c>
      <c r="C10" s="53"/>
      <c r="D10" s="65"/>
      <c r="E10" s="69">
        <v>9900</v>
      </c>
      <c r="F10" s="69">
        <v>11090</v>
      </c>
      <c r="G10" s="69">
        <v>16390</v>
      </c>
      <c r="H10" s="71">
        <v>9240</v>
      </c>
      <c r="I10" s="70">
        <v>17918</v>
      </c>
    </row>
    <row r="11" spans="1:9" ht="27" customHeight="1">
      <c r="A11" s="97"/>
      <c r="B11" s="53" t="s">
        <v>121</v>
      </c>
      <c r="C11" s="53"/>
      <c r="D11" s="65"/>
      <c r="E11" s="69">
        <v>4502</v>
      </c>
      <c r="F11" s="69">
        <v>5610</v>
      </c>
      <c r="G11" s="69">
        <v>7026</v>
      </c>
      <c r="H11" s="71">
        <v>7841</v>
      </c>
      <c r="I11" s="71">
        <v>6837</v>
      </c>
    </row>
    <row r="12" spans="1:9" ht="27" customHeight="1">
      <c r="A12" s="97"/>
      <c r="B12" s="53" t="s">
        <v>122</v>
      </c>
      <c r="C12" s="53"/>
      <c r="D12" s="65"/>
      <c r="E12" s="69">
        <v>5398</v>
      </c>
      <c r="F12" s="69">
        <v>5479</v>
      </c>
      <c r="G12" s="69">
        <v>9363</v>
      </c>
      <c r="H12" s="71">
        <v>1399</v>
      </c>
      <c r="I12" s="71">
        <v>11081</v>
      </c>
    </row>
    <row r="13" spans="1:9" ht="27" customHeight="1">
      <c r="A13" s="97"/>
      <c r="B13" s="53" t="s">
        <v>123</v>
      </c>
      <c r="C13" s="53"/>
      <c r="D13" s="65"/>
      <c r="E13" s="69">
        <v>652</v>
      </c>
      <c r="F13" s="69">
        <v>81</v>
      </c>
      <c r="G13" s="69">
        <v>3884</v>
      </c>
      <c r="H13" s="71">
        <v>-7964</v>
      </c>
      <c r="I13" s="71">
        <v>9682</v>
      </c>
    </row>
    <row r="14" spans="1:9" ht="27" customHeight="1">
      <c r="A14" s="97"/>
      <c r="B14" s="53" t="s">
        <v>124</v>
      </c>
      <c r="C14" s="53"/>
      <c r="D14" s="65"/>
      <c r="E14" s="69">
        <v>0</v>
      </c>
      <c r="F14" s="69">
        <v>0</v>
      </c>
      <c r="G14" s="69">
        <v>58</v>
      </c>
      <c r="H14" s="71">
        <v>2</v>
      </c>
      <c r="I14" s="71">
        <v>32</v>
      </c>
    </row>
    <row r="15" spans="1:9" ht="27" customHeight="1">
      <c r="A15" s="97"/>
      <c r="B15" s="53" t="s">
        <v>125</v>
      </c>
      <c r="C15" s="53"/>
      <c r="D15" s="65"/>
      <c r="E15" s="69">
        <v>677</v>
      </c>
      <c r="F15" s="69">
        <v>2220</v>
      </c>
      <c r="G15" s="69">
        <v>4594</v>
      </c>
      <c r="H15" s="71">
        <v>-6952</v>
      </c>
      <c r="I15" s="71">
        <v>8976</v>
      </c>
    </row>
    <row r="16" spans="1:9" ht="27" customHeight="1">
      <c r="A16" s="97"/>
      <c r="B16" s="53" t="s">
        <v>126</v>
      </c>
      <c r="C16" s="53"/>
      <c r="D16" s="65" t="s">
        <v>42</v>
      </c>
      <c r="E16" s="69">
        <v>65521</v>
      </c>
      <c r="F16" s="69">
        <v>65153</v>
      </c>
      <c r="G16" s="69">
        <v>73098</v>
      </c>
      <c r="H16" s="71">
        <v>84819</v>
      </c>
      <c r="I16" s="71">
        <v>81967</v>
      </c>
    </row>
    <row r="17" spans="1:9" ht="27" customHeight="1">
      <c r="A17" s="97"/>
      <c r="B17" s="53" t="s">
        <v>127</v>
      </c>
      <c r="C17" s="53"/>
      <c r="D17" s="65" t="s">
        <v>43</v>
      </c>
      <c r="E17" s="69">
        <v>29111</v>
      </c>
      <c r="F17" s="69">
        <v>39453</v>
      </c>
      <c r="G17" s="69">
        <v>40197</v>
      </c>
      <c r="H17" s="71">
        <v>45758</v>
      </c>
      <c r="I17" s="71">
        <v>43227</v>
      </c>
    </row>
    <row r="18" spans="1:9" ht="27" customHeight="1">
      <c r="A18" s="97"/>
      <c r="B18" s="53" t="s">
        <v>128</v>
      </c>
      <c r="C18" s="53"/>
      <c r="D18" s="65" t="s">
        <v>44</v>
      </c>
      <c r="E18" s="69">
        <v>698339</v>
      </c>
      <c r="F18" s="69">
        <v>697351</v>
      </c>
      <c r="G18" s="69">
        <v>720776</v>
      </c>
      <c r="H18" s="90">
        <v>743242</v>
      </c>
      <c r="I18" s="70">
        <f>760418-213</f>
        <v>760205</v>
      </c>
    </row>
    <row r="19" spans="1:9" ht="27" customHeight="1">
      <c r="A19" s="97"/>
      <c r="B19" s="53" t="s">
        <v>129</v>
      </c>
      <c r="C19" s="53"/>
      <c r="D19" s="65" t="s">
        <v>130</v>
      </c>
      <c r="E19" s="69">
        <f>E17+E18-E16</f>
        <v>661929</v>
      </c>
      <c r="F19" s="69">
        <f>F17+F18-F16</f>
        <v>671651</v>
      </c>
      <c r="G19" s="69">
        <f>G17+G18-G16</f>
        <v>687875</v>
      </c>
      <c r="H19" s="91">
        <f>H17+H18-H16</f>
        <v>704181</v>
      </c>
      <c r="I19" s="119">
        <f>I17+I18-I16</f>
        <v>721465</v>
      </c>
    </row>
    <row r="20" spans="1:9" ht="27" customHeight="1">
      <c r="A20" s="97"/>
      <c r="B20" s="53" t="s">
        <v>131</v>
      </c>
      <c r="C20" s="53"/>
      <c r="D20" s="65" t="s">
        <v>132</v>
      </c>
      <c r="E20" s="72">
        <f>E18/E8</f>
        <v>2.6310913351769663</v>
      </c>
      <c r="F20" s="72">
        <f>F18/F8</f>
        <v>2.6237804809222629</v>
      </c>
      <c r="G20" s="72">
        <f>G18/G8</f>
        <v>2.6716384716888815</v>
      </c>
      <c r="H20" s="72">
        <f>H18/H8</f>
        <v>2.5351393019892488</v>
      </c>
      <c r="I20" s="120">
        <f>I18/I8</f>
        <v>2.5730759597354509</v>
      </c>
    </row>
    <row r="21" spans="1:9" ht="27" customHeight="1">
      <c r="A21" s="97"/>
      <c r="B21" s="53" t="s">
        <v>133</v>
      </c>
      <c r="C21" s="53"/>
      <c r="D21" s="65" t="s">
        <v>134</v>
      </c>
      <c r="E21" s="72">
        <f>E19/E8</f>
        <v>2.4939114905545217</v>
      </c>
      <c r="F21" s="72">
        <f>F19/F8</f>
        <v>2.527084328827117</v>
      </c>
      <c r="G21" s="72">
        <f>G19/G8</f>
        <v>2.5496871617714651</v>
      </c>
      <c r="H21" s="72">
        <f>H19/H8</f>
        <v>2.4019053401369828</v>
      </c>
      <c r="I21" s="120">
        <f>I19/I8</f>
        <v>2.4419521672319138</v>
      </c>
    </row>
    <row r="22" spans="1:9" ht="27" customHeight="1">
      <c r="A22" s="97"/>
      <c r="B22" s="53" t="s">
        <v>135</v>
      </c>
      <c r="C22" s="53"/>
      <c r="D22" s="65" t="s">
        <v>136</v>
      </c>
      <c r="E22" s="69">
        <f>E18/E24*1000000</f>
        <v>838511.2483670176</v>
      </c>
      <c r="F22" s="69">
        <f>F18/F24*1000000</f>
        <v>837324.93468070391</v>
      </c>
      <c r="G22" s="69">
        <f>G18/G24*1000000</f>
        <v>888265.58152030583</v>
      </c>
      <c r="H22" s="91">
        <f>H18/H24*1000000</f>
        <v>915952.09515898861</v>
      </c>
      <c r="I22" s="119">
        <f>I18/I24*1000000</f>
        <v>936856.85483374051</v>
      </c>
    </row>
    <row r="23" spans="1:9" ht="27" customHeight="1">
      <c r="A23" s="97"/>
      <c r="B23" s="53" t="s">
        <v>137</v>
      </c>
      <c r="C23" s="53"/>
      <c r="D23" s="65" t="s">
        <v>138</v>
      </c>
      <c r="E23" s="69">
        <f>E19/E24*1000000</f>
        <v>794792.94743717823</v>
      </c>
      <c r="F23" s="69">
        <f>F19/F24*1000000</f>
        <v>806466.37016829324</v>
      </c>
      <c r="G23" s="69">
        <f>G19/G24*1000000</f>
        <v>847719.24549135985</v>
      </c>
      <c r="H23" s="91">
        <f>H19/H24*1000000</f>
        <v>867814.3354669835</v>
      </c>
      <c r="I23" s="119">
        <f>I19/I24*1000000</f>
        <v>889114.68718651484</v>
      </c>
    </row>
    <row r="24" spans="1:9" ht="27" customHeight="1">
      <c r="A24" s="97"/>
      <c r="B24" s="73" t="s">
        <v>139</v>
      </c>
      <c r="C24" s="74"/>
      <c r="D24" s="65" t="s">
        <v>140</v>
      </c>
      <c r="E24" s="69">
        <v>832832</v>
      </c>
      <c r="F24" s="69">
        <f>E24</f>
        <v>832832</v>
      </c>
      <c r="G24" s="87">
        <v>811442</v>
      </c>
      <c r="H24" s="88">
        <f>G24</f>
        <v>811442</v>
      </c>
      <c r="I24" s="88">
        <f>H24</f>
        <v>811442</v>
      </c>
    </row>
    <row r="25" spans="1:9" ht="27" customHeight="1">
      <c r="A25" s="97"/>
      <c r="B25" s="47" t="s">
        <v>141</v>
      </c>
      <c r="C25" s="47"/>
      <c r="D25" s="47"/>
      <c r="E25" s="69">
        <v>256812</v>
      </c>
      <c r="F25" s="69">
        <v>255841</v>
      </c>
      <c r="G25" s="69">
        <v>261465</v>
      </c>
      <c r="H25" s="54">
        <v>272020</v>
      </c>
      <c r="I25" s="54">
        <v>266020</v>
      </c>
    </row>
    <row r="26" spans="1:9" ht="27" customHeight="1">
      <c r="A26" s="97"/>
      <c r="B26" s="47" t="s">
        <v>142</v>
      </c>
      <c r="C26" s="47"/>
      <c r="D26" s="47"/>
      <c r="E26" s="75">
        <v>0.34599999999999997</v>
      </c>
      <c r="F26" s="75">
        <v>0.35016999999999998</v>
      </c>
      <c r="G26" s="75">
        <v>0.35550999999999999</v>
      </c>
      <c r="H26" s="76">
        <v>0.34217999999999998</v>
      </c>
      <c r="I26" s="76">
        <v>0.34090999999999999</v>
      </c>
    </row>
    <row r="27" spans="1:9" ht="27" customHeight="1">
      <c r="A27" s="97"/>
      <c r="B27" s="47" t="s">
        <v>143</v>
      </c>
      <c r="C27" s="47"/>
      <c r="D27" s="47"/>
      <c r="E27" s="57">
        <v>2.1</v>
      </c>
      <c r="F27" s="57">
        <v>2.1</v>
      </c>
      <c r="G27" s="57">
        <v>3.6</v>
      </c>
      <c r="H27" s="55">
        <v>0.5</v>
      </c>
      <c r="I27" s="55">
        <v>4.2</v>
      </c>
    </row>
    <row r="28" spans="1:9" ht="27" customHeight="1">
      <c r="A28" s="97"/>
      <c r="B28" s="47" t="s">
        <v>144</v>
      </c>
      <c r="C28" s="47"/>
      <c r="D28" s="47"/>
      <c r="E28" s="57">
        <v>93.5</v>
      </c>
      <c r="F28" s="57">
        <v>94.8</v>
      </c>
      <c r="G28" s="57">
        <v>93.8</v>
      </c>
      <c r="H28" s="55">
        <v>88.8</v>
      </c>
      <c r="I28" s="55">
        <v>93.5</v>
      </c>
    </row>
    <row r="29" spans="1:9" ht="27" customHeight="1">
      <c r="A29" s="97"/>
      <c r="B29" s="47" t="s">
        <v>145</v>
      </c>
      <c r="C29" s="47"/>
      <c r="D29" s="47"/>
      <c r="E29" s="57">
        <v>37.6</v>
      </c>
      <c r="F29" s="57">
        <v>37.299999999999997</v>
      </c>
      <c r="G29" s="57">
        <v>39.700000000000003</v>
      </c>
      <c r="H29" s="55">
        <v>38.200000000000003</v>
      </c>
      <c r="I29" s="55">
        <v>38.700000000000003</v>
      </c>
    </row>
    <row r="30" spans="1:9" ht="27" customHeight="1">
      <c r="A30" s="97"/>
      <c r="B30" s="97" t="s">
        <v>146</v>
      </c>
      <c r="C30" s="47" t="s">
        <v>147</v>
      </c>
      <c r="D30" s="47"/>
      <c r="E30" s="57">
        <v>0</v>
      </c>
      <c r="F30" s="57">
        <v>0</v>
      </c>
      <c r="G30" s="57">
        <v>0</v>
      </c>
      <c r="H30" s="55">
        <v>0</v>
      </c>
      <c r="I30" s="55"/>
    </row>
    <row r="31" spans="1:9" ht="27" customHeight="1">
      <c r="A31" s="97"/>
      <c r="B31" s="97"/>
      <c r="C31" s="47" t="s">
        <v>148</v>
      </c>
      <c r="D31" s="47"/>
      <c r="E31" s="57">
        <v>0</v>
      </c>
      <c r="F31" s="57">
        <v>0</v>
      </c>
      <c r="G31" s="57">
        <v>0</v>
      </c>
      <c r="H31" s="55">
        <v>0</v>
      </c>
      <c r="I31" s="55"/>
    </row>
    <row r="32" spans="1:9" ht="27" customHeight="1">
      <c r="A32" s="97"/>
      <c r="B32" s="97"/>
      <c r="C32" s="47" t="s">
        <v>149</v>
      </c>
      <c r="D32" s="47"/>
      <c r="E32" s="57">
        <v>9.4</v>
      </c>
      <c r="F32" s="57">
        <v>9</v>
      </c>
      <c r="G32" s="57">
        <v>8.4</v>
      </c>
      <c r="H32" s="55">
        <v>8.4</v>
      </c>
      <c r="I32" s="55">
        <v>8.9</v>
      </c>
    </row>
    <row r="33" spans="1:9" ht="27" customHeight="1">
      <c r="A33" s="97"/>
      <c r="B33" s="97"/>
      <c r="C33" s="47" t="s">
        <v>150</v>
      </c>
      <c r="D33" s="47"/>
      <c r="E33" s="57">
        <v>111.6</v>
      </c>
      <c r="F33" s="57">
        <v>115</v>
      </c>
      <c r="G33" s="57">
        <v>120.1</v>
      </c>
      <c r="H33" s="77">
        <v>117</v>
      </c>
      <c r="I33" s="77">
        <v>133.30000000000001</v>
      </c>
    </row>
    <row r="34" spans="1:9" ht="27" customHeight="1">
      <c r="A34" s="89" t="s">
        <v>236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3" firstPageNumber="2" orientation="portrait" cellComments="asDisplayed" useFirstPageNumber="1" r:id="rId1"/>
  <headerFooter alignWithMargins="0">
    <oddHeader>&amp;R&amp;"明朝,斜体"&amp;9都道府県－3-2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CCD37-84E4-4275-8740-5FEFD1A56F19}">
  <sheetPr>
    <tabColor rgb="FFFFFF00"/>
  </sheetPr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Q54" sqref="Q54"/>
    </sheetView>
  </sheetViews>
  <sheetFormatPr defaultColWidth="9"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242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104" t="s">
        <v>48</v>
      </c>
      <c r="B6" s="105"/>
      <c r="C6" s="105"/>
      <c r="D6" s="105"/>
      <c r="E6" s="105"/>
      <c r="F6" s="106" t="s">
        <v>237</v>
      </c>
      <c r="G6" s="106"/>
      <c r="H6" s="106" t="s">
        <v>238</v>
      </c>
      <c r="I6" s="106"/>
      <c r="J6" s="106" t="s">
        <v>239</v>
      </c>
      <c r="K6" s="106"/>
      <c r="L6" s="101"/>
      <c r="M6" s="101"/>
      <c r="N6" s="101"/>
      <c r="O6" s="101"/>
    </row>
    <row r="7" spans="1:25" ht="15.95" customHeight="1">
      <c r="A7" s="105"/>
      <c r="B7" s="105"/>
      <c r="C7" s="105"/>
      <c r="D7" s="105"/>
      <c r="E7" s="105"/>
      <c r="F7" s="51" t="s">
        <v>223</v>
      </c>
      <c r="G7" s="51" t="s">
        <v>222</v>
      </c>
      <c r="H7" s="51" t="s">
        <v>223</v>
      </c>
      <c r="I7" s="93" t="s">
        <v>222</v>
      </c>
      <c r="J7" s="51" t="s">
        <v>223</v>
      </c>
      <c r="K7" s="93" t="s">
        <v>222</v>
      </c>
      <c r="L7" s="51" t="s">
        <v>223</v>
      </c>
      <c r="M7" s="93" t="s">
        <v>222</v>
      </c>
      <c r="N7" s="51" t="s">
        <v>223</v>
      </c>
      <c r="O7" s="93" t="s">
        <v>222</v>
      </c>
    </row>
    <row r="8" spans="1:25" ht="15.95" customHeight="1">
      <c r="A8" s="107" t="s">
        <v>82</v>
      </c>
      <c r="B8" s="60" t="s">
        <v>49</v>
      </c>
      <c r="C8" s="53"/>
      <c r="D8" s="53"/>
      <c r="E8" s="65" t="s">
        <v>40</v>
      </c>
      <c r="F8" s="54">
        <v>11</v>
      </c>
      <c r="G8" s="54">
        <v>11</v>
      </c>
      <c r="H8" s="54">
        <v>384</v>
      </c>
      <c r="I8" s="54">
        <v>376</v>
      </c>
      <c r="J8" s="54">
        <v>20384</v>
      </c>
      <c r="K8" s="54">
        <v>19157</v>
      </c>
      <c r="L8" s="54"/>
      <c r="M8" s="54"/>
      <c r="N8" s="54"/>
      <c r="O8" s="54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107"/>
      <c r="B9" s="62"/>
      <c r="C9" s="53" t="s">
        <v>50</v>
      </c>
      <c r="D9" s="53"/>
      <c r="E9" s="65" t="s">
        <v>41</v>
      </c>
      <c r="F9" s="54">
        <v>11</v>
      </c>
      <c r="G9" s="54">
        <v>11</v>
      </c>
      <c r="H9" s="54">
        <v>384</v>
      </c>
      <c r="I9" s="54">
        <v>376</v>
      </c>
      <c r="J9" s="54">
        <v>20383</v>
      </c>
      <c r="K9" s="54">
        <v>19106</v>
      </c>
      <c r="L9" s="54"/>
      <c r="M9" s="54"/>
      <c r="N9" s="54"/>
      <c r="O9" s="54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107"/>
      <c r="B10" s="61"/>
      <c r="C10" s="53" t="s">
        <v>51</v>
      </c>
      <c r="D10" s="53"/>
      <c r="E10" s="65" t="s">
        <v>42</v>
      </c>
      <c r="F10" s="54">
        <v>0</v>
      </c>
      <c r="G10" s="54">
        <v>0</v>
      </c>
      <c r="H10" s="54">
        <v>0</v>
      </c>
      <c r="I10" s="54">
        <v>0</v>
      </c>
      <c r="J10" s="66">
        <v>1</v>
      </c>
      <c r="K10" s="66">
        <v>51</v>
      </c>
      <c r="L10" s="54"/>
      <c r="M10" s="54"/>
      <c r="N10" s="54"/>
      <c r="O10" s="54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107"/>
      <c r="B11" s="60" t="s">
        <v>52</v>
      </c>
      <c r="C11" s="53"/>
      <c r="D11" s="53"/>
      <c r="E11" s="65" t="s">
        <v>43</v>
      </c>
      <c r="F11" s="54">
        <v>11</v>
      </c>
      <c r="G11" s="54">
        <v>11</v>
      </c>
      <c r="H11" s="54">
        <v>469</v>
      </c>
      <c r="I11" s="54">
        <v>376</v>
      </c>
      <c r="J11" s="54">
        <v>19782</v>
      </c>
      <c r="K11" s="54">
        <v>18562</v>
      </c>
      <c r="L11" s="54"/>
      <c r="M11" s="54"/>
      <c r="N11" s="54"/>
      <c r="O11" s="54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107"/>
      <c r="B12" s="62"/>
      <c r="C12" s="53" t="s">
        <v>53</v>
      </c>
      <c r="D12" s="53"/>
      <c r="E12" s="65" t="s">
        <v>44</v>
      </c>
      <c r="F12" s="54">
        <v>11</v>
      </c>
      <c r="G12" s="54">
        <v>11</v>
      </c>
      <c r="H12" s="54">
        <v>416</v>
      </c>
      <c r="I12" s="54">
        <v>375</v>
      </c>
      <c r="J12" s="54">
        <v>19782</v>
      </c>
      <c r="K12" s="54">
        <v>18562</v>
      </c>
      <c r="L12" s="54"/>
      <c r="M12" s="54"/>
      <c r="N12" s="54"/>
      <c r="O12" s="54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107"/>
      <c r="B13" s="61"/>
      <c r="C13" s="53" t="s">
        <v>54</v>
      </c>
      <c r="D13" s="53"/>
      <c r="E13" s="65" t="s">
        <v>45</v>
      </c>
      <c r="F13" s="54"/>
      <c r="G13" s="54"/>
      <c r="H13" s="66">
        <v>53</v>
      </c>
      <c r="I13" s="66">
        <v>1</v>
      </c>
      <c r="J13" s="66">
        <v>0</v>
      </c>
      <c r="K13" s="66">
        <v>0</v>
      </c>
      <c r="L13" s="54"/>
      <c r="M13" s="54"/>
      <c r="N13" s="54"/>
      <c r="O13" s="54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107"/>
      <c r="B14" s="53" t="s">
        <v>55</v>
      </c>
      <c r="C14" s="53"/>
      <c r="D14" s="53"/>
      <c r="E14" s="65" t="s">
        <v>96</v>
      </c>
      <c r="F14" s="54">
        <v>0</v>
      </c>
      <c r="G14" s="54">
        <f t="shared" ref="G14:G15" si="0">G9-G12</f>
        <v>0</v>
      </c>
      <c r="H14" s="54">
        <f>H9-H12</f>
        <v>-32</v>
      </c>
      <c r="I14" s="54">
        <f t="shared" ref="I14" si="1">I9-I12</f>
        <v>1</v>
      </c>
      <c r="J14" s="54">
        <f>J9-J12</f>
        <v>601</v>
      </c>
      <c r="K14" s="54">
        <f t="shared" ref="H14:O15" si="2">K9-K12</f>
        <v>544</v>
      </c>
      <c r="L14" s="54">
        <f t="shared" si="2"/>
        <v>0</v>
      </c>
      <c r="M14" s="54">
        <f t="shared" si="2"/>
        <v>0</v>
      </c>
      <c r="N14" s="54">
        <f t="shared" si="2"/>
        <v>0</v>
      </c>
      <c r="O14" s="54">
        <f t="shared" si="2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107"/>
      <c r="B15" s="53" t="s">
        <v>56</v>
      </c>
      <c r="C15" s="53"/>
      <c r="D15" s="53"/>
      <c r="E15" s="65" t="s">
        <v>97</v>
      </c>
      <c r="F15" s="54">
        <v>0</v>
      </c>
      <c r="G15" s="54">
        <f t="shared" si="0"/>
        <v>0</v>
      </c>
      <c r="H15" s="54">
        <f t="shared" si="2"/>
        <v>-53</v>
      </c>
      <c r="I15" s="54">
        <f>I10-I13</f>
        <v>-1</v>
      </c>
      <c r="J15" s="54">
        <f t="shared" si="2"/>
        <v>1</v>
      </c>
      <c r="K15" s="54">
        <f t="shared" si="2"/>
        <v>51</v>
      </c>
      <c r="L15" s="54">
        <f t="shared" si="2"/>
        <v>0</v>
      </c>
      <c r="M15" s="54">
        <f t="shared" si="2"/>
        <v>0</v>
      </c>
      <c r="N15" s="54">
        <f t="shared" si="2"/>
        <v>0</v>
      </c>
      <c r="O15" s="54">
        <f t="shared" si="2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107"/>
      <c r="B16" s="53" t="s">
        <v>57</v>
      </c>
      <c r="C16" s="53"/>
      <c r="D16" s="53"/>
      <c r="E16" s="65" t="s">
        <v>98</v>
      </c>
      <c r="F16" s="54">
        <v>0</v>
      </c>
      <c r="G16" s="54">
        <f t="shared" ref="G16:O16" si="3">G8-G11</f>
        <v>0</v>
      </c>
      <c r="H16" s="54">
        <f t="shared" si="3"/>
        <v>-85</v>
      </c>
      <c r="I16" s="54">
        <f t="shared" si="3"/>
        <v>0</v>
      </c>
      <c r="J16" s="54">
        <f t="shared" si="3"/>
        <v>602</v>
      </c>
      <c r="K16" s="54">
        <f t="shared" si="3"/>
        <v>595</v>
      </c>
      <c r="L16" s="54">
        <f t="shared" si="3"/>
        <v>0</v>
      </c>
      <c r="M16" s="54">
        <f t="shared" si="3"/>
        <v>0</v>
      </c>
      <c r="N16" s="54">
        <f t="shared" si="3"/>
        <v>0</v>
      </c>
      <c r="O16" s="54">
        <f t="shared" si="3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107"/>
      <c r="B17" s="53" t="s">
        <v>58</v>
      </c>
      <c r="C17" s="53"/>
      <c r="D17" s="53"/>
      <c r="E17" s="51"/>
      <c r="F17" s="54">
        <v>0</v>
      </c>
      <c r="G17" s="66">
        <v>0</v>
      </c>
      <c r="H17" s="66">
        <v>0</v>
      </c>
      <c r="I17" s="66">
        <v>0</v>
      </c>
      <c r="J17" s="54">
        <v>0</v>
      </c>
      <c r="K17" s="54">
        <v>0</v>
      </c>
      <c r="L17" s="54"/>
      <c r="M17" s="54"/>
      <c r="N17" s="66"/>
      <c r="O17" s="6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107"/>
      <c r="B18" s="53" t="s">
        <v>59</v>
      </c>
      <c r="C18" s="53"/>
      <c r="D18" s="53"/>
      <c r="E18" s="51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/>
      <c r="M18" s="67"/>
      <c r="N18" s="67"/>
      <c r="O18" s="6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107" t="s">
        <v>83</v>
      </c>
      <c r="B19" s="60" t="s">
        <v>60</v>
      </c>
      <c r="C19" s="53"/>
      <c r="D19" s="53"/>
      <c r="E19" s="65"/>
      <c r="F19" s="54">
        <v>29</v>
      </c>
      <c r="G19" s="54">
        <v>28</v>
      </c>
      <c r="H19" s="54">
        <v>0</v>
      </c>
      <c r="I19" s="54">
        <v>0</v>
      </c>
      <c r="J19" s="54">
        <v>1307</v>
      </c>
      <c r="K19" s="54">
        <v>1471</v>
      </c>
      <c r="L19" s="54"/>
      <c r="M19" s="54"/>
      <c r="N19" s="54"/>
      <c r="O19" s="54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107"/>
      <c r="B20" s="61"/>
      <c r="C20" s="53" t="s">
        <v>61</v>
      </c>
      <c r="D20" s="53"/>
      <c r="E20" s="65"/>
      <c r="F20" s="54">
        <v>0</v>
      </c>
      <c r="G20" s="54">
        <v>0</v>
      </c>
      <c r="H20" s="54">
        <v>0</v>
      </c>
      <c r="I20" s="54">
        <v>0</v>
      </c>
      <c r="J20" s="54">
        <v>543</v>
      </c>
      <c r="K20" s="54">
        <v>800</v>
      </c>
      <c r="L20" s="54"/>
      <c r="M20" s="54"/>
      <c r="N20" s="54"/>
      <c r="O20" s="54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107"/>
      <c r="B21" s="78" t="s">
        <v>62</v>
      </c>
      <c r="C21" s="53"/>
      <c r="D21" s="53"/>
      <c r="E21" s="65" t="s">
        <v>99</v>
      </c>
      <c r="F21" s="54">
        <v>29</v>
      </c>
      <c r="G21" s="54">
        <v>28</v>
      </c>
      <c r="H21" s="54">
        <v>0</v>
      </c>
      <c r="I21" s="54">
        <v>0</v>
      </c>
      <c r="J21" s="54">
        <v>618</v>
      </c>
      <c r="K21" s="54">
        <v>814</v>
      </c>
      <c r="L21" s="54"/>
      <c r="M21" s="54"/>
      <c r="N21" s="54"/>
      <c r="O21" s="54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107"/>
      <c r="B22" s="60" t="s">
        <v>63</v>
      </c>
      <c r="C22" s="53"/>
      <c r="D22" s="53"/>
      <c r="E22" s="65" t="s">
        <v>100</v>
      </c>
      <c r="F22" s="54">
        <v>29</v>
      </c>
      <c r="G22" s="54">
        <v>28</v>
      </c>
      <c r="H22" s="54">
        <v>44</v>
      </c>
      <c r="I22" s="54">
        <v>50</v>
      </c>
      <c r="J22" s="54">
        <v>1901</v>
      </c>
      <c r="K22" s="54">
        <v>2480</v>
      </c>
      <c r="L22" s="54"/>
      <c r="M22" s="54"/>
      <c r="N22" s="54"/>
      <c r="O22" s="54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107"/>
      <c r="B23" s="61" t="s">
        <v>64</v>
      </c>
      <c r="C23" s="53" t="s">
        <v>65</v>
      </c>
      <c r="D23" s="53"/>
      <c r="E23" s="65"/>
      <c r="F23" s="54">
        <v>29</v>
      </c>
      <c r="G23" s="54">
        <v>28</v>
      </c>
      <c r="H23" s="54">
        <v>0</v>
      </c>
      <c r="I23" s="54">
        <v>0</v>
      </c>
      <c r="J23" s="54">
        <v>1276</v>
      </c>
      <c r="K23" s="54">
        <v>1274</v>
      </c>
      <c r="L23" s="54"/>
      <c r="M23" s="54"/>
      <c r="N23" s="54"/>
      <c r="O23" s="54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107"/>
      <c r="B24" s="53" t="s">
        <v>101</v>
      </c>
      <c r="C24" s="53"/>
      <c r="D24" s="53"/>
      <c r="E24" s="65" t="s">
        <v>102</v>
      </c>
      <c r="F24" s="54">
        <v>0</v>
      </c>
      <c r="G24" s="54">
        <f t="shared" ref="G24:O24" si="4">G21-G22</f>
        <v>0</v>
      </c>
      <c r="H24" s="54">
        <f t="shared" si="4"/>
        <v>-44</v>
      </c>
      <c r="I24" s="54">
        <f t="shared" si="4"/>
        <v>-50</v>
      </c>
      <c r="J24" s="54">
        <f t="shared" si="4"/>
        <v>-1283</v>
      </c>
      <c r="K24" s="54">
        <f t="shared" si="4"/>
        <v>-1666</v>
      </c>
      <c r="L24" s="54">
        <f t="shared" si="4"/>
        <v>0</v>
      </c>
      <c r="M24" s="54">
        <f t="shared" si="4"/>
        <v>0</v>
      </c>
      <c r="N24" s="54">
        <f t="shared" si="4"/>
        <v>0</v>
      </c>
      <c r="O24" s="54">
        <f t="shared" si="4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107"/>
      <c r="B25" s="60" t="s">
        <v>66</v>
      </c>
      <c r="C25" s="60"/>
      <c r="D25" s="60"/>
      <c r="E25" s="108" t="s">
        <v>103</v>
      </c>
      <c r="F25" s="102"/>
      <c r="G25" s="102">
        <v>0</v>
      </c>
      <c r="H25" s="102">
        <v>44</v>
      </c>
      <c r="I25" s="102">
        <v>50</v>
      </c>
      <c r="J25" s="102">
        <v>1283</v>
      </c>
      <c r="K25" s="102">
        <v>1666</v>
      </c>
      <c r="L25" s="102"/>
      <c r="M25" s="102"/>
      <c r="N25" s="102"/>
      <c r="O25" s="102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107"/>
      <c r="B26" s="78" t="s">
        <v>67</v>
      </c>
      <c r="C26" s="78"/>
      <c r="D26" s="78"/>
      <c r="E26" s="109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107"/>
      <c r="B27" s="53" t="s">
        <v>104</v>
      </c>
      <c r="C27" s="53"/>
      <c r="D27" s="53"/>
      <c r="E27" s="65" t="s">
        <v>105</v>
      </c>
      <c r="F27" s="54">
        <v>0</v>
      </c>
      <c r="G27" s="54">
        <f t="shared" ref="G27:O27" si="5">G24+G25</f>
        <v>0</v>
      </c>
      <c r="H27" s="54">
        <f t="shared" si="5"/>
        <v>0</v>
      </c>
      <c r="I27" s="54">
        <f t="shared" si="5"/>
        <v>0</v>
      </c>
      <c r="J27" s="54">
        <f t="shared" si="5"/>
        <v>0</v>
      </c>
      <c r="K27" s="54">
        <f t="shared" si="5"/>
        <v>0</v>
      </c>
      <c r="L27" s="54">
        <f t="shared" si="5"/>
        <v>0</v>
      </c>
      <c r="M27" s="54">
        <f t="shared" si="5"/>
        <v>0</v>
      </c>
      <c r="N27" s="54">
        <f t="shared" si="5"/>
        <v>0</v>
      </c>
      <c r="O27" s="54">
        <f t="shared" si="5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105" t="s">
        <v>68</v>
      </c>
      <c r="B30" s="105"/>
      <c r="C30" s="105"/>
      <c r="D30" s="105"/>
      <c r="E30" s="105"/>
      <c r="F30" s="112" t="s">
        <v>240</v>
      </c>
      <c r="G30" s="113"/>
      <c r="H30" s="112" t="s">
        <v>241</v>
      </c>
      <c r="I30" s="113"/>
      <c r="J30" s="114"/>
      <c r="K30" s="114"/>
      <c r="L30" s="114"/>
      <c r="M30" s="114"/>
      <c r="N30" s="114"/>
      <c r="O30" s="114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105"/>
      <c r="B31" s="105"/>
      <c r="C31" s="105"/>
      <c r="D31" s="105"/>
      <c r="E31" s="105"/>
      <c r="F31" s="51" t="s">
        <v>223</v>
      </c>
      <c r="G31" s="93" t="s">
        <v>222</v>
      </c>
      <c r="H31" s="51" t="s">
        <v>223</v>
      </c>
      <c r="I31" s="93" t="s">
        <v>222</v>
      </c>
      <c r="J31" s="51" t="s">
        <v>223</v>
      </c>
      <c r="K31" s="93" t="s">
        <v>222</v>
      </c>
      <c r="L31" s="51" t="s">
        <v>223</v>
      </c>
      <c r="M31" s="93" t="s">
        <v>222</v>
      </c>
      <c r="N31" s="51" t="s">
        <v>223</v>
      </c>
      <c r="O31" s="93" t="s">
        <v>222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107" t="s">
        <v>84</v>
      </c>
      <c r="B32" s="60" t="s">
        <v>49</v>
      </c>
      <c r="C32" s="53"/>
      <c r="D32" s="53"/>
      <c r="E32" s="65" t="s">
        <v>40</v>
      </c>
      <c r="F32" s="54">
        <v>110</v>
      </c>
      <c r="G32" s="54">
        <v>64</v>
      </c>
      <c r="H32" s="54">
        <v>287</v>
      </c>
      <c r="I32" s="54">
        <v>278</v>
      </c>
      <c r="J32" s="54"/>
      <c r="K32" s="5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10"/>
      <c r="B33" s="62"/>
      <c r="C33" s="60" t="s">
        <v>69</v>
      </c>
      <c r="D33" s="53"/>
      <c r="E33" s="65"/>
      <c r="F33" s="54">
        <v>110</v>
      </c>
      <c r="G33" s="54">
        <v>64</v>
      </c>
      <c r="H33" s="54">
        <v>259</v>
      </c>
      <c r="I33" s="54">
        <v>276</v>
      </c>
      <c r="J33" s="54"/>
      <c r="K33" s="5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10"/>
      <c r="B34" s="62"/>
      <c r="C34" s="61"/>
      <c r="D34" s="53" t="s">
        <v>70</v>
      </c>
      <c r="E34" s="65"/>
      <c r="F34" s="54">
        <v>42</v>
      </c>
      <c r="G34" s="54">
        <v>0</v>
      </c>
      <c r="H34" s="54">
        <v>259</v>
      </c>
      <c r="I34" s="54">
        <v>276</v>
      </c>
      <c r="J34" s="54"/>
      <c r="K34" s="5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10"/>
      <c r="B35" s="61"/>
      <c r="C35" s="78" t="s">
        <v>71</v>
      </c>
      <c r="D35" s="53"/>
      <c r="E35" s="65"/>
      <c r="F35" s="54"/>
      <c r="G35" s="54"/>
      <c r="H35" s="54">
        <v>28</v>
      </c>
      <c r="I35" s="54">
        <v>2</v>
      </c>
      <c r="J35" s="67"/>
      <c r="K35" s="67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10"/>
      <c r="B36" s="60" t="s">
        <v>52</v>
      </c>
      <c r="C36" s="53"/>
      <c r="D36" s="53"/>
      <c r="E36" s="65" t="s">
        <v>41</v>
      </c>
      <c r="F36" s="54">
        <v>21</v>
      </c>
      <c r="G36" s="54">
        <v>19</v>
      </c>
      <c r="H36" s="54">
        <v>131</v>
      </c>
      <c r="I36" s="54">
        <v>105</v>
      </c>
      <c r="J36" s="54"/>
      <c r="K36" s="5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10"/>
      <c r="B37" s="62"/>
      <c r="C37" s="53" t="s">
        <v>72</v>
      </c>
      <c r="D37" s="53"/>
      <c r="E37" s="65"/>
      <c r="F37" s="54"/>
      <c r="G37" s="54"/>
      <c r="H37" s="54">
        <v>104</v>
      </c>
      <c r="I37" s="54">
        <v>76</v>
      </c>
      <c r="J37" s="54"/>
      <c r="K37" s="5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10"/>
      <c r="B38" s="61"/>
      <c r="C38" s="53" t="s">
        <v>73</v>
      </c>
      <c r="D38" s="53"/>
      <c r="E38" s="65"/>
      <c r="F38" s="54">
        <v>21</v>
      </c>
      <c r="G38" s="54">
        <v>19</v>
      </c>
      <c r="H38" s="54">
        <v>27</v>
      </c>
      <c r="I38" s="54">
        <v>28</v>
      </c>
      <c r="J38" s="54"/>
      <c r="K38" s="67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10"/>
      <c r="B39" s="47" t="s">
        <v>74</v>
      </c>
      <c r="C39" s="47"/>
      <c r="D39" s="47"/>
      <c r="E39" s="65" t="s">
        <v>107</v>
      </c>
      <c r="F39" s="54">
        <f>F32-F36</f>
        <v>89</v>
      </c>
      <c r="G39" s="54">
        <f t="shared" ref="G39" si="6">G32-G36</f>
        <v>45</v>
      </c>
      <c r="H39" s="54">
        <f>H32-H36</f>
        <v>156</v>
      </c>
      <c r="I39" s="54">
        <f>I32-I36</f>
        <v>173</v>
      </c>
      <c r="J39" s="54">
        <f t="shared" ref="J39:O39" si="7">J32-J36</f>
        <v>0</v>
      </c>
      <c r="K39" s="54">
        <f t="shared" si="7"/>
        <v>0</v>
      </c>
      <c r="L39" s="54">
        <f t="shared" si="7"/>
        <v>0</v>
      </c>
      <c r="M39" s="54">
        <f t="shared" si="7"/>
        <v>0</v>
      </c>
      <c r="N39" s="54">
        <f t="shared" si="7"/>
        <v>0</v>
      </c>
      <c r="O39" s="54">
        <f t="shared" si="7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107" t="s">
        <v>85</v>
      </c>
      <c r="B40" s="60" t="s">
        <v>75</v>
      </c>
      <c r="C40" s="53"/>
      <c r="D40" s="53"/>
      <c r="E40" s="65" t="s">
        <v>43</v>
      </c>
      <c r="F40" s="54">
        <v>1538</v>
      </c>
      <c r="G40" s="54">
        <v>66</v>
      </c>
      <c r="H40" s="54">
        <v>898</v>
      </c>
      <c r="I40" s="54">
        <v>662</v>
      </c>
      <c r="J40" s="54"/>
      <c r="K40" s="5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111"/>
      <c r="B41" s="61"/>
      <c r="C41" s="53" t="s">
        <v>76</v>
      </c>
      <c r="D41" s="53"/>
      <c r="E41" s="65"/>
      <c r="F41" s="67">
        <v>1535</v>
      </c>
      <c r="G41" s="67">
        <v>64</v>
      </c>
      <c r="H41" s="67">
        <v>898</v>
      </c>
      <c r="I41" s="67">
        <v>662</v>
      </c>
      <c r="J41" s="54"/>
      <c r="K41" s="5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111"/>
      <c r="B42" s="60" t="s">
        <v>63</v>
      </c>
      <c r="C42" s="53"/>
      <c r="D42" s="53"/>
      <c r="E42" s="65" t="s">
        <v>44</v>
      </c>
      <c r="F42" s="54">
        <v>1627</v>
      </c>
      <c r="G42" s="54">
        <v>112</v>
      </c>
      <c r="H42" s="54">
        <v>1101</v>
      </c>
      <c r="I42" s="54">
        <v>862</v>
      </c>
      <c r="J42" s="54"/>
      <c r="K42" s="54"/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111"/>
      <c r="B43" s="61"/>
      <c r="C43" s="53" t="s">
        <v>77</v>
      </c>
      <c r="D43" s="53"/>
      <c r="E43" s="65"/>
      <c r="F43" s="95">
        <v>0</v>
      </c>
      <c r="G43" s="54">
        <v>0</v>
      </c>
      <c r="H43" s="54">
        <v>222</v>
      </c>
      <c r="I43" s="54">
        <v>212</v>
      </c>
      <c r="J43" s="67"/>
      <c r="K43" s="67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111"/>
      <c r="B44" s="53" t="s">
        <v>74</v>
      </c>
      <c r="C44" s="53"/>
      <c r="D44" s="53"/>
      <c r="E44" s="65" t="s">
        <v>108</v>
      </c>
      <c r="F44" s="67">
        <f>F40-F42</f>
        <v>-89</v>
      </c>
      <c r="G44" s="67">
        <f t="shared" ref="G44" si="8">G40-G42</f>
        <v>-46</v>
      </c>
      <c r="H44" s="67">
        <f>H40-H42</f>
        <v>-203</v>
      </c>
      <c r="I44" s="67">
        <f t="shared" ref="I44:O44" si="9">I40-I42</f>
        <v>-200</v>
      </c>
      <c r="J44" s="67">
        <f t="shared" si="9"/>
        <v>0</v>
      </c>
      <c r="K44" s="67">
        <f t="shared" si="9"/>
        <v>0</v>
      </c>
      <c r="L44" s="67">
        <f t="shared" si="9"/>
        <v>0</v>
      </c>
      <c r="M44" s="67">
        <f t="shared" si="9"/>
        <v>0</v>
      </c>
      <c r="N44" s="67">
        <f t="shared" si="9"/>
        <v>0</v>
      </c>
      <c r="O44" s="67">
        <f t="shared" si="9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107" t="s">
        <v>86</v>
      </c>
      <c r="B45" s="47" t="s">
        <v>78</v>
      </c>
      <c r="C45" s="47"/>
      <c r="D45" s="47"/>
      <c r="E45" s="65" t="s">
        <v>109</v>
      </c>
      <c r="F45" s="54">
        <f>F39+F44</f>
        <v>0</v>
      </c>
      <c r="G45" s="54">
        <f>G39+G44</f>
        <v>-1</v>
      </c>
      <c r="H45" s="54">
        <f>H39+H44</f>
        <v>-47</v>
      </c>
      <c r="I45" s="54">
        <f>I39+I44</f>
        <v>-27</v>
      </c>
      <c r="J45" s="54">
        <f t="shared" ref="J45:O45" si="10">J39+J44</f>
        <v>0</v>
      </c>
      <c r="K45" s="54">
        <f t="shared" si="10"/>
        <v>0</v>
      </c>
      <c r="L45" s="54">
        <f t="shared" si="10"/>
        <v>0</v>
      </c>
      <c r="M45" s="54">
        <f t="shared" si="10"/>
        <v>0</v>
      </c>
      <c r="N45" s="54">
        <f t="shared" si="10"/>
        <v>0</v>
      </c>
      <c r="O45" s="54">
        <f t="shared" si="10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111"/>
      <c r="B46" s="53" t="s">
        <v>79</v>
      </c>
      <c r="C46" s="53"/>
      <c r="D46" s="53"/>
      <c r="E46" s="53"/>
      <c r="F46" s="67">
        <v>0</v>
      </c>
      <c r="G46" s="67">
        <v>0</v>
      </c>
      <c r="H46" s="67">
        <v>0</v>
      </c>
      <c r="I46" s="67">
        <v>0</v>
      </c>
      <c r="J46" s="67"/>
      <c r="K46" s="67"/>
      <c r="L46" s="54"/>
      <c r="M46" s="54"/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111"/>
      <c r="B47" s="53" t="s">
        <v>80</v>
      </c>
      <c r="C47" s="53"/>
      <c r="D47" s="53"/>
      <c r="E47" s="53"/>
      <c r="F47" s="54">
        <v>1</v>
      </c>
      <c r="G47" s="54">
        <v>1</v>
      </c>
      <c r="H47" s="54">
        <v>542</v>
      </c>
      <c r="I47" s="54">
        <v>589</v>
      </c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111"/>
      <c r="B48" s="53" t="s">
        <v>81</v>
      </c>
      <c r="C48" s="53"/>
      <c r="D48" s="53"/>
      <c r="E48" s="53"/>
      <c r="F48" s="54"/>
      <c r="G48" s="54"/>
      <c r="H48" s="54">
        <v>469</v>
      </c>
      <c r="I48" s="54">
        <v>526</v>
      </c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5.95" customHeight="1">
      <c r="A49" s="8" t="s">
        <v>110</v>
      </c>
      <c r="O49" s="6"/>
    </row>
    <row r="50" spans="1:15" ht="15.95" customHeight="1">
      <c r="A50" s="8"/>
    </row>
  </sheetData>
  <mergeCells count="28"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</mergeCells>
  <phoneticPr fontId="14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D6E7F-3CBB-4CB9-9345-893E747F7C02}">
  <sheetPr>
    <tabColor rgb="FFFFFF00"/>
    <pageSetUpPr fitToPage="1"/>
  </sheetPr>
  <dimension ref="A1:O47"/>
  <sheetViews>
    <sheetView view="pageBreakPreview" zoomScale="110" zoomScaleNormal="100" zoomScaleSheetLayoutView="110" workbookViewId="0">
      <pane xSplit="1" ySplit="7" topLeftCell="B18" activePane="bottomRight" state="frozen"/>
      <selection pane="topRight" activeCell="B1" sqref="B1"/>
      <selection pane="bottomLeft" activeCell="A8" sqref="A8"/>
      <selection pane="bottomRight" activeCell="N2" sqref="N2"/>
    </sheetView>
  </sheetViews>
  <sheetFormatPr defaultColWidth="9"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3" t="s">
        <v>0</v>
      </c>
      <c r="B1" s="33"/>
      <c r="C1" s="41" t="s">
        <v>242</v>
      </c>
      <c r="D1" s="42"/>
    </row>
    <row r="3" spans="1:14" ht="15" customHeight="1">
      <c r="A3" s="14" t="s">
        <v>152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244</v>
      </c>
      <c r="C5" s="43"/>
      <c r="D5" s="43"/>
      <c r="H5" s="15"/>
      <c r="L5" s="15"/>
      <c r="N5" s="15" t="s">
        <v>153</v>
      </c>
    </row>
    <row r="6" spans="1:14" ht="15" customHeight="1">
      <c r="A6" s="44"/>
      <c r="B6" s="45"/>
      <c r="C6" s="45"/>
      <c r="D6" s="84"/>
      <c r="E6" s="115" t="s">
        <v>245</v>
      </c>
      <c r="F6" s="115"/>
      <c r="G6" s="115" t="s">
        <v>246</v>
      </c>
      <c r="H6" s="115"/>
      <c r="I6" s="117"/>
      <c r="J6" s="118"/>
      <c r="K6" s="115"/>
      <c r="L6" s="115"/>
      <c r="M6" s="115"/>
      <c r="N6" s="115"/>
    </row>
    <row r="7" spans="1:14" ht="15" customHeight="1">
      <c r="A7" s="18"/>
      <c r="B7" s="19"/>
      <c r="C7" s="19"/>
      <c r="D7" s="59"/>
      <c r="E7" s="36" t="s">
        <v>223</v>
      </c>
      <c r="F7" s="36" t="s">
        <v>222</v>
      </c>
      <c r="G7" s="36" t="s">
        <v>223</v>
      </c>
      <c r="H7" s="36" t="s">
        <v>222</v>
      </c>
      <c r="I7" s="36" t="s">
        <v>223</v>
      </c>
      <c r="J7" s="36" t="s">
        <v>222</v>
      </c>
      <c r="K7" s="36" t="s">
        <v>223</v>
      </c>
      <c r="L7" s="36" t="s">
        <v>222</v>
      </c>
      <c r="M7" s="36" t="s">
        <v>223</v>
      </c>
      <c r="N7" s="36" t="s">
        <v>222</v>
      </c>
    </row>
    <row r="8" spans="1:14" ht="18" customHeight="1">
      <c r="A8" s="97" t="s">
        <v>154</v>
      </c>
      <c r="B8" s="79" t="s">
        <v>155</v>
      </c>
      <c r="C8" s="80"/>
      <c r="D8" s="80"/>
      <c r="E8" s="81">
        <v>1</v>
      </c>
      <c r="F8" s="81">
        <v>1</v>
      </c>
      <c r="G8" s="81">
        <v>2</v>
      </c>
      <c r="H8" s="81">
        <v>2</v>
      </c>
      <c r="I8" s="81"/>
      <c r="J8" s="81"/>
      <c r="K8" s="81"/>
      <c r="L8" s="81"/>
      <c r="M8" s="81"/>
      <c r="N8" s="81"/>
    </row>
    <row r="9" spans="1:14" ht="18" customHeight="1">
      <c r="A9" s="97"/>
      <c r="B9" s="97" t="s">
        <v>156</v>
      </c>
      <c r="C9" s="53" t="s">
        <v>157</v>
      </c>
      <c r="D9" s="53"/>
      <c r="E9" s="81">
        <v>30</v>
      </c>
      <c r="F9" s="81">
        <v>30</v>
      </c>
      <c r="G9" s="81">
        <v>9890</v>
      </c>
      <c r="H9" s="81">
        <v>9890</v>
      </c>
      <c r="I9" s="81"/>
      <c r="J9" s="81"/>
      <c r="K9" s="81"/>
      <c r="L9" s="81"/>
      <c r="M9" s="81"/>
      <c r="N9" s="81"/>
    </row>
    <row r="10" spans="1:14" ht="18" customHeight="1">
      <c r="A10" s="97"/>
      <c r="B10" s="97"/>
      <c r="C10" s="53" t="s">
        <v>158</v>
      </c>
      <c r="D10" s="53"/>
      <c r="E10" s="81">
        <v>30</v>
      </c>
      <c r="F10" s="81">
        <v>30</v>
      </c>
      <c r="G10" s="81">
        <v>7490</v>
      </c>
      <c r="H10" s="81">
        <v>7490</v>
      </c>
      <c r="I10" s="81"/>
      <c r="J10" s="81"/>
      <c r="K10" s="81"/>
      <c r="L10" s="81"/>
      <c r="M10" s="81"/>
      <c r="N10" s="81"/>
    </row>
    <row r="11" spans="1:14" ht="18" customHeight="1">
      <c r="A11" s="97"/>
      <c r="B11" s="97"/>
      <c r="C11" s="53" t="s">
        <v>159</v>
      </c>
      <c r="D11" s="53"/>
      <c r="E11" s="81">
        <v>0</v>
      </c>
      <c r="F11" s="81">
        <v>0</v>
      </c>
      <c r="G11" s="81">
        <v>2400</v>
      </c>
      <c r="H11" s="81">
        <v>2400</v>
      </c>
      <c r="I11" s="81"/>
      <c r="J11" s="81"/>
      <c r="K11" s="81"/>
      <c r="L11" s="81"/>
      <c r="M11" s="81"/>
      <c r="N11" s="81"/>
    </row>
    <row r="12" spans="1:14" ht="18" customHeight="1">
      <c r="A12" s="97"/>
      <c r="B12" s="97"/>
      <c r="C12" s="53" t="s">
        <v>160</v>
      </c>
      <c r="D12" s="53"/>
      <c r="E12" s="81">
        <v>0</v>
      </c>
      <c r="F12" s="81">
        <v>0</v>
      </c>
      <c r="G12" s="81">
        <v>0</v>
      </c>
      <c r="H12" s="81">
        <v>0</v>
      </c>
      <c r="I12" s="81"/>
      <c r="J12" s="81"/>
      <c r="K12" s="81"/>
      <c r="L12" s="81"/>
      <c r="M12" s="81"/>
      <c r="N12" s="81"/>
    </row>
    <row r="13" spans="1:14" ht="18" customHeight="1">
      <c r="A13" s="97"/>
      <c r="B13" s="97"/>
      <c r="C13" s="53" t="s">
        <v>161</v>
      </c>
      <c r="D13" s="53"/>
      <c r="E13" s="81">
        <v>0</v>
      </c>
      <c r="F13" s="81">
        <v>0</v>
      </c>
      <c r="G13" s="81">
        <v>0</v>
      </c>
      <c r="H13" s="81">
        <v>0</v>
      </c>
      <c r="I13" s="81"/>
      <c r="J13" s="81"/>
      <c r="K13" s="81"/>
      <c r="L13" s="81"/>
      <c r="M13" s="81"/>
      <c r="N13" s="81"/>
    </row>
    <row r="14" spans="1:14" ht="18" customHeight="1">
      <c r="A14" s="97"/>
      <c r="B14" s="97"/>
      <c r="C14" s="53" t="s">
        <v>162</v>
      </c>
      <c r="D14" s="53"/>
      <c r="E14" s="81">
        <v>0</v>
      </c>
      <c r="F14" s="81">
        <v>0</v>
      </c>
      <c r="G14" s="81">
        <v>0</v>
      </c>
      <c r="H14" s="81">
        <v>0</v>
      </c>
      <c r="I14" s="81"/>
      <c r="J14" s="81"/>
      <c r="K14" s="81"/>
      <c r="L14" s="81"/>
      <c r="M14" s="81"/>
      <c r="N14" s="81"/>
    </row>
    <row r="15" spans="1:14" ht="18" customHeight="1">
      <c r="A15" s="97" t="s">
        <v>163</v>
      </c>
      <c r="B15" s="97" t="s">
        <v>164</v>
      </c>
      <c r="C15" s="53" t="s">
        <v>165</v>
      </c>
      <c r="D15" s="53"/>
      <c r="E15" s="54">
        <v>1085</v>
      </c>
      <c r="F15" s="54">
        <v>1099</v>
      </c>
      <c r="G15" s="54">
        <v>1063</v>
      </c>
      <c r="H15" s="54">
        <v>747</v>
      </c>
      <c r="I15" s="54"/>
      <c r="J15" s="54"/>
      <c r="K15" s="54"/>
      <c r="L15" s="54"/>
      <c r="M15" s="54"/>
      <c r="N15" s="54"/>
    </row>
    <row r="16" spans="1:14" ht="18" customHeight="1">
      <c r="A16" s="97"/>
      <c r="B16" s="97"/>
      <c r="C16" s="53" t="s">
        <v>166</v>
      </c>
      <c r="D16" s="53"/>
      <c r="E16" s="54">
        <v>598</v>
      </c>
      <c r="F16" s="54">
        <v>598</v>
      </c>
      <c r="G16" s="54">
        <v>27748</v>
      </c>
      <c r="H16" s="54">
        <v>27759</v>
      </c>
      <c r="I16" s="54"/>
      <c r="J16" s="54"/>
      <c r="K16" s="54"/>
      <c r="L16" s="54"/>
      <c r="M16" s="54"/>
      <c r="N16" s="54"/>
    </row>
    <row r="17" spans="1:15" ht="18" customHeight="1">
      <c r="A17" s="97"/>
      <c r="B17" s="97"/>
      <c r="C17" s="53" t="s">
        <v>167</v>
      </c>
      <c r="D17" s="53"/>
      <c r="E17" s="54">
        <v>0</v>
      </c>
      <c r="F17" s="54">
        <v>0</v>
      </c>
      <c r="G17" s="54">
        <v>0</v>
      </c>
      <c r="H17" s="54">
        <v>0</v>
      </c>
      <c r="I17" s="54"/>
      <c r="J17" s="54"/>
      <c r="K17" s="54"/>
      <c r="L17" s="54"/>
      <c r="M17" s="54"/>
      <c r="N17" s="54"/>
    </row>
    <row r="18" spans="1:15" ht="18" customHeight="1">
      <c r="A18" s="97"/>
      <c r="B18" s="97"/>
      <c r="C18" s="53" t="s">
        <v>168</v>
      </c>
      <c r="D18" s="53"/>
      <c r="E18" s="54">
        <v>1683</v>
      </c>
      <c r="F18" s="54">
        <v>1697</v>
      </c>
      <c r="G18" s="54">
        <v>28811</v>
      </c>
      <c r="H18" s="54">
        <v>28506</v>
      </c>
      <c r="I18" s="54"/>
      <c r="J18" s="54"/>
      <c r="K18" s="54"/>
      <c r="L18" s="54"/>
      <c r="M18" s="54"/>
      <c r="N18" s="54"/>
    </row>
    <row r="19" spans="1:15" ht="18" customHeight="1">
      <c r="A19" s="97"/>
      <c r="B19" s="97" t="s">
        <v>169</v>
      </c>
      <c r="C19" s="53" t="s">
        <v>170</v>
      </c>
      <c r="D19" s="53"/>
      <c r="E19" s="54">
        <v>1</v>
      </c>
      <c r="F19" s="54">
        <v>20</v>
      </c>
      <c r="G19" s="54">
        <v>108</v>
      </c>
      <c r="H19" s="54">
        <v>89</v>
      </c>
      <c r="I19" s="54"/>
      <c r="J19" s="54"/>
      <c r="K19" s="54"/>
      <c r="L19" s="54"/>
      <c r="M19" s="54"/>
      <c r="N19" s="54"/>
    </row>
    <row r="20" spans="1:15" ht="18" customHeight="1">
      <c r="A20" s="97"/>
      <c r="B20" s="97"/>
      <c r="C20" s="53" t="s">
        <v>171</v>
      </c>
      <c r="D20" s="53"/>
      <c r="E20" s="54">
        <v>31</v>
      </c>
      <c r="F20" s="54">
        <v>30</v>
      </c>
      <c r="G20" s="54">
        <v>1395</v>
      </c>
      <c r="H20" s="54">
        <v>1812</v>
      </c>
      <c r="I20" s="54"/>
      <c r="J20" s="54"/>
      <c r="K20" s="54"/>
      <c r="L20" s="54"/>
      <c r="M20" s="54"/>
      <c r="N20" s="54"/>
    </row>
    <row r="21" spans="1:15" ht="18" customHeight="1">
      <c r="A21" s="97"/>
      <c r="B21" s="97"/>
      <c r="C21" s="53" t="s">
        <v>172</v>
      </c>
      <c r="D21" s="53"/>
      <c r="E21" s="82">
        <v>0</v>
      </c>
      <c r="F21" s="82">
        <v>0</v>
      </c>
      <c r="G21" s="82">
        <v>17417</v>
      </c>
      <c r="H21" s="82">
        <v>16715</v>
      </c>
      <c r="I21" s="82"/>
      <c r="J21" s="82"/>
      <c r="K21" s="82"/>
      <c r="L21" s="82"/>
      <c r="M21" s="82"/>
      <c r="N21" s="82"/>
    </row>
    <row r="22" spans="1:15" ht="18" customHeight="1">
      <c r="A22" s="97"/>
      <c r="B22" s="97"/>
      <c r="C22" s="47" t="s">
        <v>173</v>
      </c>
      <c r="D22" s="47"/>
      <c r="E22" s="54">
        <v>32</v>
      </c>
      <c r="F22" s="54">
        <v>49.9</v>
      </c>
      <c r="G22" s="54">
        <v>18921</v>
      </c>
      <c r="H22" s="54">
        <v>18616</v>
      </c>
      <c r="I22" s="54"/>
      <c r="J22" s="54"/>
      <c r="K22" s="54"/>
      <c r="L22" s="54"/>
      <c r="M22" s="54"/>
      <c r="N22" s="54"/>
    </row>
    <row r="23" spans="1:15" ht="18" customHeight="1">
      <c r="A23" s="97"/>
      <c r="B23" s="97" t="s">
        <v>174</v>
      </c>
      <c r="C23" s="53" t="s">
        <v>175</v>
      </c>
      <c r="D23" s="53"/>
      <c r="E23" s="54">
        <v>30</v>
      </c>
      <c r="F23" s="54">
        <v>30</v>
      </c>
      <c r="G23" s="54">
        <v>9890</v>
      </c>
      <c r="H23" s="54">
        <v>9890</v>
      </c>
      <c r="I23" s="54"/>
      <c r="J23" s="54"/>
      <c r="K23" s="54"/>
      <c r="L23" s="54"/>
      <c r="M23" s="54"/>
      <c r="N23" s="54"/>
    </row>
    <row r="24" spans="1:15" ht="18" customHeight="1">
      <c r="A24" s="97"/>
      <c r="B24" s="97"/>
      <c r="C24" s="53" t="s">
        <v>176</v>
      </c>
      <c r="D24" s="53"/>
      <c r="E24" s="54">
        <v>0</v>
      </c>
      <c r="F24" s="54">
        <v>0</v>
      </c>
      <c r="G24" s="54">
        <v>0</v>
      </c>
      <c r="H24" s="54">
        <v>0</v>
      </c>
      <c r="I24" s="54"/>
      <c r="J24" s="54"/>
      <c r="K24" s="54"/>
      <c r="L24" s="54"/>
      <c r="M24" s="54"/>
      <c r="N24" s="54"/>
    </row>
    <row r="25" spans="1:15" ht="18" customHeight="1">
      <c r="A25" s="97"/>
      <c r="B25" s="97"/>
      <c r="C25" s="53" t="s">
        <v>177</v>
      </c>
      <c r="D25" s="53"/>
      <c r="E25" s="54">
        <v>1621</v>
      </c>
      <c r="F25" s="54">
        <v>1617</v>
      </c>
      <c r="G25" s="54">
        <v>0</v>
      </c>
      <c r="H25" s="54">
        <v>0</v>
      </c>
      <c r="I25" s="54"/>
      <c r="J25" s="54"/>
      <c r="K25" s="54"/>
      <c r="L25" s="54"/>
      <c r="M25" s="54"/>
      <c r="N25" s="54"/>
    </row>
    <row r="26" spans="1:15" ht="18" customHeight="1">
      <c r="A26" s="97"/>
      <c r="B26" s="97"/>
      <c r="C26" s="53" t="s">
        <v>178</v>
      </c>
      <c r="D26" s="53"/>
      <c r="E26" s="54">
        <v>1651</v>
      </c>
      <c r="F26" s="54">
        <v>1647</v>
      </c>
      <c r="G26" s="54">
        <v>9890</v>
      </c>
      <c r="H26" s="54">
        <v>9890</v>
      </c>
      <c r="I26" s="54"/>
      <c r="J26" s="54"/>
      <c r="K26" s="54"/>
      <c r="L26" s="54"/>
      <c r="M26" s="54"/>
      <c r="N26" s="54"/>
    </row>
    <row r="27" spans="1:15" ht="18" customHeight="1">
      <c r="A27" s="97"/>
      <c r="B27" s="53" t="s">
        <v>179</v>
      </c>
      <c r="C27" s="53"/>
      <c r="D27" s="53"/>
      <c r="E27" s="54">
        <v>1683</v>
      </c>
      <c r="F27" s="54">
        <v>1697</v>
      </c>
      <c r="G27" s="54">
        <v>28811.200000000001</v>
      </c>
      <c r="H27" s="54">
        <v>28506</v>
      </c>
      <c r="I27" s="54"/>
      <c r="J27" s="54"/>
      <c r="K27" s="54"/>
      <c r="L27" s="54"/>
      <c r="M27" s="54"/>
      <c r="N27" s="54"/>
    </row>
    <row r="28" spans="1:15" ht="18" customHeight="1">
      <c r="A28" s="97" t="s">
        <v>180</v>
      </c>
      <c r="B28" s="97" t="s">
        <v>181</v>
      </c>
      <c r="C28" s="53" t="s">
        <v>182</v>
      </c>
      <c r="D28" s="83" t="s">
        <v>40</v>
      </c>
      <c r="E28" s="54">
        <v>26</v>
      </c>
      <c r="F28" s="54">
        <v>31</v>
      </c>
      <c r="G28" s="54">
        <v>1195</v>
      </c>
      <c r="H28" s="54">
        <v>1122.4000000000001</v>
      </c>
      <c r="I28" s="54"/>
      <c r="J28" s="54"/>
      <c r="K28" s="54"/>
      <c r="L28" s="54"/>
      <c r="M28" s="54"/>
      <c r="N28" s="54"/>
    </row>
    <row r="29" spans="1:15" ht="18" customHeight="1">
      <c r="A29" s="97"/>
      <c r="B29" s="97"/>
      <c r="C29" s="53" t="s">
        <v>183</v>
      </c>
      <c r="D29" s="83" t="s">
        <v>41</v>
      </c>
      <c r="E29" s="54">
        <v>18</v>
      </c>
      <c r="F29" s="54">
        <v>22</v>
      </c>
      <c r="G29" s="54">
        <v>1077</v>
      </c>
      <c r="H29" s="96">
        <v>1029</v>
      </c>
      <c r="I29" s="54"/>
      <c r="J29" s="54"/>
      <c r="K29" s="54"/>
      <c r="L29" s="54"/>
      <c r="M29" s="54"/>
      <c r="N29" s="54"/>
    </row>
    <row r="30" spans="1:15" ht="18" customHeight="1">
      <c r="A30" s="97"/>
      <c r="B30" s="97"/>
      <c r="C30" s="53" t="s">
        <v>184</v>
      </c>
      <c r="D30" s="83" t="s">
        <v>185</v>
      </c>
      <c r="E30" s="54">
        <v>5</v>
      </c>
      <c r="F30" s="54">
        <v>8</v>
      </c>
      <c r="G30" s="54">
        <v>124</v>
      </c>
      <c r="H30" s="54">
        <v>99</v>
      </c>
      <c r="I30" s="54"/>
      <c r="J30" s="54"/>
      <c r="K30" s="54"/>
      <c r="L30" s="54"/>
      <c r="M30" s="54"/>
      <c r="N30" s="54"/>
    </row>
    <row r="31" spans="1:15" ht="18" customHeight="1">
      <c r="A31" s="97"/>
      <c r="B31" s="97"/>
      <c r="C31" s="47" t="s">
        <v>186</v>
      </c>
      <c r="D31" s="83" t="s">
        <v>187</v>
      </c>
      <c r="E31" s="54">
        <f t="shared" ref="E31:N31" si="0">E28-E29-E30</f>
        <v>3</v>
      </c>
      <c r="F31" s="82">
        <f t="shared" si="0"/>
        <v>1</v>
      </c>
      <c r="G31" s="54">
        <f>G28-G29-G30</f>
        <v>-6</v>
      </c>
      <c r="H31" s="96">
        <f t="shared" si="0"/>
        <v>-5.5999999999999091</v>
      </c>
      <c r="I31" s="54">
        <f t="shared" si="0"/>
        <v>0</v>
      </c>
      <c r="J31" s="54">
        <f t="shared" si="0"/>
        <v>0</v>
      </c>
      <c r="K31" s="54">
        <f t="shared" si="0"/>
        <v>0</v>
      </c>
      <c r="L31" s="54">
        <f t="shared" si="0"/>
        <v>0</v>
      </c>
      <c r="M31" s="54">
        <f t="shared" si="0"/>
        <v>0</v>
      </c>
      <c r="N31" s="54">
        <f t="shared" si="0"/>
        <v>0</v>
      </c>
      <c r="O31" s="7"/>
    </row>
    <row r="32" spans="1:15" ht="18" customHeight="1">
      <c r="A32" s="97"/>
      <c r="B32" s="97"/>
      <c r="C32" s="53" t="s">
        <v>188</v>
      </c>
      <c r="D32" s="83" t="s">
        <v>189</v>
      </c>
      <c r="E32" s="54">
        <v>14</v>
      </c>
      <c r="F32" s="82">
        <v>13</v>
      </c>
      <c r="G32" s="54">
        <v>6.5</v>
      </c>
      <c r="H32" s="54">
        <v>5</v>
      </c>
      <c r="I32" s="54"/>
      <c r="J32" s="54"/>
      <c r="K32" s="54"/>
      <c r="L32" s="54"/>
      <c r="M32" s="54"/>
      <c r="N32" s="54"/>
    </row>
    <row r="33" spans="1:14" ht="18" customHeight="1">
      <c r="A33" s="97"/>
      <c r="B33" s="97"/>
      <c r="C33" s="53" t="s">
        <v>190</v>
      </c>
      <c r="D33" s="83" t="s">
        <v>191</v>
      </c>
      <c r="E33" s="54">
        <v>13</v>
      </c>
      <c r="F33" s="96">
        <v>12</v>
      </c>
      <c r="G33" s="54">
        <v>0</v>
      </c>
      <c r="H33" s="54">
        <v>0</v>
      </c>
      <c r="I33" s="54"/>
      <c r="J33" s="54"/>
      <c r="K33" s="54"/>
      <c r="L33" s="54"/>
      <c r="M33" s="54"/>
      <c r="N33" s="54"/>
    </row>
    <row r="34" spans="1:14" ht="18" customHeight="1">
      <c r="A34" s="97"/>
      <c r="B34" s="97"/>
      <c r="C34" s="47" t="s">
        <v>192</v>
      </c>
      <c r="D34" s="83" t="s">
        <v>193</v>
      </c>
      <c r="E34" s="54">
        <f t="shared" ref="E34:N34" si="1">E31+E32-E33</f>
        <v>4</v>
      </c>
      <c r="F34" s="96">
        <f>F31+F32-F33</f>
        <v>2</v>
      </c>
      <c r="G34" s="54">
        <f>G31+G32-G33</f>
        <v>0.5</v>
      </c>
      <c r="H34" s="96">
        <f t="shared" si="1"/>
        <v>-0.59999999999990905</v>
      </c>
      <c r="I34" s="54">
        <f t="shared" si="1"/>
        <v>0</v>
      </c>
      <c r="J34" s="54">
        <f t="shared" si="1"/>
        <v>0</v>
      </c>
      <c r="K34" s="54">
        <f t="shared" si="1"/>
        <v>0</v>
      </c>
      <c r="L34" s="54">
        <f t="shared" si="1"/>
        <v>0</v>
      </c>
      <c r="M34" s="54">
        <f t="shared" si="1"/>
        <v>0</v>
      </c>
      <c r="N34" s="54">
        <f t="shared" si="1"/>
        <v>0</v>
      </c>
    </row>
    <row r="35" spans="1:14" ht="18" customHeight="1">
      <c r="A35" s="97"/>
      <c r="B35" s="97" t="s">
        <v>194</v>
      </c>
      <c r="C35" s="53" t="s">
        <v>195</v>
      </c>
      <c r="D35" s="83" t="s">
        <v>196</v>
      </c>
      <c r="E35" s="54">
        <v>0</v>
      </c>
      <c r="F35" s="54">
        <v>0</v>
      </c>
      <c r="G35" s="54">
        <v>0</v>
      </c>
      <c r="H35" s="54">
        <v>0</v>
      </c>
      <c r="I35" s="54"/>
      <c r="J35" s="54"/>
      <c r="K35" s="54"/>
      <c r="L35" s="54"/>
      <c r="M35" s="54"/>
      <c r="N35" s="54"/>
    </row>
    <row r="36" spans="1:14" ht="18" customHeight="1">
      <c r="A36" s="97"/>
      <c r="B36" s="97"/>
      <c r="C36" s="53" t="s">
        <v>197</v>
      </c>
      <c r="D36" s="83" t="s">
        <v>198</v>
      </c>
      <c r="E36" s="54">
        <v>0</v>
      </c>
      <c r="F36" s="54">
        <v>0</v>
      </c>
      <c r="G36" s="54">
        <v>0</v>
      </c>
      <c r="H36" s="54">
        <v>0</v>
      </c>
      <c r="I36" s="54"/>
      <c r="J36" s="54"/>
      <c r="K36" s="54"/>
      <c r="L36" s="54"/>
      <c r="M36" s="54"/>
      <c r="N36" s="54"/>
    </row>
    <row r="37" spans="1:14" ht="18" customHeight="1">
      <c r="A37" s="97"/>
      <c r="B37" s="97"/>
      <c r="C37" s="53" t="s">
        <v>199</v>
      </c>
      <c r="D37" s="83" t="s">
        <v>200</v>
      </c>
      <c r="E37" s="54">
        <f>E34+E35-E36</f>
        <v>4</v>
      </c>
      <c r="F37" s="96">
        <f>F34+F35-F36</f>
        <v>2</v>
      </c>
      <c r="G37" s="54">
        <f t="shared" ref="G37:N37" si="2">G34+G35-G36</f>
        <v>0.5</v>
      </c>
      <c r="H37" s="54">
        <v>0</v>
      </c>
      <c r="I37" s="54">
        <f t="shared" si="2"/>
        <v>0</v>
      </c>
      <c r="J37" s="54">
        <f t="shared" si="2"/>
        <v>0</v>
      </c>
      <c r="K37" s="54">
        <f t="shared" si="2"/>
        <v>0</v>
      </c>
      <c r="L37" s="54">
        <f t="shared" si="2"/>
        <v>0</v>
      </c>
      <c r="M37" s="54">
        <f t="shared" si="2"/>
        <v>0</v>
      </c>
      <c r="N37" s="54">
        <f t="shared" si="2"/>
        <v>0</v>
      </c>
    </row>
    <row r="38" spans="1:14" ht="18" customHeight="1">
      <c r="A38" s="97"/>
      <c r="B38" s="97"/>
      <c r="C38" s="53" t="s">
        <v>201</v>
      </c>
      <c r="D38" s="83" t="s">
        <v>202</v>
      </c>
      <c r="E38" s="54">
        <v>0</v>
      </c>
      <c r="F38" s="54">
        <v>0</v>
      </c>
      <c r="G38" s="54">
        <v>0</v>
      </c>
      <c r="H38" s="54">
        <v>0</v>
      </c>
      <c r="I38" s="54"/>
      <c r="J38" s="54"/>
      <c r="K38" s="54"/>
      <c r="L38" s="54"/>
      <c r="M38" s="54"/>
      <c r="N38" s="54"/>
    </row>
    <row r="39" spans="1:14" ht="18" customHeight="1">
      <c r="A39" s="97"/>
      <c r="B39" s="97"/>
      <c r="C39" s="53" t="s">
        <v>203</v>
      </c>
      <c r="D39" s="83" t="s">
        <v>204</v>
      </c>
      <c r="E39" s="54">
        <v>0</v>
      </c>
      <c r="F39" s="54">
        <v>0</v>
      </c>
      <c r="G39" s="54">
        <v>0</v>
      </c>
      <c r="H39" s="54">
        <v>0</v>
      </c>
      <c r="I39" s="54"/>
      <c r="J39" s="54"/>
      <c r="K39" s="54"/>
      <c r="L39" s="54"/>
      <c r="M39" s="54"/>
      <c r="N39" s="54"/>
    </row>
    <row r="40" spans="1:14" ht="18" customHeight="1">
      <c r="A40" s="97"/>
      <c r="B40" s="97"/>
      <c r="C40" s="53" t="s">
        <v>205</v>
      </c>
      <c r="D40" s="83" t="s">
        <v>206</v>
      </c>
      <c r="E40" s="54">
        <v>0</v>
      </c>
      <c r="F40" s="54">
        <v>0</v>
      </c>
      <c r="G40" s="54">
        <v>0</v>
      </c>
      <c r="H40" s="54">
        <v>0</v>
      </c>
      <c r="I40" s="54"/>
      <c r="J40" s="54"/>
      <c r="K40" s="54"/>
      <c r="L40" s="54"/>
      <c r="M40" s="54"/>
      <c r="N40" s="54"/>
    </row>
    <row r="41" spans="1:14" ht="18" customHeight="1">
      <c r="A41" s="97"/>
      <c r="B41" s="97"/>
      <c r="C41" s="47" t="s">
        <v>207</v>
      </c>
      <c r="D41" s="83" t="s">
        <v>208</v>
      </c>
      <c r="E41" s="54">
        <f>E34+E35-E36-E40</f>
        <v>4</v>
      </c>
      <c r="F41" s="96">
        <f>F34+F35-F36-F40</f>
        <v>2</v>
      </c>
      <c r="G41" s="54">
        <f t="shared" ref="G41:N41" si="3">G34+G35-G36-G40</f>
        <v>0.5</v>
      </c>
      <c r="H41" s="96">
        <f t="shared" si="3"/>
        <v>-0.59999999999990905</v>
      </c>
      <c r="I41" s="54">
        <f t="shared" si="3"/>
        <v>0</v>
      </c>
      <c r="J41" s="54">
        <f t="shared" si="3"/>
        <v>0</v>
      </c>
      <c r="K41" s="54">
        <f t="shared" si="3"/>
        <v>0</v>
      </c>
      <c r="L41" s="54">
        <f t="shared" si="3"/>
        <v>0</v>
      </c>
      <c r="M41" s="54">
        <f t="shared" si="3"/>
        <v>0</v>
      </c>
      <c r="N41" s="54">
        <f t="shared" si="3"/>
        <v>0</v>
      </c>
    </row>
    <row r="42" spans="1:14" ht="18" customHeight="1">
      <c r="A42" s="97"/>
      <c r="B42" s="97"/>
      <c r="C42" s="116" t="s">
        <v>209</v>
      </c>
      <c r="D42" s="116"/>
      <c r="E42" s="54">
        <f>E37+E38-E39-E40</f>
        <v>4</v>
      </c>
      <c r="F42" s="96">
        <f t="shared" ref="F42:N42" si="4">F37+F38-F39-F40</f>
        <v>2</v>
      </c>
      <c r="G42" s="54">
        <f t="shared" si="4"/>
        <v>0.5</v>
      </c>
      <c r="H42" s="54">
        <f t="shared" si="4"/>
        <v>0</v>
      </c>
      <c r="I42" s="54">
        <f t="shared" si="4"/>
        <v>0</v>
      </c>
      <c r="J42" s="54">
        <f t="shared" si="4"/>
        <v>0</v>
      </c>
      <c r="K42" s="54">
        <f t="shared" si="4"/>
        <v>0</v>
      </c>
      <c r="L42" s="54">
        <f t="shared" si="4"/>
        <v>0</v>
      </c>
      <c r="M42" s="54">
        <f t="shared" si="4"/>
        <v>0</v>
      </c>
      <c r="N42" s="54">
        <f t="shared" si="4"/>
        <v>0</v>
      </c>
    </row>
    <row r="43" spans="1:14" ht="18" customHeight="1">
      <c r="A43" s="97"/>
      <c r="B43" s="97"/>
      <c r="C43" s="53" t="s">
        <v>210</v>
      </c>
      <c r="D43" s="83" t="s">
        <v>211</v>
      </c>
      <c r="E43" s="54">
        <v>0</v>
      </c>
      <c r="F43" s="54">
        <v>0</v>
      </c>
      <c r="G43" s="54">
        <v>0</v>
      </c>
      <c r="H43" s="54">
        <v>0</v>
      </c>
      <c r="I43" s="54"/>
      <c r="J43" s="54"/>
      <c r="K43" s="54"/>
      <c r="L43" s="54"/>
      <c r="M43" s="54"/>
      <c r="N43" s="54"/>
    </row>
    <row r="44" spans="1:14" ht="18" customHeight="1">
      <c r="A44" s="97"/>
      <c r="B44" s="97"/>
      <c r="C44" s="47" t="s">
        <v>212</v>
      </c>
      <c r="D44" s="65" t="s">
        <v>213</v>
      </c>
      <c r="E44" s="54">
        <f>E41+E43</f>
        <v>4</v>
      </c>
      <c r="F44" s="96">
        <f t="shared" ref="F44:N44" si="5">F41+F43</f>
        <v>2</v>
      </c>
      <c r="G44" s="54">
        <f t="shared" si="5"/>
        <v>0.5</v>
      </c>
      <c r="H44" s="96">
        <f t="shared" si="5"/>
        <v>-0.59999999999990905</v>
      </c>
      <c r="I44" s="54">
        <f t="shared" si="5"/>
        <v>0</v>
      </c>
      <c r="J44" s="54">
        <f t="shared" si="5"/>
        <v>0</v>
      </c>
      <c r="K44" s="54">
        <f t="shared" si="5"/>
        <v>0</v>
      </c>
      <c r="L44" s="54">
        <f t="shared" si="5"/>
        <v>0</v>
      </c>
      <c r="M44" s="54">
        <f t="shared" si="5"/>
        <v>0</v>
      </c>
      <c r="N44" s="54">
        <f t="shared" si="5"/>
        <v>0</v>
      </c>
    </row>
    <row r="45" spans="1:14" ht="14.1" customHeight="1">
      <c r="A45" s="8" t="s">
        <v>214</v>
      </c>
    </row>
    <row r="46" spans="1:14" ht="14.1" customHeight="1">
      <c r="A46" s="8" t="s">
        <v>215</v>
      </c>
    </row>
    <row r="47" spans="1:14">
      <c r="A47" s="46"/>
    </row>
  </sheetData>
  <mergeCells count="15">
    <mergeCell ref="K6:L6"/>
    <mergeCell ref="M6:N6"/>
    <mergeCell ref="C42:D42"/>
    <mergeCell ref="A15:A27"/>
    <mergeCell ref="B15:B18"/>
    <mergeCell ref="B19:B22"/>
    <mergeCell ref="B23:B26"/>
    <mergeCell ref="A28:A44"/>
    <mergeCell ref="B28:B34"/>
    <mergeCell ref="B35:B44"/>
    <mergeCell ref="A8:A14"/>
    <mergeCell ref="B9:B14"/>
    <mergeCell ref="E6:F6"/>
    <mergeCell ref="G6:H6"/>
    <mergeCell ref="I6:J6"/>
  </mergeCells>
  <phoneticPr fontId="14"/>
  <pageMargins left="0.70866141732283472" right="0.23622047244094491" top="0.19685039370078741" bottom="0.23622047244094491" header="0.19685039370078741" footer="0.19685039370078741"/>
  <pageSetup paperSize="9" scale="76" orientation="landscape" cellComments="asDisplayed" r:id="rId1"/>
  <headerFooter alignWithMargins="0">
    <oddHeader>&amp;R&amp;"ｺﾞｼｯｸ,斜体"&amp;9都道府県－5</oddHeader>
  </headerFooter>
  <rowBreaks count="1" manualBreakCount="1">
    <brk id="4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3.(2)財政指標等（H30‐R4年度）_0904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'3.(2)財政指標等（H30‐R4年度）_0904'!Print_Area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inoue</cp:lastModifiedBy>
  <cp:lastPrinted>2024-08-26T23:54:24Z</cp:lastPrinted>
  <dcterms:created xsi:type="dcterms:W3CDTF">1999-07-06T05:17:05Z</dcterms:created>
  <dcterms:modified xsi:type="dcterms:W3CDTF">2024-09-13T08:03:30Z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