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決算担当\R6年度\01 照会関係\05_課内\都道府県の財政状況について（起債担当）\"/>
    </mc:Choice>
  </mc:AlternateContent>
  <xr:revisionPtr revIDLastSave="0" documentId="8_{DE459C29-ECC6-4BAB-A63D-7B82A7BF52F0}" xr6:coauthVersionLast="47" xr6:coauthVersionMax="47" xr10:uidLastSave="{00000000-0000-0000-0000-000000000000}"/>
  <bookViews>
    <workbookView xWindow="-108" yWindow="-108" windowWidth="23256" windowHeight="12576" tabRatio="911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6" l="1"/>
  <c r="J44" i="7"/>
  <c r="J39" i="7"/>
  <c r="J45" i="7" s="1"/>
  <c r="H44" i="7"/>
  <c r="H39" i="7"/>
  <c r="H45" i="7" s="1"/>
  <c r="J44" i="4"/>
  <c r="J39" i="4"/>
  <c r="J45" i="4" s="1"/>
  <c r="H44" i="4"/>
  <c r="H39" i="4"/>
  <c r="H45" i="4" s="1"/>
  <c r="F45" i="7" l="1"/>
  <c r="F44" i="7"/>
  <c r="F39" i="7"/>
  <c r="F44" i="4"/>
  <c r="F39" i="4"/>
  <c r="F45" i="4" s="1"/>
  <c r="L24" i="7" l="1"/>
  <c r="L27" i="7" s="1"/>
  <c r="L16" i="7"/>
  <c r="L15" i="7"/>
  <c r="L14" i="7"/>
  <c r="J24" i="7"/>
  <c r="J27" i="7" s="1"/>
  <c r="J16" i="7"/>
  <c r="J15" i="7"/>
  <c r="J14" i="7"/>
  <c r="L24" i="4"/>
  <c r="L27" i="4" s="1"/>
  <c r="L16" i="4"/>
  <c r="L15" i="4"/>
  <c r="L14" i="4"/>
  <c r="J24" i="4"/>
  <c r="J27" i="4" s="1"/>
  <c r="J16" i="4"/>
  <c r="J15" i="4"/>
  <c r="J14" i="4"/>
  <c r="H24" i="7"/>
  <c r="H27" i="7" s="1"/>
  <c r="H16" i="7"/>
  <c r="H15" i="7"/>
  <c r="H14" i="7"/>
  <c r="K14" i="4"/>
  <c r="K15" i="4"/>
  <c r="K16" i="4"/>
  <c r="K24" i="4"/>
  <c r="K27" i="4" s="1"/>
  <c r="H24" i="4"/>
  <c r="H27" i="4" s="1"/>
  <c r="H16" i="4"/>
  <c r="H15" i="4"/>
  <c r="H14" i="4"/>
  <c r="F24" i="7" l="1"/>
  <c r="F27" i="7" s="1"/>
  <c r="F16" i="7"/>
  <c r="F15" i="7"/>
  <c r="F14" i="7"/>
  <c r="F24" i="4"/>
  <c r="F27" i="4" s="1"/>
  <c r="F16" i="4"/>
  <c r="F15" i="4"/>
  <c r="F14" i="4"/>
  <c r="I8" i="6" l="1"/>
  <c r="F32" i="2"/>
  <c r="H32" i="2"/>
  <c r="H26" i="2"/>
  <c r="I40" i="5" l="1"/>
  <c r="G40" i="5"/>
  <c r="F45" i="5"/>
  <c r="F31" i="8"/>
  <c r="F34" i="8" s="1"/>
  <c r="K44" i="7"/>
  <c r="K39" i="7"/>
  <c r="K45" i="7" s="1"/>
  <c r="I44" i="7"/>
  <c r="I39" i="7"/>
  <c r="I45" i="7" s="1"/>
  <c r="G44" i="7"/>
  <c r="G39" i="7"/>
  <c r="G45" i="7" s="1"/>
  <c r="M24" i="7"/>
  <c r="M27" i="7" s="1"/>
  <c r="M16" i="7"/>
  <c r="M15" i="7"/>
  <c r="M14" i="7"/>
  <c r="K24" i="7"/>
  <c r="K27" i="7" s="1"/>
  <c r="K16" i="7"/>
  <c r="K15" i="7"/>
  <c r="K14" i="7"/>
  <c r="G27" i="7"/>
  <c r="G24" i="7"/>
  <c r="G16" i="7"/>
  <c r="G15" i="7"/>
  <c r="G14" i="7"/>
  <c r="I24" i="7"/>
  <c r="I27" i="7" s="1"/>
  <c r="I16" i="7"/>
  <c r="I15" i="7"/>
  <c r="I14" i="7"/>
  <c r="H23" i="6"/>
  <c r="H22" i="6"/>
  <c r="G22" i="6"/>
  <c r="F22" i="6"/>
  <c r="E22" i="6"/>
  <c r="H20" i="6"/>
  <c r="G20" i="6"/>
  <c r="F20" i="6"/>
  <c r="E20" i="6"/>
  <c r="H19" i="6"/>
  <c r="H21" i="6" s="1"/>
  <c r="G19" i="6"/>
  <c r="G23" i="6" s="1"/>
  <c r="F19" i="6"/>
  <c r="F23" i="6" s="1"/>
  <c r="E19" i="6"/>
  <c r="E21" i="6" s="1"/>
  <c r="H41" i="5"/>
  <c r="H40" i="5" s="1"/>
  <c r="H39" i="5" s="1"/>
  <c r="H45" i="5" s="1"/>
  <c r="H32" i="5"/>
  <c r="H28" i="5"/>
  <c r="H27" i="5"/>
  <c r="H22" i="5"/>
  <c r="K44" i="4"/>
  <c r="K39" i="4"/>
  <c r="K45" i="4" s="1"/>
  <c r="I44" i="4"/>
  <c r="I39" i="4"/>
  <c r="I45" i="4" s="1"/>
  <c r="G44" i="4"/>
  <c r="G39" i="4"/>
  <c r="G45" i="4" s="1"/>
  <c r="C1" i="8"/>
  <c r="D1" i="7"/>
  <c r="C1" i="6"/>
  <c r="E1" i="5"/>
  <c r="D1" i="4"/>
  <c r="H41" i="2"/>
  <c r="H40" i="2"/>
  <c r="H39" i="2" s="1"/>
  <c r="H28" i="2"/>
  <c r="F41" i="8" l="1"/>
  <c r="F44" i="8" s="1"/>
  <c r="F37" i="8"/>
  <c r="F42" i="8" s="1"/>
  <c r="E23" i="6"/>
  <c r="F21" i="6"/>
  <c r="G21" i="6"/>
  <c r="I9" i="2" l="1"/>
  <c r="F45" i="2"/>
  <c r="G45" i="2" s="1"/>
  <c r="F27" i="2"/>
  <c r="G44" i="5"/>
  <c r="F27" i="5"/>
  <c r="H27" i="2"/>
  <c r="H45" i="2"/>
  <c r="N31" i="8"/>
  <c r="N34" i="8" s="1"/>
  <c r="M31" i="8"/>
  <c r="M34" i="8" s="1"/>
  <c r="L31" i="8"/>
  <c r="L34" i="8" s="1"/>
  <c r="L37" i="8" s="1"/>
  <c r="L42" i="8" s="1"/>
  <c r="K31" i="8"/>
  <c r="K34" i="8" s="1"/>
  <c r="J31" i="8"/>
  <c r="J34" i="8" s="1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E31" i="8"/>
  <c r="E34" i="8" s="1"/>
  <c r="O44" i="7"/>
  <c r="N44" i="7"/>
  <c r="M44" i="7"/>
  <c r="M45" i="7" s="1"/>
  <c r="L44" i="7"/>
  <c r="O39" i="7"/>
  <c r="N39" i="7"/>
  <c r="M39" i="7"/>
  <c r="L39" i="7"/>
  <c r="O24" i="7"/>
  <c r="O27" i="7" s="1"/>
  <c r="N24" i="7"/>
  <c r="N27" i="7" s="1"/>
  <c r="O16" i="7"/>
  <c r="N16" i="7"/>
  <c r="O15" i="7"/>
  <c r="N15" i="7"/>
  <c r="O14" i="7"/>
  <c r="N14" i="7"/>
  <c r="I20" i="6"/>
  <c r="I19" i="6"/>
  <c r="I21" i="6" s="1"/>
  <c r="I44" i="5"/>
  <c r="I43" i="5"/>
  <c r="I42" i="5"/>
  <c r="I41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L39" i="4"/>
  <c r="L44" i="4"/>
  <c r="L45" i="4" s="1"/>
  <c r="O24" i="4"/>
  <c r="O27" i="4" s="1"/>
  <c r="N24" i="4"/>
  <c r="N27" i="4" s="1"/>
  <c r="M24" i="4"/>
  <c r="M27" i="4" s="1"/>
  <c r="I24" i="4"/>
  <c r="I27" i="4" s="1"/>
  <c r="M16" i="4"/>
  <c r="M15" i="4"/>
  <c r="M14" i="4"/>
  <c r="O16" i="4"/>
  <c r="N16" i="4"/>
  <c r="O15" i="4"/>
  <c r="N15" i="4"/>
  <c r="O14" i="4"/>
  <c r="N14" i="4"/>
  <c r="I16" i="4"/>
  <c r="I15" i="4"/>
  <c r="I14" i="4"/>
  <c r="G24" i="4"/>
  <c r="G27" i="4" s="1"/>
  <c r="G16" i="4"/>
  <c r="G15" i="4"/>
  <c r="G14" i="4"/>
  <c r="G41" i="5"/>
  <c r="G33" i="5"/>
  <c r="G39" i="5"/>
  <c r="G34" i="5"/>
  <c r="G38" i="5"/>
  <c r="G42" i="5"/>
  <c r="G29" i="2" l="1"/>
  <c r="G41" i="2"/>
  <c r="G27" i="2"/>
  <c r="G19" i="5"/>
  <c r="G37" i="5"/>
  <c r="G35" i="5"/>
  <c r="G28" i="5"/>
  <c r="G30" i="5"/>
  <c r="G14" i="2"/>
  <c r="O45" i="7"/>
  <c r="M45" i="4"/>
  <c r="I45" i="5"/>
  <c r="G45" i="5"/>
  <c r="G29" i="5"/>
  <c r="G28" i="2"/>
  <c r="J37" i="8"/>
  <c r="J42" i="8" s="1"/>
  <c r="G21" i="2"/>
  <c r="G43" i="5"/>
  <c r="G16" i="2"/>
  <c r="G18" i="2"/>
  <c r="G36" i="5"/>
  <c r="G31" i="5"/>
  <c r="G32" i="5"/>
  <c r="G9" i="2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N45" i="7"/>
  <c r="I23" i="6"/>
  <c r="E41" i="8"/>
  <c r="E44" i="8" s="1"/>
  <c r="E37" i="8"/>
  <c r="E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<sst xmlns="http://schemas.openxmlformats.org/spreadsheetml/2006/main" count="434" uniqueCount="259">
  <si>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</si>
  <si>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</si>
  <si>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</si>
  <si>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</si>
  <si>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</si>
  <si>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</si>
  <si>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</si>
  <si>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</si>
  <si>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</si>
  <si>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</si>
  <si>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</si>
  <si>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</si>
  <si>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</si>
  <si>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</si>
  <si>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</si>
  <si>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</si>
  <si>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</si>
  <si>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</si>
  <si>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</si>
  <si>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</si>
  <si>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</si>
  <si>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</si>
  <si>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</si>
  <si>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</si>
  <si>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</si>
  <si>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</si>
  <si>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</si>
  <si>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</si>
  <si>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</si>
  <si>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</si>
  <si>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</si>
  <si>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</si>
  <si>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</si>
  <si>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</si>
  <si>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</si>
  <si>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</si>
  <si>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</si>
  <si>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</si>
  <si>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</si>
  <si>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</si>
  <si>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</si>
  <si>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</si>
  <si>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</si>
  <si>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</si>
  <si>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</si>
  <si>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</si>
  <si>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</si>
  <si>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</si>
  <si>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</si>
  <si>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</si>
  <si>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</si>
  <si>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</si>
  <si>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</si>
  <si>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</si>
  <si>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</si>
  <si>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</si>
  <si>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</si>
  <si>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</si>
  <si>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</si>
  <si>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</si>
  <si>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</si>
  <si>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</si>
  <si>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</si>
  <si>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</si>
  <si>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</si>
  <si>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</si>
  <si>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</si>
  <si>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</si>
  <si>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</si>
  <si>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</si>
  <si>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</si>
  <si>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</si>
  <si>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</si>
  <si>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</si>
  <si>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</si>
  <si>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</si>
  <si>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</si>
  <si>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</si>
  <si>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</si>
  <si>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</si>
  <si>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</si>
  <si>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</si>
  <si>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</si>
  <si>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</si>
  <si>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</si>
  <si>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</si>
  <si>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</si>
  <si>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</si>
  <si>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</si>
  <si>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</si>
  <si>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</si>
  <si>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</si>
  <si>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</si>
  <si>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</si>
  <si>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</si>
  <si>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</si>
  <si>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</si>
  <si>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</si>
  <si>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</si>
  <si>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</si>
  <si>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</si>
  <si>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</si>
  <si>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</si>
  <si>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</si>
  <si>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</si>
  <si>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</si>
  <si>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</si>
  <si>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</si>
  <si>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</si>
  <si>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</si>
  <si>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</si>
  <si>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</si>
  <si>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</si>
  <si>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</si>
  <si>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</si>
  <si>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</si>
  <si>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</si>
  <si>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</si>
  <si>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</si>
  <si>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</si>
  <si>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</si>
  <si>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</si>
  <si>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</si>
  <si>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</si>
  <si>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</si>
  <si>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</si>
  <si>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</si>
  <si>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</si>
  <si>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</si>
  <si>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</si>
  <si>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</si>
  <si>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</si>
  <si>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</si>
  <si>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</si>
  <si>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</si>
  <si>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</si>
  <si>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</si>
  <si>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</si>
  <si>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</si>
  <si>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</si>
  <si>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</si>
  <si>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</si>
  <si>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</si>
  <si>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</si>
  <si>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</si>
  <si>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</si>
  <si>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</si>
  <si>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</si>
  <si>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</si>
  <si>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</si>
  <si>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</si>
  <si>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</si>
  <si>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</si>
  <si>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</si>
  <si>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</si>
  <si>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</si>
  <si>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</si>
  <si>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</si>
  <si>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</si>
  <si>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</si>
  <si>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</si>
  <si>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</si>
  <si>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</si>
  <si>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</si>
  <si>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</si>
  <si>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</si>
  <si>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</si>
  <si>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</si>
  <si>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</si>
  <si>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</si>
  <si>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</si>
  <si>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</si>
  <si>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</si>
  <si>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</si>
  <si>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</si>
  <si>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</si>
  <si>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</si>
  <si>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</si>
  <si>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</si>
  <si>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</si>
  <si>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</si>
  <si>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</si>
  <si>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</si>
  <si>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</si>
  <si>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</si>
  <si>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</si>
  <si>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</si>
  <si>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</si>
  <si>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</si>
  <si>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</si>
  <si>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</si>
  <si>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</si>
  <si>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</si>
  <si>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</si>
  <si>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</si>
  <si>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</si>
  <si>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</si>
  <si>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</si>
  <si>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</si>
  <si>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</si>
  <si>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</si>
  <si>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</si>
  <si>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</si>
  <si>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</si>
  <si>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</si>
  <si>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</si>
  <si>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</si>
  <si>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</si>
  <si>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</si>
  <si>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</si>
  <si>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</si>
  <si>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</si>
  <si>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</si>
  <si>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</si>
  <si>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</si>
  <si>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</si>
  <si>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</si>
  <si>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</si>
  <si>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</si>
  <si>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</si>
  <si>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</si>
  <si>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</si>
  <si>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</si>
  <si>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</si>
  <si>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</si>
  <si>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</si>
  <si>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</si>
  <si>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</si>
  <si>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</si>
  <si>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</si>
  <si>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</si>
  <si>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</si>
  <si>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</si>
  <si>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</si>
  <si>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</si>
  <si>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</si>
  <si>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</si>
  <si>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</si>
  <si>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</si>
  <si>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</si>
  <si>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</si>
  <si>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</si>
  <si>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</si>
  <si>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</si>
  <si>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</si>
  <si>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</si>
  <si>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</si>
  <si>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</si>
  <si>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</si>
  <si>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</si>
  <si>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</si>
  <si>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病院事業</t>
    <rPh sb="0" eb="2">
      <t>ビョウイン</t>
    </rPh>
    <rPh sb="2" eb="4">
      <t>ジギョウ</t>
    </rPh>
    <phoneticPr fontId="9"/>
  </si>
  <si>
    <t>電気事業</t>
    <rPh sb="0" eb="2">
      <t>デンキ</t>
    </rPh>
    <rPh sb="2" eb="4">
      <t>ジギョウ</t>
    </rPh>
    <phoneticPr fontId="9"/>
  </si>
  <si>
    <t>工業用水事業</t>
    <rPh sb="0" eb="2">
      <t>コウギョウ</t>
    </rPh>
    <rPh sb="2" eb="3">
      <t>ヨウ</t>
    </rPh>
    <rPh sb="3" eb="4">
      <t>スイ</t>
    </rPh>
    <rPh sb="4" eb="6">
      <t>ジギョウ</t>
    </rPh>
    <phoneticPr fontId="9"/>
  </si>
  <si>
    <t>観光施設事業（その他観光施設）</t>
    <rPh sb="0" eb="2">
      <t>カンコウ</t>
    </rPh>
    <rPh sb="2" eb="4">
      <t>シセツ</t>
    </rPh>
    <rPh sb="4" eb="6">
      <t>ジギョウ</t>
    </rPh>
    <rPh sb="9" eb="10">
      <t>タ</t>
    </rPh>
    <rPh sb="10" eb="12">
      <t>カンコウ</t>
    </rPh>
    <rPh sb="12" eb="14">
      <t>シセツ</t>
    </rPh>
    <phoneticPr fontId="9"/>
  </si>
  <si>
    <t>宮崎県</t>
    <rPh sb="0" eb="3">
      <t>ミヤザキケン</t>
    </rPh>
    <phoneticPr fontId="9"/>
  </si>
  <si>
    <t>港湾整備事業（宅地造成事業含）</t>
    <rPh sb="0" eb="2">
      <t>コウワン</t>
    </rPh>
    <rPh sb="2" eb="4">
      <t>セイビ</t>
    </rPh>
    <rPh sb="4" eb="6">
      <t>ジギョウ</t>
    </rPh>
    <rPh sb="7" eb="9">
      <t>タクチ</t>
    </rPh>
    <rPh sb="9" eb="11">
      <t>ゾウセイ</t>
    </rPh>
    <rPh sb="11" eb="13">
      <t>ジギョウ</t>
    </rPh>
    <rPh sb="13" eb="14">
      <t>フク</t>
    </rPh>
    <phoneticPr fontId="9"/>
  </si>
  <si>
    <t>観光施設事業（休養宿泊施設）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phoneticPr fontId="9"/>
  </si>
  <si>
    <t>道路公社</t>
    <rPh sb="0" eb="2">
      <t>ドウロ</t>
    </rPh>
    <rPh sb="2" eb="4">
      <t>コウシャ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</si>
</sst>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5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1" fillId="0" borderId="5" xfId="0" applyFont="1" applyBorder="1" applyAlignment="1">
      <alignment horizontal="distributed" vertical="center" justifyLastLine="1"/>
    </xf>
    <xf numFmtId="177" fontId="2" fillId="2" borderId="10" xfId="1" applyNumberFormat="1" applyFill="1" applyBorder="1" applyAlignment="1">
      <alignment vertical="center"/>
    </xf>
    <xf numFmtId="177" fontId="19" fillId="0" borderId="10" xfId="1" applyNumberFormat="1" applyFont="1" applyBorder="1" applyAlignment="1">
      <alignment vertical="center"/>
    </xf>
    <xf numFmtId="177" fontId="19" fillId="0" borderId="10" xfId="1" quotePrefix="1" applyNumberFormat="1" applyFont="1" applyBorder="1" applyAlignment="1">
      <alignment horizontal="right" vertical="center"/>
    </xf>
    <xf numFmtId="177" fontId="22" fillId="0" borderId="10" xfId="1" applyNumberFormat="1" applyFont="1" applyBorder="1" applyAlignment="1">
      <alignment horizontal="right" vertical="center"/>
    </xf>
    <xf numFmtId="177" fontId="2" fillId="0" borderId="10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7" fontId="2" fillId="0" borderId="11" xfId="1" applyNumberFormat="1" applyBorder="1" applyAlignment="1">
      <alignment vertical="center"/>
    </xf>
    <xf numFmtId="177" fontId="2" fillId="0" borderId="13" xfId="1" applyNumberFormat="1" applyBorder="1" applyAlignment="1">
      <alignment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4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="85" zoomScaleNormal="100" zoomScaleSheetLayoutView="85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12" sqref="F12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0" width="9" style="2"/>
    <col min="11" max="11" width="20.88671875" style="2" bestFit="1" customWidth="1"/>
    <col min="12" max="12" width="9.88671875" style="2" customWidth="1"/>
    <col min="13" max="16384" width="9" style="2"/>
  </cols>
  <sheetData>
    <row r="1" spans="1:11" ht="33.9" customHeight="1">
      <c r="A1" s="16" t="s">
        <v>0</v>
      </c>
      <c r="B1" s="16"/>
      <c r="C1" s="16"/>
      <c r="D1" s="16"/>
      <c r="E1" s="87" t="s">
        <v>255</v>
      </c>
      <c r="F1" s="1"/>
    </row>
    <row r="3" spans="1:11" ht="14.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242</v>
      </c>
      <c r="G7" s="48"/>
      <c r="H7" s="48" t="s">
        <v>236</v>
      </c>
      <c r="I7" s="49" t="s">
        <v>21</v>
      </c>
    </row>
    <row r="8" spans="1:11" ht="17.100000000000001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234</v>
      </c>
      <c r="I8" s="52"/>
    </row>
    <row r="9" spans="1:11" ht="18" customHeight="1">
      <c r="A9" s="93" t="s">
        <v>87</v>
      </c>
      <c r="B9" s="93" t="s">
        <v>89</v>
      </c>
      <c r="C9" s="61" t="s">
        <v>3</v>
      </c>
      <c r="D9" s="53"/>
      <c r="E9" s="53"/>
      <c r="F9" s="54">
        <v>139359</v>
      </c>
      <c r="G9" s="55">
        <f>F9/$F$27*100</f>
        <v>21.622875478279219</v>
      </c>
      <c r="H9" s="54">
        <v>142527</v>
      </c>
      <c r="I9" s="55">
        <f>(F9/H9-1)*100</f>
        <v>-2.2227367446168045</v>
      </c>
      <c r="K9" s="25"/>
    </row>
    <row r="10" spans="1:11" ht="18" customHeight="1">
      <c r="A10" s="93"/>
      <c r="B10" s="93"/>
      <c r="C10" s="63"/>
      <c r="D10" s="65" t="s">
        <v>22</v>
      </c>
      <c r="E10" s="53"/>
      <c r="F10" s="54">
        <v>32793</v>
      </c>
      <c r="G10" s="55">
        <f t="shared" ref="G10:G26" si="0">F10/$F$27*100</f>
        <v>5.0881461230290856</v>
      </c>
      <c r="H10" s="54">
        <v>33558</v>
      </c>
      <c r="I10" s="55">
        <f t="shared" ref="I10:I27" si="1">(F10/H10-1)*100</f>
        <v>-2.2796352583586588</v>
      </c>
    </row>
    <row r="11" spans="1:11" ht="18" customHeight="1">
      <c r="A11" s="93"/>
      <c r="B11" s="93"/>
      <c r="C11" s="63"/>
      <c r="D11" s="63"/>
      <c r="E11" s="47" t="s">
        <v>23</v>
      </c>
      <c r="F11" s="54">
        <v>30433</v>
      </c>
      <c r="G11" s="55">
        <f t="shared" si="0"/>
        <v>4.7219696570043661</v>
      </c>
      <c r="H11" s="54">
        <v>31052</v>
      </c>
      <c r="I11" s="55">
        <f t="shared" si="1"/>
        <v>-1.9934303748550763</v>
      </c>
    </row>
    <row r="12" spans="1:11" ht="18" customHeight="1">
      <c r="A12" s="93"/>
      <c r="B12" s="93"/>
      <c r="C12" s="63"/>
      <c r="D12" s="63"/>
      <c r="E12" s="47" t="s">
        <v>24</v>
      </c>
      <c r="F12" s="54">
        <v>2322</v>
      </c>
      <c r="G12" s="55">
        <f t="shared" si="0"/>
        <v>0.360280404283644</v>
      </c>
      <c r="H12" s="54">
        <v>2464</v>
      </c>
      <c r="I12" s="55">
        <f t="shared" si="1"/>
        <v>-5.7629870129870087</v>
      </c>
    </row>
    <row r="13" spans="1:11" ht="18" customHeight="1">
      <c r="A13" s="93"/>
      <c r="B13" s="93"/>
      <c r="C13" s="63"/>
      <c r="D13" s="64"/>
      <c r="E13" s="47" t="s">
        <v>25</v>
      </c>
      <c r="F13" s="54">
        <v>37</v>
      </c>
      <c r="G13" s="55">
        <f t="shared" si="0"/>
        <v>5.7409022215740005E-3</v>
      </c>
      <c r="H13" s="54">
        <v>42</v>
      </c>
      <c r="I13" s="55">
        <f t="shared" si="1"/>
        <v>-11.904761904761907</v>
      </c>
    </row>
    <row r="14" spans="1:11" ht="18" customHeight="1">
      <c r="A14" s="93"/>
      <c r="B14" s="93"/>
      <c r="C14" s="63"/>
      <c r="D14" s="61" t="s">
        <v>26</v>
      </c>
      <c r="E14" s="53"/>
      <c r="F14" s="54">
        <v>24701</v>
      </c>
      <c r="G14" s="55">
        <f t="shared" si="0"/>
        <v>3.8325952912189023</v>
      </c>
      <c r="H14" s="54">
        <v>24758</v>
      </c>
      <c r="I14" s="55">
        <f t="shared" si="1"/>
        <v>-0.23022861297358199</v>
      </c>
    </row>
    <row r="15" spans="1:11" ht="18" customHeight="1">
      <c r="A15" s="93"/>
      <c r="B15" s="93"/>
      <c r="C15" s="63"/>
      <c r="D15" s="63"/>
      <c r="E15" s="47" t="s">
        <v>27</v>
      </c>
      <c r="F15" s="54">
        <v>1237</v>
      </c>
      <c r="G15" s="55">
        <f t="shared" si="0"/>
        <v>0.191932325623974</v>
      </c>
      <c r="H15" s="54">
        <v>1232</v>
      </c>
      <c r="I15" s="55">
        <f t="shared" si="1"/>
        <v>0.40584415584414835</v>
      </c>
    </row>
    <row r="16" spans="1:11" ht="18" customHeight="1">
      <c r="A16" s="93"/>
      <c r="B16" s="93"/>
      <c r="C16" s="63"/>
      <c r="D16" s="64"/>
      <c r="E16" s="47" t="s">
        <v>28</v>
      </c>
      <c r="F16" s="54">
        <v>23464</v>
      </c>
      <c r="G16" s="55">
        <f t="shared" si="0"/>
        <v>3.6406629655949283</v>
      </c>
      <c r="H16" s="54">
        <v>23526</v>
      </c>
      <c r="I16" s="55">
        <f t="shared" si="1"/>
        <v>-0.26353821304089253</v>
      </c>
      <c r="K16" s="26"/>
    </row>
    <row r="17" spans="1:26" ht="18" customHeight="1">
      <c r="A17" s="93"/>
      <c r="B17" s="93"/>
      <c r="C17" s="63"/>
      <c r="D17" s="94" t="s">
        <v>29</v>
      </c>
      <c r="E17" s="95"/>
      <c r="F17" s="54">
        <v>54483</v>
      </c>
      <c r="G17" s="55">
        <f t="shared" si="0"/>
        <v>8.4535561010274662</v>
      </c>
      <c r="H17" s="54">
        <v>57185</v>
      </c>
      <c r="I17" s="55">
        <f t="shared" si="1"/>
        <v>-4.7250153012153522</v>
      </c>
    </row>
    <row r="18" spans="1:26" ht="18" customHeight="1">
      <c r="A18" s="93"/>
      <c r="B18" s="93"/>
      <c r="C18" s="63"/>
      <c r="D18" s="94" t="s">
        <v>93</v>
      </c>
      <c r="E18" s="96"/>
      <c r="F18" s="54">
        <v>2142</v>
      </c>
      <c r="G18" s="55">
        <f t="shared" si="0"/>
        <v>0.33235169077328403</v>
      </c>
      <c r="H18" s="54">
        <v>2159</v>
      </c>
      <c r="I18" s="55">
        <f t="shared" si="1"/>
        <v>-0.78740157480314821</v>
      </c>
    </row>
    <row r="19" spans="1:26" ht="18" customHeight="1">
      <c r="A19" s="93"/>
      <c r="B19" s="93"/>
      <c r="C19" s="62"/>
      <c r="D19" s="94" t="s">
        <v>94</v>
      </c>
      <c r="E19" s="96"/>
      <c r="F19" s="56">
        <v>0</v>
      </c>
      <c r="G19" s="55">
        <f t="shared" si="0"/>
        <v>0</v>
      </c>
      <c r="H19" s="54">
        <v>0</v>
      </c>
      <c r="I19" s="55" t="e">
        <f t="shared" si="1"/>
        <v>#DIV/0!</v>
      </c>
      <c r="Z19" s="2" t="s">
        <v>95</v>
      </c>
    </row>
    <row r="20" spans="1:26" ht="18" customHeight="1">
      <c r="A20" s="93"/>
      <c r="B20" s="93"/>
      <c r="C20" s="53" t="s">
        <v>4</v>
      </c>
      <c r="D20" s="53"/>
      <c r="E20" s="53"/>
      <c r="F20" s="54">
        <v>21137</v>
      </c>
      <c r="G20" s="55">
        <f t="shared" si="0"/>
        <v>3.2796067637137742</v>
      </c>
      <c r="H20" s="54">
        <v>20608</v>
      </c>
      <c r="I20" s="55">
        <f t="shared" si="1"/>
        <v>2.5669642857142794</v>
      </c>
    </row>
    <row r="21" spans="1:26" ht="18" customHeight="1">
      <c r="A21" s="93"/>
      <c r="B21" s="93"/>
      <c r="C21" s="53" t="s">
        <v>5</v>
      </c>
      <c r="D21" s="53"/>
      <c r="E21" s="53"/>
      <c r="F21" s="54">
        <v>191779</v>
      </c>
      <c r="G21" s="55">
        <f t="shared" si="0"/>
        <v>29.756337490574058</v>
      </c>
      <c r="H21" s="54">
        <v>189051</v>
      </c>
      <c r="I21" s="55">
        <f t="shared" si="1"/>
        <v>1.4429968632802881</v>
      </c>
    </row>
    <row r="22" spans="1:26" ht="18" customHeight="1">
      <c r="A22" s="93"/>
      <c r="B22" s="93"/>
      <c r="C22" s="53" t="s">
        <v>30</v>
      </c>
      <c r="D22" s="53"/>
      <c r="E22" s="53"/>
      <c r="F22" s="54">
        <v>9408</v>
      </c>
      <c r="G22" s="55">
        <f t="shared" si="0"/>
        <v>1.459740759474816</v>
      </c>
      <c r="H22" s="54">
        <v>9390</v>
      </c>
      <c r="I22" s="55">
        <f t="shared" si="1"/>
        <v>0.19169329073482899</v>
      </c>
    </row>
    <row r="23" spans="1:26" ht="18" customHeight="1">
      <c r="A23" s="93"/>
      <c r="B23" s="93"/>
      <c r="C23" s="53" t="s">
        <v>6</v>
      </c>
      <c r="D23" s="53"/>
      <c r="E23" s="53"/>
      <c r="F23" s="54">
        <v>98757</v>
      </c>
      <c r="G23" s="55">
        <f t="shared" si="0"/>
        <v>15.323088667459015</v>
      </c>
      <c r="H23" s="54">
        <v>124119</v>
      </c>
      <c r="I23" s="55">
        <f t="shared" si="1"/>
        <v>-20.433616126459285</v>
      </c>
    </row>
    <row r="24" spans="1:26" ht="18" customHeight="1">
      <c r="A24" s="93"/>
      <c r="B24" s="93"/>
      <c r="C24" s="53" t="s">
        <v>31</v>
      </c>
      <c r="D24" s="53"/>
      <c r="E24" s="53"/>
      <c r="F24" s="54">
        <v>1718</v>
      </c>
      <c r="G24" s="55">
        <f t="shared" si="0"/>
        <v>0.26656405450443604</v>
      </c>
      <c r="H24" s="54">
        <v>1448</v>
      </c>
      <c r="I24" s="55">
        <f t="shared" si="1"/>
        <v>18.646408839779017</v>
      </c>
    </row>
    <row r="25" spans="1:26" ht="18" customHeight="1">
      <c r="A25" s="93"/>
      <c r="B25" s="93"/>
      <c r="C25" s="53" t="s">
        <v>7</v>
      </c>
      <c r="D25" s="53"/>
      <c r="E25" s="53"/>
      <c r="F25" s="54">
        <v>67463</v>
      </c>
      <c r="G25" s="55">
        <f t="shared" si="0"/>
        <v>10.467526664163426</v>
      </c>
      <c r="H25" s="54">
        <v>45467</v>
      </c>
      <c r="I25" s="55">
        <f t="shared" si="1"/>
        <v>48.377944443222567</v>
      </c>
    </row>
    <row r="26" spans="1:26" ht="18" customHeight="1">
      <c r="A26" s="93"/>
      <c r="B26" s="93"/>
      <c r="C26" s="53" t="s">
        <v>8</v>
      </c>
      <c r="D26" s="53"/>
      <c r="E26" s="53"/>
      <c r="F26" s="84">
        <v>114877</v>
      </c>
      <c r="G26" s="55">
        <f t="shared" si="0"/>
        <v>17.824260121831255</v>
      </c>
      <c r="H26" s="88">
        <f>108498+100</f>
        <v>108598</v>
      </c>
      <c r="I26" s="55">
        <f t="shared" si="1"/>
        <v>5.781874435993295</v>
      </c>
    </row>
    <row r="27" spans="1:26" ht="18" customHeight="1">
      <c r="A27" s="93"/>
      <c r="B27" s="93"/>
      <c r="C27" s="53" t="s">
        <v>9</v>
      </c>
      <c r="D27" s="53"/>
      <c r="E27" s="53"/>
      <c r="F27" s="54">
        <f>SUM(F9,F20:F26)</f>
        <v>644498</v>
      </c>
      <c r="G27" s="55">
        <f>F27/$F$27*100</f>
        <v>100</v>
      </c>
      <c r="H27" s="88">
        <f>SUM(H9,H20:H26)</f>
        <v>641208</v>
      </c>
      <c r="I27" s="55">
        <f t="shared" si="1"/>
        <v>0.51309403500892081</v>
      </c>
    </row>
    <row r="28" spans="1:26" ht="18" customHeight="1">
      <c r="A28" s="93"/>
      <c r="B28" s="93" t="s">
        <v>88</v>
      </c>
      <c r="C28" s="61" t="s">
        <v>10</v>
      </c>
      <c r="D28" s="53"/>
      <c r="E28" s="53"/>
      <c r="F28" s="84">
        <v>244592</v>
      </c>
      <c r="G28" s="55">
        <f>F28/$F$45*100</f>
        <v>37.950777194033186</v>
      </c>
      <c r="H28" s="54">
        <f>SUM(H29:H31)</f>
        <v>237859</v>
      </c>
      <c r="I28" s="55">
        <f>(F28/H28-1)*100</f>
        <v>2.8306685893743744</v>
      </c>
    </row>
    <row r="29" spans="1:26" ht="18" customHeight="1">
      <c r="A29" s="93"/>
      <c r="B29" s="93"/>
      <c r="C29" s="63"/>
      <c r="D29" s="53" t="s">
        <v>11</v>
      </c>
      <c r="E29" s="53"/>
      <c r="F29" s="84">
        <v>156471</v>
      </c>
      <c r="G29" s="55">
        <f t="shared" ref="G29:G44" si="2">F29/$F$45*100</f>
        <v>24.277965175997444</v>
      </c>
      <c r="H29" s="54">
        <v>145267</v>
      </c>
      <c r="I29" s="55">
        <f t="shared" ref="I29:I45" si="3">(F29/H29-1)*100</f>
        <v>7.7126945555425541</v>
      </c>
    </row>
    <row r="30" spans="1:26" ht="18" customHeight="1">
      <c r="A30" s="93"/>
      <c r="B30" s="93"/>
      <c r="C30" s="63"/>
      <c r="D30" s="53" t="s">
        <v>32</v>
      </c>
      <c r="E30" s="53"/>
      <c r="F30" s="84">
        <v>15260</v>
      </c>
      <c r="G30" s="55">
        <f t="shared" si="2"/>
        <v>2.36773426760052</v>
      </c>
      <c r="H30" s="54">
        <v>16903</v>
      </c>
      <c r="I30" s="55">
        <f t="shared" si="3"/>
        <v>-9.7201680175116874</v>
      </c>
    </row>
    <row r="31" spans="1:26" ht="18" customHeight="1">
      <c r="A31" s="93"/>
      <c r="B31" s="93"/>
      <c r="C31" s="62"/>
      <c r="D31" s="53" t="s">
        <v>12</v>
      </c>
      <c r="E31" s="53"/>
      <c r="F31" s="84">
        <v>72861</v>
      </c>
      <c r="G31" s="55">
        <f t="shared" si="2"/>
        <v>11.305077750435222</v>
      </c>
      <c r="H31" s="54">
        <v>75689</v>
      </c>
      <c r="I31" s="55">
        <f t="shared" si="3"/>
        <v>-3.7363421369023264</v>
      </c>
    </row>
    <row r="32" spans="1:26" ht="18" customHeight="1">
      <c r="A32" s="93"/>
      <c r="B32" s="93"/>
      <c r="C32" s="61" t="s">
        <v>13</v>
      </c>
      <c r="D32" s="53"/>
      <c r="E32" s="53"/>
      <c r="F32" s="84">
        <f>SUM(F33:F38)+100</f>
        <v>254926</v>
      </c>
      <c r="G32" s="55">
        <f t="shared" si="2"/>
        <v>39.554195668566855</v>
      </c>
      <c r="H32" s="88">
        <f>SUM(H33:H38)+100</f>
        <v>287246</v>
      </c>
      <c r="I32" s="55">
        <f t="shared" si="3"/>
        <v>-11.251679744887655</v>
      </c>
    </row>
    <row r="33" spans="1:9" ht="18" customHeight="1">
      <c r="A33" s="93"/>
      <c r="B33" s="93"/>
      <c r="C33" s="63"/>
      <c r="D33" s="53" t="s">
        <v>14</v>
      </c>
      <c r="E33" s="53"/>
      <c r="F33" s="54">
        <v>24445</v>
      </c>
      <c r="G33" s="55">
        <f t="shared" si="2"/>
        <v>3.7928744542263901</v>
      </c>
      <c r="H33" s="54">
        <v>28651</v>
      </c>
      <c r="I33" s="55">
        <f t="shared" si="3"/>
        <v>-14.680115877281775</v>
      </c>
    </row>
    <row r="34" spans="1:9" ht="18" customHeight="1">
      <c r="A34" s="93"/>
      <c r="B34" s="93"/>
      <c r="C34" s="63"/>
      <c r="D34" s="53" t="s">
        <v>33</v>
      </c>
      <c r="E34" s="53"/>
      <c r="F34" s="54">
        <v>5892</v>
      </c>
      <c r="G34" s="55">
        <f t="shared" si="2"/>
        <v>0.91419988890578396</v>
      </c>
      <c r="H34" s="54">
        <v>5530</v>
      </c>
      <c r="I34" s="55">
        <f t="shared" si="3"/>
        <v>6.5461121157323721</v>
      </c>
    </row>
    <row r="35" spans="1:9" ht="18" customHeight="1">
      <c r="A35" s="93"/>
      <c r="B35" s="93"/>
      <c r="C35" s="63"/>
      <c r="D35" s="53" t="s">
        <v>34</v>
      </c>
      <c r="E35" s="53"/>
      <c r="F35" s="54">
        <v>155017</v>
      </c>
      <c r="G35" s="55">
        <f t="shared" si="2"/>
        <v>24.052363234641536</v>
      </c>
      <c r="H35" s="54">
        <v>175586</v>
      </c>
      <c r="I35" s="55">
        <f t="shared" si="3"/>
        <v>-11.714487487612912</v>
      </c>
    </row>
    <row r="36" spans="1:9" ht="18" customHeight="1">
      <c r="A36" s="93"/>
      <c r="B36" s="93"/>
      <c r="C36" s="63"/>
      <c r="D36" s="53" t="s">
        <v>35</v>
      </c>
      <c r="E36" s="53"/>
      <c r="F36" s="54">
        <v>7443</v>
      </c>
      <c r="G36" s="55">
        <f t="shared" si="2"/>
        <v>1.154852303653386</v>
      </c>
      <c r="H36" s="54">
        <v>7396</v>
      </c>
      <c r="I36" s="55">
        <f t="shared" si="3"/>
        <v>0.63547863710113894</v>
      </c>
    </row>
    <row r="37" spans="1:9" ht="18" customHeight="1">
      <c r="A37" s="93"/>
      <c r="B37" s="93"/>
      <c r="C37" s="63"/>
      <c r="D37" s="53" t="s">
        <v>15</v>
      </c>
      <c r="E37" s="53"/>
      <c r="F37" s="54">
        <v>6750</v>
      </c>
      <c r="G37" s="55">
        <f t="shared" si="2"/>
        <v>1.0473267566385001</v>
      </c>
      <c r="H37" s="54">
        <v>7450</v>
      </c>
      <c r="I37" s="55">
        <f t="shared" si="3"/>
        <v>-9.3959731543624141</v>
      </c>
    </row>
    <row r="38" spans="1:9" ht="18" customHeight="1">
      <c r="A38" s="93"/>
      <c r="B38" s="93"/>
      <c r="C38" s="62"/>
      <c r="D38" s="53" t="s">
        <v>36</v>
      </c>
      <c r="E38" s="53"/>
      <c r="F38" s="54">
        <v>55279</v>
      </c>
      <c r="G38" s="55">
        <f t="shared" si="2"/>
        <v>8.577063078551058</v>
      </c>
      <c r="H38" s="54">
        <v>62533</v>
      </c>
      <c r="I38" s="55">
        <f t="shared" si="3"/>
        <v>-11.600275054771082</v>
      </c>
    </row>
    <row r="39" spans="1:9" ht="18" customHeight="1">
      <c r="A39" s="93"/>
      <c r="B39" s="93"/>
      <c r="C39" s="61" t="s">
        <v>16</v>
      </c>
      <c r="D39" s="53"/>
      <c r="E39" s="53"/>
      <c r="F39" s="84">
        <v>144980</v>
      </c>
      <c r="G39" s="55">
        <f t="shared" si="2"/>
        <v>22.495027137399962</v>
      </c>
      <c r="H39" s="54">
        <f>+H40+H43+H44</f>
        <v>116103</v>
      </c>
      <c r="I39" s="55">
        <f t="shared" si="3"/>
        <v>24.871881002213559</v>
      </c>
    </row>
    <row r="40" spans="1:9" ht="18" customHeight="1">
      <c r="A40" s="93"/>
      <c r="B40" s="93"/>
      <c r="C40" s="63"/>
      <c r="D40" s="61" t="s">
        <v>17</v>
      </c>
      <c r="E40" s="53"/>
      <c r="F40" s="54">
        <v>127348</v>
      </c>
      <c r="G40" s="55">
        <f t="shared" si="2"/>
        <v>19.759254489540698</v>
      </c>
      <c r="H40" s="54">
        <f>SUM(H41:H42)</f>
        <v>97431</v>
      </c>
      <c r="I40" s="55">
        <f t="shared" si="3"/>
        <v>30.705832845808835</v>
      </c>
    </row>
    <row r="41" spans="1:9" ht="18" customHeight="1">
      <c r="A41" s="93"/>
      <c r="B41" s="93"/>
      <c r="C41" s="63"/>
      <c r="D41" s="63"/>
      <c r="E41" s="57" t="s">
        <v>91</v>
      </c>
      <c r="F41" s="54">
        <v>89529</v>
      </c>
      <c r="G41" s="55">
        <f t="shared" si="2"/>
        <v>13.891276621494558</v>
      </c>
      <c r="H41" s="54">
        <f>64987+7829</f>
        <v>72816</v>
      </c>
      <c r="I41" s="58">
        <f t="shared" si="3"/>
        <v>22.952373104812128</v>
      </c>
    </row>
    <row r="42" spans="1:9" ht="18" customHeight="1">
      <c r="A42" s="93"/>
      <c r="B42" s="93"/>
      <c r="C42" s="63"/>
      <c r="D42" s="62"/>
      <c r="E42" s="47" t="s">
        <v>37</v>
      </c>
      <c r="F42" s="54">
        <v>37819</v>
      </c>
      <c r="G42" s="55">
        <f t="shared" si="2"/>
        <v>5.8679778680461387</v>
      </c>
      <c r="H42" s="54">
        <v>24615</v>
      </c>
      <c r="I42" s="58">
        <f t="shared" si="3"/>
        <v>53.642088157627455</v>
      </c>
    </row>
    <row r="43" spans="1:9" ht="18" customHeight="1">
      <c r="A43" s="93"/>
      <c r="B43" s="93"/>
      <c r="C43" s="63"/>
      <c r="D43" s="53" t="s">
        <v>38</v>
      </c>
      <c r="E43" s="53"/>
      <c r="F43" s="54">
        <v>17632</v>
      </c>
      <c r="G43" s="55">
        <f t="shared" si="2"/>
        <v>2.7357726478592639</v>
      </c>
      <c r="H43" s="54">
        <v>18672</v>
      </c>
      <c r="I43" s="58">
        <f t="shared" si="3"/>
        <v>-5.5698371893744607</v>
      </c>
    </row>
    <row r="44" spans="1:9" ht="18" customHeight="1">
      <c r="A44" s="93"/>
      <c r="B44" s="93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93"/>
      <c r="B45" s="93"/>
      <c r="C45" s="47" t="s">
        <v>18</v>
      </c>
      <c r="D45" s="47"/>
      <c r="E45" s="47"/>
      <c r="F45" s="84">
        <f>SUM(F28,F32,F39)</f>
        <v>644498</v>
      </c>
      <c r="G45" s="55">
        <f>F45/$F$45*100</f>
        <v>100</v>
      </c>
      <c r="H45" s="88">
        <f>SUM(H28,H32,H39)</f>
        <v>641208</v>
      </c>
      <c r="I45" s="55">
        <f t="shared" si="3"/>
        <v>0.51309403500892081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G4" sqref="G4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20" t="s">
        <v>0</v>
      </c>
      <c r="B1" s="11"/>
      <c r="C1" s="11"/>
      <c r="D1" s="22" t="str">
        <f>'1.普通会計予算(R5-6年度)'!E1</f>
        <v>宮崎県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" customHeight="1">
      <c r="A6" s="107" t="s">
        <v>48</v>
      </c>
      <c r="B6" s="108"/>
      <c r="C6" s="108"/>
      <c r="D6" s="108"/>
      <c r="E6" s="108"/>
      <c r="F6" s="99" t="s">
        <v>251</v>
      </c>
      <c r="G6" s="99"/>
      <c r="H6" s="99" t="s">
        <v>252</v>
      </c>
      <c r="I6" s="99"/>
      <c r="J6" s="99" t="s">
        <v>253</v>
      </c>
      <c r="K6" s="99"/>
      <c r="L6" s="100" t="s">
        <v>254</v>
      </c>
      <c r="M6" s="100"/>
      <c r="N6" s="99"/>
      <c r="O6" s="99"/>
    </row>
    <row r="7" spans="1:25" ht="15.9" customHeight="1">
      <c r="A7" s="108"/>
      <c r="B7" s="108"/>
      <c r="C7" s="108"/>
      <c r="D7" s="108"/>
      <c r="E7" s="108"/>
      <c r="F7" s="51" t="s">
        <v>244</v>
      </c>
      <c r="G7" s="51" t="s">
        <v>236</v>
      </c>
      <c r="H7" s="51" t="s">
        <v>241</v>
      </c>
      <c r="I7" s="51" t="s">
        <v>236</v>
      </c>
      <c r="J7" s="51" t="s">
        <v>241</v>
      </c>
      <c r="K7" s="51" t="s">
        <v>236</v>
      </c>
      <c r="L7" s="51" t="s">
        <v>241</v>
      </c>
      <c r="M7" s="51" t="s">
        <v>236</v>
      </c>
      <c r="N7" s="51" t="s">
        <v>241</v>
      </c>
      <c r="O7" s="51" t="s">
        <v>236</v>
      </c>
    </row>
    <row r="8" spans="1:25" ht="15.9" customHeight="1">
      <c r="A8" s="105" t="s">
        <v>82</v>
      </c>
      <c r="B8" s="61" t="s">
        <v>49</v>
      </c>
      <c r="C8" s="53"/>
      <c r="D8" s="53"/>
      <c r="E8" s="66" t="s">
        <v>40</v>
      </c>
      <c r="F8" s="54">
        <v>42599</v>
      </c>
      <c r="G8" s="54">
        <v>42493</v>
      </c>
      <c r="H8" s="54">
        <v>4850</v>
      </c>
      <c r="I8" s="54">
        <v>5046</v>
      </c>
      <c r="J8" s="54">
        <v>384</v>
      </c>
      <c r="K8" s="54">
        <v>380</v>
      </c>
      <c r="L8" s="54">
        <v>24</v>
      </c>
      <c r="M8" s="54">
        <v>25</v>
      </c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" customHeight="1">
      <c r="A9" s="105"/>
      <c r="B9" s="63"/>
      <c r="C9" s="53" t="s">
        <v>50</v>
      </c>
      <c r="D9" s="53"/>
      <c r="E9" s="66" t="s">
        <v>41</v>
      </c>
      <c r="F9" s="54">
        <v>42599</v>
      </c>
      <c r="G9" s="54">
        <v>42321</v>
      </c>
      <c r="H9" s="54">
        <v>4850</v>
      </c>
      <c r="I9" s="54">
        <v>5046</v>
      </c>
      <c r="J9" s="54">
        <v>384</v>
      </c>
      <c r="K9" s="54">
        <v>380</v>
      </c>
      <c r="L9" s="54">
        <v>24</v>
      </c>
      <c r="M9" s="54">
        <v>25</v>
      </c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" customHeight="1">
      <c r="A10" s="105"/>
      <c r="B10" s="62"/>
      <c r="C10" s="53" t="s">
        <v>51</v>
      </c>
      <c r="D10" s="53"/>
      <c r="E10" s="66" t="s">
        <v>42</v>
      </c>
      <c r="F10" s="54">
        <v>0</v>
      </c>
      <c r="G10" s="54">
        <v>172</v>
      </c>
      <c r="H10" s="54">
        <v>0</v>
      </c>
      <c r="I10" s="54">
        <v>0</v>
      </c>
      <c r="J10" s="67">
        <v>0</v>
      </c>
      <c r="K10" s="67">
        <v>0</v>
      </c>
      <c r="L10" s="54">
        <v>0</v>
      </c>
      <c r="M10" s="54">
        <v>0</v>
      </c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" customHeight="1">
      <c r="A11" s="105"/>
      <c r="B11" s="61" t="s">
        <v>52</v>
      </c>
      <c r="C11" s="53"/>
      <c r="D11" s="53"/>
      <c r="E11" s="66" t="s">
        <v>43</v>
      </c>
      <c r="F11" s="54">
        <v>44216</v>
      </c>
      <c r="G11" s="54">
        <v>44957</v>
      </c>
      <c r="H11" s="54">
        <v>7299</v>
      </c>
      <c r="I11" s="54">
        <v>7201</v>
      </c>
      <c r="J11" s="54">
        <v>454</v>
      </c>
      <c r="K11" s="54">
        <v>419</v>
      </c>
      <c r="L11" s="54">
        <v>31</v>
      </c>
      <c r="M11" s="54">
        <v>24</v>
      </c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" customHeight="1">
      <c r="A12" s="105"/>
      <c r="B12" s="63"/>
      <c r="C12" s="53" t="s">
        <v>53</v>
      </c>
      <c r="D12" s="53"/>
      <c r="E12" s="66" t="s">
        <v>44</v>
      </c>
      <c r="F12" s="54">
        <v>44216</v>
      </c>
      <c r="G12" s="54">
        <v>42967</v>
      </c>
      <c r="H12" s="54">
        <v>7099</v>
      </c>
      <c r="I12" s="54">
        <v>7157</v>
      </c>
      <c r="J12" s="54">
        <v>454</v>
      </c>
      <c r="K12" s="54">
        <v>419</v>
      </c>
      <c r="L12" s="54">
        <v>31</v>
      </c>
      <c r="M12" s="54">
        <v>24</v>
      </c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" customHeight="1">
      <c r="A13" s="105"/>
      <c r="B13" s="62"/>
      <c r="C13" s="53" t="s">
        <v>54</v>
      </c>
      <c r="D13" s="53"/>
      <c r="E13" s="66" t="s">
        <v>45</v>
      </c>
      <c r="F13" s="54">
        <v>0</v>
      </c>
      <c r="G13" s="54">
        <v>1990</v>
      </c>
      <c r="H13" s="67">
        <v>200</v>
      </c>
      <c r="I13" s="67">
        <v>44</v>
      </c>
      <c r="J13" s="67">
        <v>0</v>
      </c>
      <c r="K13" s="67">
        <v>0</v>
      </c>
      <c r="L13" s="54">
        <v>0</v>
      </c>
      <c r="M13" s="54">
        <v>0</v>
      </c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" customHeight="1">
      <c r="A14" s="105"/>
      <c r="B14" s="53" t="s">
        <v>55</v>
      </c>
      <c r="C14" s="53"/>
      <c r="D14" s="53"/>
      <c r="E14" s="66" t="s">
        <v>96</v>
      </c>
      <c r="F14" s="54">
        <f t="shared" ref="F14:F15" si="0">F9-F12</f>
        <v>-1617</v>
      </c>
      <c r="G14" s="54">
        <f t="shared" ref="G14:O15" si="1">G9-G12</f>
        <v>-646</v>
      </c>
      <c r="H14" s="54">
        <f t="shared" si="1"/>
        <v>-2249</v>
      </c>
      <c r="I14" s="54">
        <f t="shared" si="1"/>
        <v>-2111</v>
      </c>
      <c r="J14" s="54">
        <f t="shared" si="1"/>
        <v>-70</v>
      </c>
      <c r="K14" s="54">
        <f t="shared" si="1"/>
        <v>-39</v>
      </c>
      <c r="L14" s="54">
        <f t="shared" si="1"/>
        <v>-7</v>
      </c>
      <c r="M14" s="54">
        <f t="shared" si="1"/>
        <v>1</v>
      </c>
      <c r="N14" s="54">
        <f t="shared" si="1"/>
        <v>0</v>
      </c>
      <c r="O14" s="54">
        <f t="shared" si="1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" customHeight="1">
      <c r="A15" s="105"/>
      <c r="B15" s="53" t="s">
        <v>56</v>
      </c>
      <c r="C15" s="53"/>
      <c r="D15" s="53"/>
      <c r="E15" s="66" t="s">
        <v>97</v>
      </c>
      <c r="F15" s="54">
        <f t="shared" si="0"/>
        <v>0</v>
      </c>
      <c r="G15" s="54">
        <f t="shared" ref="G15:O15" si="2">G10-G13</f>
        <v>-1818</v>
      </c>
      <c r="H15" s="54">
        <f t="shared" si="1"/>
        <v>-200</v>
      </c>
      <c r="I15" s="54">
        <f t="shared" si="2"/>
        <v>-44</v>
      </c>
      <c r="J15" s="54">
        <f t="shared" si="1"/>
        <v>0</v>
      </c>
      <c r="K15" s="54">
        <f t="shared" si="2"/>
        <v>0</v>
      </c>
      <c r="L15" s="54">
        <f t="shared" si="1"/>
        <v>0</v>
      </c>
      <c r="M15" s="54">
        <f t="shared" si="2"/>
        <v>0</v>
      </c>
      <c r="N15" s="54">
        <f t="shared" si="2"/>
        <v>0</v>
      </c>
      <c r="O15" s="54">
        <f t="shared" si="2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" customHeight="1">
      <c r="A16" s="105"/>
      <c r="B16" s="53" t="s">
        <v>57</v>
      </c>
      <c r="C16" s="53"/>
      <c r="D16" s="53"/>
      <c r="E16" s="66" t="s">
        <v>98</v>
      </c>
      <c r="F16" s="54">
        <f t="shared" ref="F16" si="3">F8-F11</f>
        <v>-1617</v>
      </c>
      <c r="G16" s="54">
        <f t="shared" ref="G16:O16" si="4">G8-G11</f>
        <v>-2464</v>
      </c>
      <c r="H16" s="54">
        <f t="shared" si="4"/>
        <v>-2449</v>
      </c>
      <c r="I16" s="54">
        <f t="shared" si="4"/>
        <v>-2155</v>
      </c>
      <c r="J16" s="54">
        <f t="shared" si="4"/>
        <v>-70</v>
      </c>
      <c r="K16" s="54">
        <f t="shared" si="4"/>
        <v>-39</v>
      </c>
      <c r="L16" s="54">
        <f t="shared" si="4"/>
        <v>-7</v>
      </c>
      <c r="M16" s="54">
        <f t="shared" si="4"/>
        <v>1</v>
      </c>
      <c r="N16" s="54">
        <f t="shared" si="4"/>
        <v>0</v>
      </c>
      <c r="O16" s="54">
        <f t="shared" si="4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" customHeight="1">
      <c r="A17" s="105"/>
      <c r="B17" s="53" t="s">
        <v>58</v>
      </c>
      <c r="C17" s="53"/>
      <c r="D17" s="53"/>
      <c r="E17" s="51"/>
      <c r="F17" s="54">
        <v>11362</v>
      </c>
      <c r="G17" s="54">
        <v>6949</v>
      </c>
      <c r="H17" s="67">
        <v>1002</v>
      </c>
      <c r="I17" s="67">
        <v>0</v>
      </c>
      <c r="J17" s="54">
        <v>0</v>
      </c>
      <c r="K17" s="54">
        <v>0</v>
      </c>
      <c r="L17" s="54">
        <v>30</v>
      </c>
      <c r="M17" s="54">
        <v>19</v>
      </c>
      <c r="N17" s="67"/>
      <c r="O17" s="68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" customHeight="1">
      <c r="A18" s="105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/>
      <c r="O18" s="68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" customHeight="1">
      <c r="A19" s="105" t="s">
        <v>83</v>
      </c>
      <c r="B19" s="61" t="s">
        <v>60</v>
      </c>
      <c r="C19" s="53"/>
      <c r="D19" s="53"/>
      <c r="E19" s="66"/>
      <c r="F19" s="54">
        <v>15405</v>
      </c>
      <c r="G19" s="54">
        <v>7616</v>
      </c>
      <c r="H19" s="54">
        <v>70</v>
      </c>
      <c r="I19" s="54">
        <v>74</v>
      </c>
      <c r="J19" s="54">
        <v>0</v>
      </c>
      <c r="K19" s="54">
        <v>1</v>
      </c>
      <c r="L19" s="54">
        <v>0</v>
      </c>
      <c r="M19" s="54">
        <v>0</v>
      </c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" customHeight="1">
      <c r="A20" s="105"/>
      <c r="B20" s="62"/>
      <c r="C20" s="53" t="s">
        <v>61</v>
      </c>
      <c r="D20" s="53"/>
      <c r="E20" s="66"/>
      <c r="F20" s="54">
        <v>7765</v>
      </c>
      <c r="G20" s="54">
        <v>4950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" customHeight="1">
      <c r="A21" s="105"/>
      <c r="B21" s="53" t="s">
        <v>62</v>
      </c>
      <c r="C21" s="53"/>
      <c r="D21" s="53"/>
      <c r="E21" s="66" t="s">
        <v>99</v>
      </c>
      <c r="F21" s="54">
        <v>15405</v>
      </c>
      <c r="G21" s="54">
        <v>7616</v>
      </c>
      <c r="H21" s="54">
        <v>70</v>
      </c>
      <c r="I21" s="54">
        <v>74</v>
      </c>
      <c r="J21" s="54">
        <v>0</v>
      </c>
      <c r="K21" s="54">
        <v>1</v>
      </c>
      <c r="L21" s="54">
        <v>0</v>
      </c>
      <c r="M21" s="54">
        <v>0</v>
      </c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" customHeight="1">
      <c r="A22" s="105"/>
      <c r="B22" s="61" t="s">
        <v>63</v>
      </c>
      <c r="C22" s="53"/>
      <c r="D22" s="53"/>
      <c r="E22" s="66" t="s">
        <v>100</v>
      </c>
      <c r="F22" s="54">
        <v>12548</v>
      </c>
      <c r="G22" s="54">
        <v>10161</v>
      </c>
      <c r="H22" s="54">
        <v>3787</v>
      </c>
      <c r="I22" s="54">
        <v>4535</v>
      </c>
      <c r="J22" s="54">
        <v>345</v>
      </c>
      <c r="K22" s="54">
        <v>135</v>
      </c>
      <c r="L22" s="54">
        <v>19</v>
      </c>
      <c r="M22" s="54">
        <v>15</v>
      </c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" customHeight="1">
      <c r="A23" s="105"/>
      <c r="B23" s="62" t="s">
        <v>64</v>
      </c>
      <c r="C23" s="53" t="s">
        <v>65</v>
      </c>
      <c r="D23" s="53"/>
      <c r="E23" s="66"/>
      <c r="F23" s="54">
        <v>4415</v>
      </c>
      <c r="G23" s="54">
        <v>4695</v>
      </c>
      <c r="H23" s="54">
        <v>80</v>
      </c>
      <c r="I23" s="54">
        <v>161</v>
      </c>
      <c r="J23" s="54">
        <v>0</v>
      </c>
      <c r="K23" s="54">
        <v>2</v>
      </c>
      <c r="L23" s="54">
        <v>0</v>
      </c>
      <c r="M23" s="54">
        <v>0</v>
      </c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" customHeight="1">
      <c r="A24" s="105"/>
      <c r="B24" s="53" t="s">
        <v>101</v>
      </c>
      <c r="C24" s="53"/>
      <c r="D24" s="53"/>
      <c r="E24" s="66" t="s">
        <v>102</v>
      </c>
      <c r="F24" s="54">
        <f t="shared" ref="F24" si="5">F21-F22</f>
        <v>2857</v>
      </c>
      <c r="G24" s="54">
        <f t="shared" ref="G24:O24" si="6">G21-G22</f>
        <v>-2545</v>
      </c>
      <c r="H24" s="54">
        <f t="shared" si="6"/>
        <v>-3717</v>
      </c>
      <c r="I24" s="54">
        <f t="shared" si="6"/>
        <v>-4461</v>
      </c>
      <c r="J24" s="54">
        <f t="shared" si="6"/>
        <v>-345</v>
      </c>
      <c r="K24" s="54">
        <f t="shared" si="6"/>
        <v>-134</v>
      </c>
      <c r="L24" s="54">
        <f t="shared" si="6"/>
        <v>-19</v>
      </c>
      <c r="M24" s="54">
        <f t="shared" si="6"/>
        <v>-15</v>
      </c>
      <c r="N24" s="54">
        <f t="shared" si="6"/>
        <v>0</v>
      </c>
      <c r="O24" s="54">
        <f t="shared" si="6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" customHeight="1">
      <c r="A25" s="105"/>
      <c r="B25" s="61" t="s">
        <v>66</v>
      </c>
      <c r="C25" s="61"/>
      <c r="D25" s="61"/>
      <c r="E25" s="109" t="s">
        <v>103</v>
      </c>
      <c r="F25" s="97">
        <v>0</v>
      </c>
      <c r="G25" s="97">
        <v>2545</v>
      </c>
      <c r="H25" s="97">
        <v>3717</v>
      </c>
      <c r="I25" s="97">
        <v>4461</v>
      </c>
      <c r="J25" s="97">
        <v>345</v>
      </c>
      <c r="K25" s="97">
        <v>134</v>
      </c>
      <c r="L25" s="97">
        <v>19</v>
      </c>
      <c r="M25" s="97">
        <v>15</v>
      </c>
      <c r="N25" s="97"/>
      <c r="O25" s="9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" customHeight="1">
      <c r="A26" s="105"/>
      <c r="B26" s="79" t="s">
        <v>67</v>
      </c>
      <c r="C26" s="79"/>
      <c r="D26" s="79"/>
      <c r="E26" s="110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" customHeight="1">
      <c r="A27" s="105"/>
      <c r="B27" s="53" t="s">
        <v>104</v>
      </c>
      <c r="C27" s="53"/>
      <c r="D27" s="53"/>
      <c r="E27" s="66" t="s">
        <v>105</v>
      </c>
      <c r="F27" s="54">
        <f>F24+F25</f>
        <v>2857</v>
      </c>
      <c r="G27" s="54">
        <f t="shared" ref="G27:O27" si="7">G24+G25</f>
        <v>0</v>
      </c>
      <c r="H27" s="54">
        <f t="shared" si="7"/>
        <v>0</v>
      </c>
      <c r="I27" s="54">
        <f t="shared" si="7"/>
        <v>0</v>
      </c>
      <c r="J27" s="54">
        <f t="shared" si="7"/>
        <v>0</v>
      </c>
      <c r="K27" s="54">
        <f t="shared" si="7"/>
        <v>0</v>
      </c>
      <c r="L27" s="54">
        <f t="shared" si="7"/>
        <v>0</v>
      </c>
      <c r="M27" s="54">
        <f t="shared" si="7"/>
        <v>0</v>
      </c>
      <c r="N27" s="54">
        <f t="shared" si="7"/>
        <v>0</v>
      </c>
      <c r="O27" s="54">
        <f t="shared" si="7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" customHeight="1">
      <c r="A30" s="108" t="s">
        <v>68</v>
      </c>
      <c r="B30" s="108"/>
      <c r="C30" s="108"/>
      <c r="D30" s="108"/>
      <c r="E30" s="108"/>
      <c r="F30" s="102" t="s">
        <v>256</v>
      </c>
      <c r="G30" s="103"/>
      <c r="H30" s="104" t="s">
        <v>257</v>
      </c>
      <c r="I30" s="103"/>
      <c r="J30" s="104" t="s">
        <v>254</v>
      </c>
      <c r="K30" s="103"/>
      <c r="L30" s="101"/>
      <c r="M30" s="101"/>
      <c r="N30" s="101"/>
      <c r="O30" s="101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" customHeight="1">
      <c r="A31" s="108"/>
      <c r="B31" s="108"/>
      <c r="C31" s="108"/>
      <c r="D31" s="108"/>
      <c r="E31" s="108"/>
      <c r="F31" s="51" t="s">
        <v>241</v>
      </c>
      <c r="G31" s="51" t="s">
        <v>236</v>
      </c>
      <c r="H31" s="51" t="s">
        <v>241</v>
      </c>
      <c r="I31" s="51" t="s">
        <v>236</v>
      </c>
      <c r="J31" s="51" t="s">
        <v>241</v>
      </c>
      <c r="K31" s="51" t="s">
        <v>236</v>
      </c>
      <c r="L31" s="51" t="s">
        <v>241</v>
      </c>
      <c r="M31" s="51" t="s">
        <v>236</v>
      </c>
      <c r="N31" s="51" t="s">
        <v>241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" customHeight="1">
      <c r="A32" s="105" t="s">
        <v>84</v>
      </c>
      <c r="B32" s="61" t="s">
        <v>49</v>
      </c>
      <c r="C32" s="53"/>
      <c r="D32" s="53"/>
      <c r="E32" s="66" t="s">
        <v>40</v>
      </c>
      <c r="F32" s="54">
        <v>510</v>
      </c>
      <c r="G32" s="54">
        <v>483</v>
      </c>
      <c r="H32" s="54">
        <v>36.978999999999999</v>
      </c>
      <c r="I32" s="54">
        <v>12.1</v>
      </c>
      <c r="J32" s="54">
        <v>2</v>
      </c>
      <c r="K32" s="54">
        <v>2.4</v>
      </c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" customHeight="1">
      <c r="A33" s="111"/>
      <c r="B33" s="63"/>
      <c r="C33" s="61" t="s">
        <v>69</v>
      </c>
      <c r="D33" s="53"/>
      <c r="E33" s="66"/>
      <c r="F33" s="54">
        <v>495</v>
      </c>
      <c r="G33" s="54">
        <v>478</v>
      </c>
      <c r="H33" s="54">
        <v>0</v>
      </c>
      <c r="I33" s="54">
        <v>0</v>
      </c>
      <c r="J33" s="54">
        <v>0</v>
      </c>
      <c r="K33" s="54">
        <v>0</v>
      </c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" customHeight="1">
      <c r="A34" s="111"/>
      <c r="B34" s="63"/>
      <c r="C34" s="62"/>
      <c r="D34" s="53" t="s">
        <v>70</v>
      </c>
      <c r="E34" s="66"/>
      <c r="F34" s="54">
        <v>495</v>
      </c>
      <c r="G34" s="54">
        <v>478</v>
      </c>
      <c r="H34" s="54">
        <v>0</v>
      </c>
      <c r="I34" s="54">
        <v>0</v>
      </c>
      <c r="J34" s="54">
        <v>0</v>
      </c>
      <c r="K34" s="54">
        <v>0</v>
      </c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" customHeight="1">
      <c r="A35" s="111"/>
      <c r="B35" s="62"/>
      <c r="C35" s="53" t="s">
        <v>71</v>
      </c>
      <c r="D35" s="53"/>
      <c r="E35" s="66"/>
      <c r="F35" s="54">
        <v>15</v>
      </c>
      <c r="G35" s="54">
        <v>5</v>
      </c>
      <c r="H35" s="54">
        <v>36.978999999999999</v>
      </c>
      <c r="I35" s="54">
        <v>12.1</v>
      </c>
      <c r="J35" s="68">
        <v>2</v>
      </c>
      <c r="K35" s="68">
        <v>2.4</v>
      </c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" customHeight="1">
      <c r="A36" s="111"/>
      <c r="B36" s="61" t="s">
        <v>52</v>
      </c>
      <c r="C36" s="53"/>
      <c r="D36" s="53"/>
      <c r="E36" s="66" t="s">
        <v>41</v>
      </c>
      <c r="F36" s="54">
        <v>510</v>
      </c>
      <c r="G36" s="54">
        <v>483</v>
      </c>
      <c r="H36" s="54">
        <v>36.978999999999999</v>
      </c>
      <c r="I36" s="54">
        <v>12.1</v>
      </c>
      <c r="J36" s="54">
        <v>2</v>
      </c>
      <c r="K36" s="54">
        <v>2.4</v>
      </c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" customHeight="1">
      <c r="A37" s="111"/>
      <c r="B37" s="63"/>
      <c r="C37" s="53" t="s">
        <v>72</v>
      </c>
      <c r="D37" s="53"/>
      <c r="E37" s="66"/>
      <c r="F37" s="54">
        <v>495</v>
      </c>
      <c r="G37" s="54">
        <v>478</v>
      </c>
      <c r="H37" s="54">
        <v>36.978999999999999</v>
      </c>
      <c r="I37" s="54">
        <v>12.1</v>
      </c>
      <c r="J37" s="54">
        <v>2</v>
      </c>
      <c r="K37" s="54">
        <v>2.4</v>
      </c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" customHeight="1">
      <c r="A38" s="111"/>
      <c r="B38" s="62"/>
      <c r="C38" s="53" t="s">
        <v>73</v>
      </c>
      <c r="D38" s="53"/>
      <c r="E38" s="66"/>
      <c r="F38" s="54">
        <v>15</v>
      </c>
      <c r="G38" s="54">
        <v>5</v>
      </c>
      <c r="H38" s="54">
        <v>0</v>
      </c>
      <c r="I38" s="54">
        <v>0</v>
      </c>
      <c r="J38" s="54">
        <v>0</v>
      </c>
      <c r="K38" s="54">
        <v>0</v>
      </c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" customHeight="1">
      <c r="A39" s="111"/>
      <c r="B39" s="47" t="s">
        <v>74</v>
      </c>
      <c r="C39" s="47"/>
      <c r="D39" s="47"/>
      <c r="E39" s="66" t="s">
        <v>107</v>
      </c>
      <c r="F39" s="54">
        <f>F32-F36</f>
        <v>0</v>
      </c>
      <c r="G39" s="54">
        <f>G32-G36</f>
        <v>0</v>
      </c>
      <c r="H39" s="54">
        <f t="shared" ref="H39" si="8">H32-H36</f>
        <v>0</v>
      </c>
      <c r="I39" s="54">
        <f t="shared" ref="I39:O39" si="9">I32-I36</f>
        <v>0</v>
      </c>
      <c r="J39" s="54">
        <f t="shared" si="9"/>
        <v>0</v>
      </c>
      <c r="K39" s="54">
        <f t="shared" si="9"/>
        <v>0</v>
      </c>
      <c r="L39" s="54">
        <f t="shared" si="9"/>
        <v>0</v>
      </c>
      <c r="M39" s="54">
        <f t="shared" si="9"/>
        <v>0</v>
      </c>
      <c r="N39" s="54">
        <f t="shared" si="9"/>
        <v>0</v>
      </c>
      <c r="O39" s="54">
        <f t="shared" si="9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" customHeight="1">
      <c r="A40" s="105" t="s">
        <v>85</v>
      </c>
      <c r="B40" s="61" t="s">
        <v>75</v>
      </c>
      <c r="C40" s="53"/>
      <c r="D40" s="53"/>
      <c r="E40" s="66" t="s">
        <v>43</v>
      </c>
      <c r="F40" s="54">
        <v>896</v>
      </c>
      <c r="G40" s="54">
        <v>1016</v>
      </c>
      <c r="H40" s="54">
        <v>62.116</v>
      </c>
      <c r="I40" s="54">
        <v>22.3</v>
      </c>
      <c r="J40" s="54">
        <v>50</v>
      </c>
      <c r="K40" s="54">
        <v>2.5</v>
      </c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" customHeight="1">
      <c r="A41" s="106"/>
      <c r="B41" s="62"/>
      <c r="C41" s="53" t="s">
        <v>76</v>
      </c>
      <c r="D41" s="53"/>
      <c r="E41" s="66"/>
      <c r="F41" s="68">
        <v>690</v>
      </c>
      <c r="G41" s="68">
        <v>810</v>
      </c>
      <c r="H41" s="68">
        <v>4.3</v>
      </c>
      <c r="I41" s="68">
        <v>0</v>
      </c>
      <c r="J41" s="54">
        <v>50</v>
      </c>
      <c r="K41" s="54">
        <v>0</v>
      </c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" customHeight="1">
      <c r="A42" s="106"/>
      <c r="B42" s="61" t="s">
        <v>63</v>
      </c>
      <c r="C42" s="53"/>
      <c r="D42" s="53"/>
      <c r="E42" s="66" t="s">
        <v>44</v>
      </c>
      <c r="F42" s="54">
        <v>896</v>
      </c>
      <c r="G42" s="54">
        <v>1016</v>
      </c>
      <c r="H42" s="54">
        <v>62.116</v>
      </c>
      <c r="I42" s="54">
        <v>22.3</v>
      </c>
      <c r="J42" s="54">
        <v>50</v>
      </c>
      <c r="K42" s="54">
        <v>2.5</v>
      </c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" customHeight="1">
      <c r="A43" s="106"/>
      <c r="B43" s="62"/>
      <c r="C43" s="53" t="s">
        <v>77</v>
      </c>
      <c r="D43" s="53"/>
      <c r="E43" s="66"/>
      <c r="F43" s="54">
        <v>206</v>
      </c>
      <c r="G43" s="54">
        <v>206</v>
      </c>
      <c r="H43" s="54">
        <v>0</v>
      </c>
      <c r="I43" s="54">
        <v>0</v>
      </c>
      <c r="J43" s="68">
        <v>0</v>
      </c>
      <c r="K43" s="68">
        <v>0</v>
      </c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" customHeight="1">
      <c r="A44" s="106"/>
      <c r="B44" s="53" t="s">
        <v>74</v>
      </c>
      <c r="C44" s="53"/>
      <c r="D44" s="53"/>
      <c r="E44" s="66" t="s">
        <v>108</v>
      </c>
      <c r="F44" s="68">
        <f>F40-F42</f>
        <v>0</v>
      </c>
      <c r="G44" s="68">
        <f>G40-G42</f>
        <v>0</v>
      </c>
      <c r="H44" s="68">
        <f t="shared" ref="H44" si="10">H40-H42</f>
        <v>0</v>
      </c>
      <c r="I44" s="68">
        <f t="shared" ref="I44:O44" si="11">I40-I42</f>
        <v>0</v>
      </c>
      <c r="J44" s="68">
        <f t="shared" si="11"/>
        <v>0</v>
      </c>
      <c r="K44" s="68">
        <f t="shared" si="11"/>
        <v>0</v>
      </c>
      <c r="L44" s="68">
        <f t="shared" si="11"/>
        <v>0</v>
      </c>
      <c r="M44" s="68">
        <f t="shared" si="11"/>
        <v>0</v>
      </c>
      <c r="N44" s="68">
        <f t="shared" si="11"/>
        <v>0</v>
      </c>
      <c r="O44" s="68">
        <f t="shared" si="11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" customHeight="1">
      <c r="A45" s="105" t="s">
        <v>86</v>
      </c>
      <c r="B45" s="47" t="s">
        <v>78</v>
      </c>
      <c r="C45" s="47"/>
      <c r="D45" s="47"/>
      <c r="E45" s="66" t="s">
        <v>109</v>
      </c>
      <c r="F45" s="54">
        <f>F39+F44</f>
        <v>0</v>
      </c>
      <c r="G45" s="54">
        <f>G39+G44</f>
        <v>0</v>
      </c>
      <c r="H45" s="54">
        <f t="shared" ref="H45" si="12">H39+H44</f>
        <v>0</v>
      </c>
      <c r="I45" s="54">
        <f t="shared" ref="I45:O45" si="13">I39+I44</f>
        <v>0</v>
      </c>
      <c r="J45" s="54">
        <f t="shared" si="13"/>
        <v>0</v>
      </c>
      <c r="K45" s="54">
        <f t="shared" si="13"/>
        <v>0</v>
      </c>
      <c r="L45" s="54">
        <f t="shared" si="13"/>
        <v>0</v>
      </c>
      <c r="M45" s="54">
        <f t="shared" si="13"/>
        <v>0</v>
      </c>
      <c r="N45" s="54">
        <f t="shared" si="13"/>
        <v>0</v>
      </c>
      <c r="O45" s="54">
        <f t="shared" si="13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" customHeight="1">
      <c r="A46" s="106"/>
      <c r="B46" s="53" t="s">
        <v>79</v>
      </c>
      <c r="C46" s="53"/>
      <c r="D46" s="53"/>
      <c r="E46" s="53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54"/>
      <c r="M46" s="54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" customHeight="1">
      <c r="A47" s="106"/>
      <c r="B47" s="53" t="s">
        <v>80</v>
      </c>
      <c r="C47" s="53"/>
      <c r="D47" s="53"/>
      <c r="E47" s="53"/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" customHeight="1">
      <c r="A48" s="106"/>
      <c r="B48" s="53" t="s">
        <v>81</v>
      </c>
      <c r="C48" s="53"/>
      <c r="D48" s="53"/>
      <c r="E48" s="53"/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" customHeight="1">
      <c r="A49" s="8" t="s">
        <v>110</v>
      </c>
    </row>
    <row r="50" spans="1:1" ht="15.9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I17" sqref="I17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0" width="9" style="2"/>
    <col min="11" max="11" width="9.21875" style="2" bestFit="1" customWidth="1"/>
    <col min="12" max="12" width="9.88671875" style="2" customWidth="1"/>
    <col min="13" max="16384" width="9" style="2"/>
  </cols>
  <sheetData>
    <row r="1" spans="1:9" ht="33.9" customHeight="1">
      <c r="A1" s="16" t="s">
        <v>0</v>
      </c>
      <c r="B1" s="16"/>
      <c r="C1" s="16"/>
      <c r="D1" s="16"/>
      <c r="E1" s="21" t="str">
        <f>'1.普通会計予算(R5-6年度)'!E1</f>
        <v>宮崎県</v>
      </c>
      <c r="F1" s="1"/>
    </row>
    <row r="3" spans="1:9" ht="14.4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238</v>
      </c>
      <c r="G7" s="48"/>
      <c r="H7" s="48" t="s">
        <v>246</v>
      </c>
      <c r="I7" s="69" t="s">
        <v>21</v>
      </c>
    </row>
    <row r="8" spans="1:9" ht="17.100000000000001" customHeight="1">
      <c r="A8" s="18"/>
      <c r="B8" s="19"/>
      <c r="C8" s="19"/>
      <c r="D8" s="19"/>
      <c r="E8" s="60"/>
      <c r="F8" s="51" t="s">
        <v>235</v>
      </c>
      <c r="G8" s="51" t="s">
        <v>2</v>
      </c>
      <c r="H8" s="51" t="s">
        <v>235</v>
      </c>
      <c r="I8" s="52"/>
    </row>
    <row r="9" spans="1:9" ht="18" customHeight="1">
      <c r="A9" s="93" t="s">
        <v>87</v>
      </c>
      <c r="B9" s="93" t="s">
        <v>89</v>
      </c>
      <c r="C9" s="61" t="s">
        <v>3</v>
      </c>
      <c r="D9" s="53"/>
      <c r="E9" s="53"/>
      <c r="F9" s="54">
        <v>143712</v>
      </c>
      <c r="G9" s="55">
        <f>F9/$F$27*100</f>
        <v>19.897130594302723</v>
      </c>
      <c r="H9" s="54">
        <v>139601</v>
      </c>
      <c r="I9" s="55">
        <f t="shared" ref="I9:I45" si="0">(F9/H9-1)*100</f>
        <v>2.9448213121682443</v>
      </c>
    </row>
    <row r="10" spans="1:9" ht="18" customHeight="1">
      <c r="A10" s="93"/>
      <c r="B10" s="93"/>
      <c r="C10" s="63"/>
      <c r="D10" s="61" t="s">
        <v>22</v>
      </c>
      <c r="E10" s="53"/>
      <c r="F10" s="54">
        <v>33750</v>
      </c>
      <c r="G10" s="55">
        <f t="shared" ref="G10:G27" si="1">F10/$F$27*100</f>
        <v>4.6727354539475963</v>
      </c>
      <c r="H10" s="54">
        <v>33598</v>
      </c>
      <c r="I10" s="55">
        <f t="shared" si="0"/>
        <v>0.45240788142151267</v>
      </c>
    </row>
    <row r="11" spans="1:9" ht="18" customHeight="1">
      <c r="A11" s="93"/>
      <c r="B11" s="93"/>
      <c r="C11" s="63"/>
      <c r="D11" s="63"/>
      <c r="E11" s="47" t="s">
        <v>23</v>
      </c>
      <c r="F11" s="54">
        <v>31019</v>
      </c>
      <c r="G11" s="55">
        <f t="shared" si="1"/>
        <v>4.2946246235852001</v>
      </c>
      <c r="H11" s="54">
        <v>31006</v>
      </c>
      <c r="I11" s="55">
        <f t="shared" si="0"/>
        <v>4.1927368896343964E-2</v>
      </c>
    </row>
    <row r="12" spans="1:9" ht="18" customHeight="1">
      <c r="A12" s="93"/>
      <c r="B12" s="93"/>
      <c r="C12" s="63"/>
      <c r="D12" s="63"/>
      <c r="E12" s="47" t="s">
        <v>24</v>
      </c>
      <c r="F12" s="54">
        <v>2693</v>
      </c>
      <c r="G12" s="55">
        <f t="shared" si="1"/>
        <v>0.37284967636980376</v>
      </c>
      <c r="H12" s="54">
        <v>2504</v>
      </c>
      <c r="I12" s="55">
        <f t="shared" si="0"/>
        <v>7.5479233226837028</v>
      </c>
    </row>
    <row r="13" spans="1:9" ht="18" customHeight="1">
      <c r="A13" s="93"/>
      <c r="B13" s="93"/>
      <c r="C13" s="63"/>
      <c r="D13" s="62"/>
      <c r="E13" s="47" t="s">
        <v>25</v>
      </c>
      <c r="F13" s="54">
        <v>38</v>
      </c>
      <c r="G13" s="55">
        <f t="shared" si="1"/>
        <v>5.2611539925928492E-3</v>
      </c>
      <c r="H13" s="54">
        <v>87</v>
      </c>
      <c r="I13" s="55">
        <f t="shared" si="0"/>
        <v>-56.321839080459768</v>
      </c>
    </row>
    <row r="14" spans="1:9" ht="18" customHeight="1">
      <c r="A14" s="93"/>
      <c r="B14" s="93"/>
      <c r="C14" s="63"/>
      <c r="D14" s="61" t="s">
        <v>26</v>
      </c>
      <c r="E14" s="53"/>
      <c r="F14" s="54">
        <v>27702</v>
      </c>
      <c r="G14" s="55">
        <f t="shared" si="1"/>
        <v>3.8353812606001867</v>
      </c>
      <c r="H14" s="54">
        <v>25167</v>
      </c>
      <c r="I14" s="55">
        <f t="shared" si="0"/>
        <v>10.072714268685189</v>
      </c>
    </row>
    <row r="15" spans="1:9" ht="18" customHeight="1">
      <c r="A15" s="93"/>
      <c r="B15" s="93"/>
      <c r="C15" s="63"/>
      <c r="D15" s="63"/>
      <c r="E15" s="47" t="s">
        <v>27</v>
      </c>
      <c r="F15" s="54">
        <v>1278</v>
      </c>
      <c r="G15" s="55">
        <f t="shared" si="1"/>
        <v>0.17694091585614896</v>
      </c>
      <c r="H15" s="54">
        <v>1242</v>
      </c>
      <c r="I15" s="55">
        <f t="shared" si="0"/>
        <v>2.8985507246376718</v>
      </c>
    </row>
    <row r="16" spans="1:9" ht="18" customHeight="1">
      <c r="A16" s="93"/>
      <c r="B16" s="93"/>
      <c r="C16" s="63"/>
      <c r="D16" s="62"/>
      <c r="E16" s="47" t="s">
        <v>28</v>
      </c>
      <c r="F16" s="54">
        <v>26424</v>
      </c>
      <c r="G16" s="55">
        <f t="shared" si="1"/>
        <v>3.6584403447440379</v>
      </c>
      <c r="H16" s="54">
        <v>23925</v>
      </c>
      <c r="I16" s="55">
        <f t="shared" si="0"/>
        <v>10.445141065830722</v>
      </c>
    </row>
    <row r="17" spans="1:11" ht="18" customHeight="1">
      <c r="A17" s="93"/>
      <c r="B17" s="93"/>
      <c r="C17" s="63"/>
      <c r="D17" s="94" t="s">
        <v>29</v>
      </c>
      <c r="E17" s="95"/>
      <c r="F17" s="54">
        <v>54924</v>
      </c>
      <c r="G17" s="55">
        <f t="shared" si="1"/>
        <v>7.6043058391886742</v>
      </c>
      <c r="H17" s="88">
        <v>53513</v>
      </c>
      <c r="I17" s="55">
        <f t="shared" si="0"/>
        <v>2.6367424737914202</v>
      </c>
    </row>
    <row r="18" spans="1:11" ht="18" customHeight="1">
      <c r="A18" s="93"/>
      <c r="B18" s="93"/>
      <c r="C18" s="63"/>
      <c r="D18" s="94" t="s">
        <v>93</v>
      </c>
      <c r="E18" s="96"/>
      <c r="F18" s="54">
        <v>2203</v>
      </c>
      <c r="G18" s="55">
        <f t="shared" si="1"/>
        <v>0.30500848014952753</v>
      </c>
      <c r="H18" s="54">
        <v>2288</v>
      </c>
      <c r="I18" s="55">
        <f t="shared" si="0"/>
        <v>-3.715034965034969</v>
      </c>
    </row>
    <row r="19" spans="1:11" ht="18" customHeight="1">
      <c r="A19" s="93"/>
      <c r="B19" s="93"/>
      <c r="C19" s="62"/>
      <c r="D19" s="94" t="s">
        <v>94</v>
      </c>
      <c r="E19" s="96"/>
      <c r="F19" s="54">
        <v>0</v>
      </c>
      <c r="G19" s="55">
        <f t="shared" si="1"/>
        <v>0</v>
      </c>
      <c r="H19" s="54">
        <v>0</v>
      </c>
      <c r="I19" s="55" t="e">
        <f t="shared" si="0"/>
        <v>#DIV/0!</v>
      </c>
    </row>
    <row r="20" spans="1:11" ht="18" customHeight="1">
      <c r="A20" s="93"/>
      <c r="B20" s="93"/>
      <c r="C20" s="53" t="s">
        <v>4</v>
      </c>
      <c r="D20" s="53"/>
      <c r="E20" s="53"/>
      <c r="F20" s="54">
        <v>22602</v>
      </c>
      <c r="G20" s="55">
        <f t="shared" si="1"/>
        <v>3.1292790142258839</v>
      </c>
      <c r="H20" s="54">
        <v>19997</v>
      </c>
      <c r="I20" s="55">
        <f t="shared" si="0"/>
        <v>13.026954043106475</v>
      </c>
    </row>
    <row r="21" spans="1:11" ht="18" customHeight="1">
      <c r="A21" s="93"/>
      <c r="B21" s="93"/>
      <c r="C21" s="53" t="s">
        <v>5</v>
      </c>
      <c r="D21" s="53"/>
      <c r="E21" s="53"/>
      <c r="F21" s="54">
        <v>197310</v>
      </c>
      <c r="G21" s="55">
        <f t="shared" si="1"/>
        <v>27.317849849434079</v>
      </c>
      <c r="H21" s="54">
        <v>204952</v>
      </c>
      <c r="I21" s="55">
        <f t="shared" si="0"/>
        <v>-3.7286779343456034</v>
      </c>
    </row>
    <row r="22" spans="1:11" ht="18" customHeight="1">
      <c r="A22" s="93"/>
      <c r="B22" s="93"/>
      <c r="C22" s="53" t="s">
        <v>30</v>
      </c>
      <c r="D22" s="53"/>
      <c r="E22" s="53"/>
      <c r="F22" s="54">
        <v>9186</v>
      </c>
      <c r="G22" s="55">
        <f t="shared" si="1"/>
        <v>1.2718147519988925</v>
      </c>
      <c r="H22" s="54">
        <f>6932+2625</f>
        <v>9557</v>
      </c>
      <c r="I22" s="55">
        <f t="shared" si="0"/>
        <v>-3.8819713299152458</v>
      </c>
    </row>
    <row r="23" spans="1:11" ht="18" customHeight="1">
      <c r="A23" s="93"/>
      <c r="B23" s="93"/>
      <c r="C23" s="53" t="s">
        <v>6</v>
      </c>
      <c r="D23" s="53"/>
      <c r="E23" s="53"/>
      <c r="F23" s="54">
        <v>162662</v>
      </c>
      <c r="G23" s="55">
        <f t="shared" si="1"/>
        <v>22.520785019556264</v>
      </c>
      <c r="H23" s="54">
        <v>154153</v>
      </c>
      <c r="I23" s="55">
        <f t="shared" si="0"/>
        <v>5.5198406777681841</v>
      </c>
    </row>
    <row r="24" spans="1:11" ht="18" customHeight="1">
      <c r="A24" s="93"/>
      <c r="B24" s="93"/>
      <c r="C24" s="53" t="s">
        <v>31</v>
      </c>
      <c r="D24" s="53"/>
      <c r="E24" s="53"/>
      <c r="F24" s="54">
        <v>1539</v>
      </c>
      <c r="G24" s="55">
        <f t="shared" si="1"/>
        <v>0.2130767367000104</v>
      </c>
      <c r="H24" s="54">
        <v>1277</v>
      </c>
      <c r="I24" s="55">
        <f t="shared" si="0"/>
        <v>20.516836335160527</v>
      </c>
    </row>
    <row r="25" spans="1:11" ht="18" customHeight="1">
      <c r="A25" s="93"/>
      <c r="B25" s="93"/>
      <c r="C25" s="53" t="s">
        <v>7</v>
      </c>
      <c r="D25" s="53"/>
      <c r="E25" s="53"/>
      <c r="F25" s="84">
        <v>64175</v>
      </c>
      <c r="G25" s="55">
        <f t="shared" si="1"/>
        <v>8.8851199335433169</v>
      </c>
      <c r="H25" s="54">
        <v>85723</v>
      </c>
      <c r="I25" s="55">
        <f t="shared" si="0"/>
        <v>-25.136777760927643</v>
      </c>
    </row>
    <row r="26" spans="1:11" ht="18" customHeight="1">
      <c r="A26" s="93"/>
      <c r="B26" s="93"/>
      <c r="C26" s="53" t="s">
        <v>8</v>
      </c>
      <c r="D26" s="53"/>
      <c r="E26" s="53"/>
      <c r="F26" s="84">
        <v>121089</v>
      </c>
      <c r="G26" s="55">
        <f t="shared" si="1"/>
        <v>16.764944100238829</v>
      </c>
      <c r="H26" s="54">
        <v>99125</v>
      </c>
      <c r="I26" s="55">
        <f t="shared" si="0"/>
        <v>22.157881462799487</v>
      </c>
    </row>
    <row r="27" spans="1:11" ht="18" customHeight="1">
      <c r="A27" s="93"/>
      <c r="B27" s="93"/>
      <c r="C27" s="53" t="s">
        <v>9</v>
      </c>
      <c r="D27" s="53"/>
      <c r="E27" s="53"/>
      <c r="F27" s="84">
        <f>SUM(F9,F20:F26)</f>
        <v>722275</v>
      </c>
      <c r="G27" s="55">
        <f t="shared" si="1"/>
        <v>100</v>
      </c>
      <c r="H27" s="54">
        <f>SUM(H9,H20:H26)</f>
        <v>714385</v>
      </c>
      <c r="I27" s="55">
        <f t="shared" si="0"/>
        <v>1.1044464819390143</v>
      </c>
      <c r="K27" s="2">
        <v>722275</v>
      </c>
    </row>
    <row r="28" spans="1:11" ht="18" customHeight="1">
      <c r="A28" s="93"/>
      <c r="B28" s="93" t="s">
        <v>88</v>
      </c>
      <c r="C28" s="61" t="s">
        <v>10</v>
      </c>
      <c r="D28" s="53"/>
      <c r="E28" s="53"/>
      <c r="F28" s="84">
        <v>241519</v>
      </c>
      <c r="G28" s="55">
        <f t="shared" ref="G28:G45" si="2">F28/$F$45*100</f>
        <v>34.976445253497729</v>
      </c>
      <c r="H28" s="54">
        <f>SUM(H29:H31)</f>
        <v>239109</v>
      </c>
      <c r="I28" s="55">
        <f t="shared" si="0"/>
        <v>1.00790852707342</v>
      </c>
    </row>
    <row r="29" spans="1:11" ht="18" customHeight="1">
      <c r="A29" s="93"/>
      <c r="B29" s="93"/>
      <c r="C29" s="63"/>
      <c r="D29" s="53" t="s">
        <v>11</v>
      </c>
      <c r="E29" s="53"/>
      <c r="F29" s="84">
        <v>144866</v>
      </c>
      <c r="G29" s="55">
        <f t="shared" si="2"/>
        <v>20.97929238732026</v>
      </c>
      <c r="H29" s="54">
        <v>145641</v>
      </c>
      <c r="I29" s="55">
        <f t="shared" si="0"/>
        <v>-0.53213037537506169</v>
      </c>
    </row>
    <row r="30" spans="1:11" ht="18" customHeight="1">
      <c r="A30" s="93"/>
      <c r="B30" s="93"/>
      <c r="C30" s="63"/>
      <c r="D30" s="53" t="s">
        <v>32</v>
      </c>
      <c r="E30" s="53"/>
      <c r="F30" s="84">
        <v>16510</v>
      </c>
      <c r="G30" s="55">
        <f t="shared" si="2"/>
        <v>2.3909552090529007</v>
      </c>
      <c r="H30" s="54">
        <v>15269</v>
      </c>
      <c r="I30" s="55">
        <f t="shared" si="0"/>
        <v>8.1275787543388489</v>
      </c>
    </row>
    <row r="31" spans="1:11" ht="18" customHeight="1">
      <c r="A31" s="93"/>
      <c r="B31" s="93"/>
      <c r="C31" s="62"/>
      <c r="D31" s="53" t="s">
        <v>12</v>
      </c>
      <c r="E31" s="53"/>
      <c r="F31" s="84">
        <v>80143</v>
      </c>
      <c r="G31" s="55">
        <f t="shared" si="2"/>
        <v>11.606197657124568</v>
      </c>
      <c r="H31" s="54">
        <v>78199</v>
      </c>
      <c r="I31" s="55">
        <f t="shared" si="0"/>
        <v>2.4859652936738419</v>
      </c>
    </row>
    <row r="32" spans="1:11" ht="18" customHeight="1">
      <c r="A32" s="93"/>
      <c r="B32" s="93"/>
      <c r="C32" s="61" t="s">
        <v>13</v>
      </c>
      <c r="D32" s="53"/>
      <c r="E32" s="53"/>
      <c r="F32" s="84">
        <v>319310</v>
      </c>
      <c r="G32" s="55">
        <f t="shared" si="2"/>
        <v>46.242029545892294</v>
      </c>
      <c r="H32" s="54">
        <f>SUM(H33:H38)</f>
        <v>321945</v>
      </c>
      <c r="I32" s="55">
        <f t="shared" si="0"/>
        <v>-0.81846278090977886</v>
      </c>
    </row>
    <row r="33" spans="1:9" ht="18" customHeight="1">
      <c r="A33" s="93"/>
      <c r="B33" s="93"/>
      <c r="C33" s="63"/>
      <c r="D33" s="53" t="s">
        <v>14</v>
      </c>
      <c r="E33" s="53"/>
      <c r="F33" s="54">
        <v>30608</v>
      </c>
      <c r="G33" s="55">
        <f t="shared" si="2"/>
        <v>4.4326079369286004</v>
      </c>
      <c r="H33" s="54">
        <v>23822</v>
      </c>
      <c r="I33" s="55">
        <f t="shared" si="0"/>
        <v>28.486273192846955</v>
      </c>
    </row>
    <row r="34" spans="1:9" ht="18" customHeight="1">
      <c r="A34" s="93"/>
      <c r="B34" s="93"/>
      <c r="C34" s="63"/>
      <c r="D34" s="53" t="s">
        <v>33</v>
      </c>
      <c r="E34" s="53"/>
      <c r="F34" s="54">
        <v>5077</v>
      </c>
      <c r="G34" s="55">
        <f t="shared" si="2"/>
        <v>0.73524407004007131</v>
      </c>
      <c r="H34" s="54">
        <v>4938</v>
      </c>
      <c r="I34" s="55">
        <f t="shared" si="0"/>
        <v>2.8149048197650961</v>
      </c>
    </row>
    <row r="35" spans="1:9" ht="18" customHeight="1">
      <c r="A35" s="93"/>
      <c r="B35" s="93"/>
      <c r="C35" s="63"/>
      <c r="D35" s="53" t="s">
        <v>34</v>
      </c>
      <c r="E35" s="53"/>
      <c r="F35" s="54">
        <v>184421</v>
      </c>
      <c r="G35" s="55">
        <f t="shared" si="2"/>
        <v>26.707592405132953</v>
      </c>
      <c r="H35" s="54">
        <v>190288</v>
      </c>
      <c r="I35" s="55">
        <f t="shared" si="0"/>
        <v>-3.0832212225679001</v>
      </c>
    </row>
    <row r="36" spans="1:9" ht="18" customHeight="1">
      <c r="A36" s="93"/>
      <c r="B36" s="93"/>
      <c r="C36" s="63"/>
      <c r="D36" s="53" t="s">
        <v>35</v>
      </c>
      <c r="E36" s="53"/>
      <c r="F36" s="54">
        <v>7404</v>
      </c>
      <c r="G36" s="55">
        <f t="shared" si="2"/>
        <v>1.0722369695837479</v>
      </c>
      <c r="H36" s="54">
        <v>7195</v>
      </c>
      <c r="I36" s="55">
        <f t="shared" si="0"/>
        <v>2.9047949965253617</v>
      </c>
    </row>
    <row r="37" spans="1:9" ht="18" customHeight="1">
      <c r="A37" s="93"/>
      <c r="B37" s="93"/>
      <c r="C37" s="63"/>
      <c r="D37" s="53" t="s">
        <v>15</v>
      </c>
      <c r="E37" s="53"/>
      <c r="F37" s="54">
        <v>29526</v>
      </c>
      <c r="G37" s="55">
        <f t="shared" si="2"/>
        <v>4.2759142036642004</v>
      </c>
      <c r="H37" s="54">
        <v>55632</v>
      </c>
      <c r="I37" s="55">
        <f t="shared" si="0"/>
        <v>-46.926229508196727</v>
      </c>
    </row>
    <row r="38" spans="1:9" ht="18" customHeight="1">
      <c r="A38" s="93"/>
      <c r="B38" s="93"/>
      <c r="C38" s="62"/>
      <c r="D38" s="53" t="s">
        <v>36</v>
      </c>
      <c r="E38" s="53"/>
      <c r="F38" s="54">
        <v>62274</v>
      </c>
      <c r="G38" s="55">
        <f t="shared" si="2"/>
        <v>9.0184339605427226</v>
      </c>
      <c r="H38" s="54">
        <v>40070</v>
      </c>
      <c r="I38" s="55">
        <f t="shared" si="0"/>
        <v>55.413027202395803</v>
      </c>
    </row>
    <row r="39" spans="1:9" ht="18" customHeight="1">
      <c r="A39" s="93"/>
      <c r="B39" s="93"/>
      <c r="C39" s="61" t="s">
        <v>16</v>
      </c>
      <c r="D39" s="53"/>
      <c r="E39" s="53"/>
      <c r="F39" s="2">
        <v>129690</v>
      </c>
      <c r="G39" s="55">
        <f>F40/$F$45*100</f>
        <v>17.7103019612784</v>
      </c>
      <c r="H39" s="54">
        <f>+H40+H43+H44</f>
        <v>136229</v>
      </c>
      <c r="I39" s="55">
        <f>(F40/H39-1)*100</f>
        <v>-10.229833589030235</v>
      </c>
    </row>
    <row r="40" spans="1:9" ht="18" customHeight="1">
      <c r="A40" s="93"/>
      <c r="B40" s="93"/>
      <c r="C40" s="63"/>
      <c r="D40" s="61" t="s">
        <v>17</v>
      </c>
      <c r="E40" s="53"/>
      <c r="F40" s="54">
        <v>122293</v>
      </c>
      <c r="G40" s="55">
        <f>F40/$F$45*100</f>
        <v>17.7103019612784</v>
      </c>
      <c r="H40" s="54">
        <f>SUM(H41:H42)</f>
        <v>129067</v>
      </c>
      <c r="I40" s="55">
        <f>(F40/H40-1)*100</f>
        <v>-5.2484368583758823</v>
      </c>
    </row>
    <row r="41" spans="1:9" ht="18" customHeight="1">
      <c r="A41" s="93"/>
      <c r="B41" s="93"/>
      <c r="C41" s="63"/>
      <c r="D41" s="63"/>
      <c r="E41" s="57" t="s">
        <v>91</v>
      </c>
      <c r="F41" s="54">
        <v>91434</v>
      </c>
      <c r="G41" s="55">
        <f t="shared" si="2"/>
        <v>13.241344553879038</v>
      </c>
      <c r="H41" s="54">
        <f>93349+8210</f>
        <v>101559</v>
      </c>
      <c r="I41" s="58">
        <f t="shared" si="0"/>
        <v>-9.9695743361001945</v>
      </c>
    </row>
    <row r="42" spans="1:9" ht="18" customHeight="1">
      <c r="A42" s="93"/>
      <c r="B42" s="93"/>
      <c r="C42" s="63"/>
      <c r="D42" s="62"/>
      <c r="E42" s="47" t="s">
        <v>37</v>
      </c>
      <c r="F42" s="54">
        <v>30859</v>
      </c>
      <c r="G42" s="55">
        <f t="shared" si="2"/>
        <v>4.4689574073993619</v>
      </c>
      <c r="H42" s="54">
        <v>27508</v>
      </c>
      <c r="I42" s="58">
        <f t="shared" si="0"/>
        <v>12.181910716882371</v>
      </c>
    </row>
    <row r="43" spans="1:9" ht="18" customHeight="1">
      <c r="A43" s="93"/>
      <c r="B43" s="93"/>
      <c r="C43" s="63"/>
      <c r="D43" s="53" t="s">
        <v>38</v>
      </c>
      <c r="E43" s="53"/>
      <c r="F43" s="54">
        <v>7397</v>
      </c>
      <c r="G43" s="55">
        <f t="shared" si="2"/>
        <v>1.0712232393315753</v>
      </c>
      <c r="H43" s="54">
        <v>7162</v>
      </c>
      <c r="I43" s="58">
        <f t="shared" si="0"/>
        <v>3.2812063669366065</v>
      </c>
    </row>
    <row r="44" spans="1:9" ht="18" customHeight="1">
      <c r="A44" s="93"/>
      <c r="B44" s="93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93"/>
      <c r="B45" s="93"/>
      <c r="C45" s="47" t="s">
        <v>18</v>
      </c>
      <c r="D45" s="47"/>
      <c r="E45" s="47"/>
      <c r="F45" s="54">
        <f>SUM(F28,F32,F39)</f>
        <v>690519</v>
      </c>
      <c r="G45" s="55">
        <f t="shared" si="2"/>
        <v>100</v>
      </c>
      <c r="H45" s="54">
        <f>SUM(H28,H32,H39)</f>
        <v>697283</v>
      </c>
      <c r="I45" s="55">
        <f t="shared" si="0"/>
        <v>-0.97005089755523022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7" sqref="I7"/>
    </sheetView>
  </sheetViews>
  <sheetFormatPr defaultColWidth="9" defaultRowHeight="13.2"/>
  <cols>
    <col min="1" max="1" width="5.33203125" style="2" customWidth="1"/>
    <col min="2" max="2" width="3.109375" style="2" customWidth="1"/>
    <col min="3" max="3" width="34.77734375" style="2" customWidth="1"/>
    <col min="4" max="9" width="11.88671875" style="2" customWidth="1"/>
    <col min="10" max="10" width="9" style="2"/>
    <col min="11" max="11" width="14" style="2" bestFit="1" customWidth="1"/>
    <col min="12" max="16384" width="9" style="2"/>
  </cols>
  <sheetData>
    <row r="1" spans="1:11" ht="33.9" customHeight="1">
      <c r="A1" s="33" t="s">
        <v>0</v>
      </c>
      <c r="B1" s="33"/>
      <c r="C1" s="21" t="str">
        <f>'1.普通会計予算(R5-6年度)'!E1</f>
        <v>宮崎県</v>
      </c>
      <c r="D1" s="34"/>
      <c r="E1" s="34"/>
    </row>
    <row r="4" spans="1:11">
      <c r="A4" s="35" t="s">
        <v>112</v>
      </c>
    </row>
    <row r="5" spans="1:11">
      <c r="I5" s="9" t="s">
        <v>113</v>
      </c>
    </row>
    <row r="6" spans="1:11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233</v>
      </c>
      <c r="H6" s="36" t="s">
        <v>239</v>
      </c>
      <c r="I6" s="36" t="s">
        <v>247</v>
      </c>
    </row>
    <row r="7" spans="1:11" ht="27" customHeight="1">
      <c r="A7" s="93" t="s">
        <v>115</v>
      </c>
      <c r="B7" s="61" t="s">
        <v>116</v>
      </c>
      <c r="C7" s="53"/>
      <c r="D7" s="66" t="s">
        <v>117</v>
      </c>
      <c r="E7" s="36">
        <v>566802</v>
      </c>
      <c r="F7" s="36">
        <v>569336</v>
      </c>
      <c r="G7" s="36">
        <v>688510</v>
      </c>
      <c r="H7" s="36">
        <v>714385</v>
      </c>
      <c r="I7" s="36">
        <v>722275</v>
      </c>
    </row>
    <row r="8" spans="1:11" ht="27" customHeight="1">
      <c r="A8" s="93"/>
      <c r="B8" s="79"/>
      <c r="C8" s="53" t="s">
        <v>118</v>
      </c>
      <c r="D8" s="66" t="s">
        <v>41</v>
      </c>
      <c r="E8" s="70">
        <v>327646</v>
      </c>
      <c r="F8" s="70">
        <v>325595</v>
      </c>
      <c r="G8" s="70">
        <v>334984</v>
      </c>
      <c r="H8" s="71">
        <v>365232</v>
      </c>
      <c r="I8" s="71">
        <f>143712+22602+689+197310</f>
        <v>364313</v>
      </c>
      <c r="K8" s="2">
        <f>143712411+22601852+689296+197309588</f>
        <v>364313147</v>
      </c>
    </row>
    <row r="9" spans="1:11" ht="27" customHeight="1">
      <c r="A9" s="93"/>
      <c r="B9" s="53" t="s">
        <v>119</v>
      </c>
      <c r="C9" s="53"/>
      <c r="D9" s="66"/>
      <c r="E9" s="70">
        <v>551920</v>
      </c>
      <c r="F9" s="70">
        <v>554090</v>
      </c>
      <c r="G9" s="70">
        <v>667632</v>
      </c>
      <c r="H9" s="72">
        <v>697283</v>
      </c>
      <c r="I9" s="72">
        <v>690519</v>
      </c>
    </row>
    <row r="10" spans="1:11" ht="27" customHeight="1">
      <c r="A10" s="93"/>
      <c r="B10" s="53" t="s">
        <v>120</v>
      </c>
      <c r="C10" s="53"/>
      <c r="D10" s="66"/>
      <c r="E10" s="70">
        <v>14882</v>
      </c>
      <c r="F10" s="70">
        <v>15247</v>
      </c>
      <c r="G10" s="70">
        <v>20878</v>
      </c>
      <c r="H10" s="72">
        <v>17102</v>
      </c>
      <c r="I10" s="72">
        <v>31756</v>
      </c>
    </row>
    <row r="11" spans="1:11" ht="27" customHeight="1">
      <c r="A11" s="93"/>
      <c r="B11" s="53" t="s">
        <v>121</v>
      </c>
      <c r="C11" s="53"/>
      <c r="D11" s="66"/>
      <c r="E11" s="70">
        <v>8631</v>
      </c>
      <c r="F11" s="70">
        <v>7509</v>
      </c>
      <c r="G11" s="70">
        <v>10358</v>
      </c>
      <c r="H11" s="72">
        <v>11806</v>
      </c>
      <c r="I11" s="72">
        <v>17152</v>
      </c>
    </row>
    <row r="12" spans="1:11" ht="27" customHeight="1">
      <c r="A12" s="93"/>
      <c r="B12" s="53" t="s">
        <v>122</v>
      </c>
      <c r="C12" s="53"/>
      <c r="D12" s="66"/>
      <c r="E12" s="70">
        <v>6251</v>
      </c>
      <c r="F12" s="70">
        <v>7738</v>
      </c>
      <c r="G12" s="70">
        <v>10520</v>
      </c>
      <c r="H12" s="72">
        <v>5296</v>
      </c>
      <c r="I12" s="72">
        <v>14604</v>
      </c>
    </row>
    <row r="13" spans="1:11" ht="27" customHeight="1">
      <c r="A13" s="93"/>
      <c r="B13" s="53" t="s">
        <v>123</v>
      </c>
      <c r="C13" s="53"/>
      <c r="D13" s="66"/>
      <c r="E13" s="70">
        <v>-441</v>
      </c>
      <c r="F13" s="70">
        <v>1487</v>
      </c>
      <c r="G13" s="70">
        <v>2782</v>
      </c>
      <c r="H13" s="72">
        <v>-5224</v>
      </c>
      <c r="I13" s="72">
        <v>9308</v>
      </c>
    </row>
    <row r="14" spans="1:11" ht="27" customHeight="1">
      <c r="A14" s="93"/>
      <c r="B14" s="53" t="s">
        <v>124</v>
      </c>
      <c r="C14" s="53"/>
      <c r="D14" s="66"/>
      <c r="E14" s="70">
        <v>0</v>
      </c>
      <c r="F14" s="70">
        <v>0</v>
      </c>
      <c r="G14" s="70">
        <v>0</v>
      </c>
      <c r="H14" s="72">
        <v>0</v>
      </c>
      <c r="I14" s="72">
        <v>0</v>
      </c>
    </row>
    <row r="15" spans="1:11" ht="27" customHeight="1">
      <c r="A15" s="93"/>
      <c r="B15" s="53" t="s">
        <v>125</v>
      </c>
      <c r="C15" s="53"/>
      <c r="D15" s="66"/>
      <c r="E15" s="70">
        <v>-406</v>
      </c>
      <c r="F15" s="70">
        <v>1488</v>
      </c>
      <c r="G15" s="70">
        <v>2785</v>
      </c>
      <c r="H15" s="72">
        <v>4599</v>
      </c>
      <c r="I15" s="72">
        <v>6308</v>
      </c>
    </row>
    <row r="16" spans="1:11" ht="27" customHeight="1">
      <c r="A16" s="93"/>
      <c r="B16" s="53" t="s">
        <v>126</v>
      </c>
      <c r="C16" s="53"/>
      <c r="D16" s="66" t="s">
        <v>42</v>
      </c>
      <c r="E16" s="70">
        <v>94485</v>
      </c>
      <c r="F16" s="70">
        <v>93711</v>
      </c>
      <c r="G16" s="70">
        <v>104124</v>
      </c>
      <c r="H16" s="72">
        <v>136660</v>
      </c>
      <c r="I16" s="72">
        <v>135575</v>
      </c>
    </row>
    <row r="17" spans="1:9" ht="27" customHeight="1">
      <c r="A17" s="93"/>
      <c r="B17" s="53" t="s">
        <v>127</v>
      </c>
      <c r="C17" s="53"/>
      <c r="D17" s="66" t="s">
        <v>43</v>
      </c>
      <c r="E17" s="70">
        <v>47183</v>
      </c>
      <c r="F17" s="70">
        <v>64891</v>
      </c>
      <c r="G17" s="70">
        <v>93134</v>
      </c>
      <c r="H17" s="72">
        <v>110648</v>
      </c>
      <c r="I17" s="72">
        <v>101186</v>
      </c>
    </row>
    <row r="18" spans="1:9" ht="27" customHeight="1">
      <c r="A18" s="93"/>
      <c r="B18" s="53" t="s">
        <v>128</v>
      </c>
      <c r="C18" s="53"/>
      <c r="D18" s="66" t="s">
        <v>44</v>
      </c>
      <c r="E18" s="70">
        <v>844800</v>
      </c>
      <c r="F18" s="70">
        <v>837547</v>
      </c>
      <c r="G18" s="70">
        <v>841121</v>
      </c>
      <c r="H18" s="72">
        <v>851666</v>
      </c>
      <c r="I18" s="72">
        <v>838426</v>
      </c>
    </row>
    <row r="19" spans="1:9" ht="27" customHeight="1">
      <c r="A19" s="93"/>
      <c r="B19" s="53" t="s">
        <v>129</v>
      </c>
      <c r="C19" s="53"/>
      <c r="D19" s="66" t="s">
        <v>130</v>
      </c>
      <c r="E19" s="70">
        <f>E17+E18-E16</f>
        <v>797498</v>
      </c>
      <c r="F19" s="70">
        <f>F17+F18-F16</f>
        <v>808727</v>
      </c>
      <c r="G19" s="70">
        <f>G17+G18-G16</f>
        <v>830131</v>
      </c>
      <c r="H19" s="70">
        <f>H17+H18-H16</f>
        <v>825654</v>
      </c>
      <c r="I19" s="70">
        <f>I17+I18-I16</f>
        <v>804037</v>
      </c>
    </row>
    <row r="20" spans="1:9" ht="27" customHeight="1">
      <c r="A20" s="93"/>
      <c r="B20" s="53" t="s">
        <v>131</v>
      </c>
      <c r="C20" s="53"/>
      <c r="D20" s="66" t="s">
        <v>132</v>
      </c>
      <c r="E20" s="73">
        <f>E18/E8</f>
        <v>2.5783925334049553</v>
      </c>
      <c r="F20" s="73">
        <f>F18/F8</f>
        <v>2.5723582978854096</v>
      </c>
      <c r="G20" s="73">
        <f>G18/G8</f>
        <v>2.5109288801853222</v>
      </c>
      <c r="H20" s="73">
        <f>H18/H8</f>
        <v>2.3318493450738162</v>
      </c>
      <c r="I20" s="73">
        <f>I18/I8</f>
        <v>2.3013891900645875</v>
      </c>
    </row>
    <row r="21" spans="1:9" ht="27" customHeight="1">
      <c r="A21" s="93"/>
      <c r="B21" s="53" t="s">
        <v>133</v>
      </c>
      <c r="C21" s="53"/>
      <c r="D21" s="66" t="s">
        <v>134</v>
      </c>
      <c r="E21" s="73">
        <f>E19/E8</f>
        <v>2.434023305640844</v>
      </c>
      <c r="F21" s="73">
        <f>F19/F8</f>
        <v>2.483843425114022</v>
      </c>
      <c r="G21" s="73">
        <f>G19/G8</f>
        <v>2.4781213431089246</v>
      </c>
      <c r="H21" s="73">
        <f>H19/H8</f>
        <v>2.2606288605598635</v>
      </c>
      <c r="I21" s="73">
        <f>I19/I8</f>
        <v>2.2069950838976373</v>
      </c>
    </row>
    <row r="22" spans="1:9" ht="27" customHeight="1">
      <c r="A22" s="93"/>
      <c r="B22" s="53" t="s">
        <v>135</v>
      </c>
      <c r="C22" s="53"/>
      <c r="D22" s="66" t="s">
        <v>136</v>
      </c>
      <c r="E22" s="70">
        <f>E18/E24*1000000</f>
        <v>765169.56820633495</v>
      </c>
      <c r="F22" s="70">
        <f>F18/F24*1000000</f>
        <v>758600.23241301044</v>
      </c>
      <c r="G22" s="70">
        <f>G18/G24*1000000</f>
        <v>786406.01509383158</v>
      </c>
      <c r="H22" s="70">
        <f>H18/H24*1000000</f>
        <v>796265.06204327696</v>
      </c>
      <c r="I22" s="70">
        <f>I18/I24*1000000</f>
        <v>783886.32504843036</v>
      </c>
    </row>
    <row r="23" spans="1:9" ht="27" customHeight="1">
      <c r="A23" s="93"/>
      <c r="B23" s="53" t="s">
        <v>137</v>
      </c>
      <c r="C23" s="53"/>
      <c r="D23" s="66" t="s">
        <v>138</v>
      </c>
      <c r="E23" s="70">
        <f>E19/E24*1000000</f>
        <v>722326.23142213037</v>
      </c>
      <c r="F23" s="70">
        <f>F19/F24*1000000</f>
        <v>732496.79141430464</v>
      </c>
      <c r="G23" s="70">
        <f>G19/G24*1000000</f>
        <v>776130.91542816965</v>
      </c>
      <c r="H23" s="70">
        <f>H19/H24*1000000</f>
        <v>771945.14461805427</v>
      </c>
      <c r="I23" s="70">
        <f>I19/I24*1000000</f>
        <v>751734.33210917225</v>
      </c>
    </row>
    <row r="24" spans="1:9" ht="27" customHeight="1">
      <c r="A24" s="93"/>
      <c r="B24" s="74" t="s">
        <v>139</v>
      </c>
      <c r="C24" s="75"/>
      <c r="D24" s="66" t="s">
        <v>140</v>
      </c>
      <c r="E24" s="70">
        <v>1104069</v>
      </c>
      <c r="F24" s="70">
        <v>1104069</v>
      </c>
      <c r="G24" s="72">
        <v>1069576</v>
      </c>
      <c r="H24" s="72">
        <v>1069576</v>
      </c>
      <c r="I24" s="72">
        <v>1069576</v>
      </c>
    </row>
    <row r="25" spans="1:9" ht="27" customHeight="1">
      <c r="A25" s="93"/>
      <c r="B25" s="47" t="s">
        <v>141</v>
      </c>
      <c r="C25" s="47"/>
      <c r="D25" s="47"/>
      <c r="E25" s="70">
        <v>323805</v>
      </c>
      <c r="F25" s="70">
        <v>321059</v>
      </c>
      <c r="G25" s="70">
        <v>327215</v>
      </c>
      <c r="H25" s="54">
        <v>341128</v>
      </c>
      <c r="I25" s="54">
        <v>332293</v>
      </c>
    </row>
    <row r="26" spans="1:9" ht="27" customHeight="1">
      <c r="A26" s="93"/>
      <c r="B26" s="47" t="s">
        <v>142</v>
      </c>
      <c r="C26" s="47"/>
      <c r="D26" s="47"/>
      <c r="E26" s="76">
        <v>0.34599999999999997</v>
      </c>
      <c r="F26" s="76">
        <v>0.35299999999999998</v>
      </c>
      <c r="G26" s="76">
        <v>0.35799999999999998</v>
      </c>
      <c r="H26" s="77">
        <v>0.34200000000000003</v>
      </c>
      <c r="I26" s="77">
        <v>0.34100000000000003</v>
      </c>
    </row>
    <row r="27" spans="1:9" ht="27" customHeight="1">
      <c r="A27" s="93"/>
      <c r="B27" s="47" t="s">
        <v>143</v>
      </c>
      <c r="C27" s="47"/>
      <c r="D27" s="47"/>
      <c r="E27" s="58">
        <v>1.9</v>
      </c>
      <c r="F27" s="58">
        <v>2.4</v>
      </c>
      <c r="G27" s="58">
        <v>3.2</v>
      </c>
      <c r="H27" s="55">
        <v>1.6</v>
      </c>
      <c r="I27" s="55">
        <v>4.4000000000000004</v>
      </c>
    </row>
    <row r="28" spans="1:9" ht="27" customHeight="1">
      <c r="A28" s="93"/>
      <c r="B28" s="47" t="s">
        <v>144</v>
      </c>
      <c r="C28" s="47"/>
      <c r="D28" s="47"/>
      <c r="E28" s="58">
        <v>91.6</v>
      </c>
      <c r="F28" s="58">
        <v>92.8</v>
      </c>
      <c r="G28" s="58">
        <v>92.5</v>
      </c>
      <c r="H28" s="55">
        <v>83.7</v>
      </c>
      <c r="I28" s="55">
        <v>91</v>
      </c>
    </row>
    <row r="29" spans="1:9" ht="27" customHeight="1">
      <c r="A29" s="93"/>
      <c r="B29" s="47" t="s">
        <v>145</v>
      </c>
      <c r="C29" s="47"/>
      <c r="D29" s="47"/>
      <c r="E29" s="58">
        <v>38.299999999999997</v>
      </c>
      <c r="F29" s="58">
        <v>36.799999999999997</v>
      </c>
      <c r="G29" s="58">
        <v>36.6</v>
      </c>
      <c r="H29" s="55">
        <v>34.799999999999997</v>
      </c>
      <c r="I29" s="55">
        <v>38</v>
      </c>
    </row>
    <row r="30" spans="1:9" ht="27" customHeight="1">
      <c r="A30" s="93"/>
      <c r="B30" s="93" t="s">
        <v>146</v>
      </c>
      <c r="C30" s="47" t="s">
        <v>147</v>
      </c>
      <c r="D30" s="47"/>
      <c r="E30" s="58">
        <v>0</v>
      </c>
      <c r="F30" s="58">
        <v>0</v>
      </c>
      <c r="G30" s="58">
        <v>0</v>
      </c>
      <c r="H30" s="58">
        <v>0</v>
      </c>
      <c r="I30" s="55">
        <v>0</v>
      </c>
    </row>
    <row r="31" spans="1:9" ht="27" customHeight="1">
      <c r="A31" s="93"/>
      <c r="B31" s="93"/>
      <c r="C31" s="47" t="s">
        <v>148</v>
      </c>
      <c r="D31" s="47"/>
      <c r="E31" s="58">
        <v>0</v>
      </c>
      <c r="F31" s="58">
        <v>0</v>
      </c>
      <c r="G31" s="58">
        <v>0</v>
      </c>
      <c r="H31" s="58">
        <v>0</v>
      </c>
      <c r="I31" s="55">
        <v>0</v>
      </c>
    </row>
    <row r="32" spans="1:9" ht="27" customHeight="1">
      <c r="A32" s="93"/>
      <c r="B32" s="93"/>
      <c r="C32" s="47" t="s">
        <v>149</v>
      </c>
      <c r="D32" s="47"/>
      <c r="E32" s="58">
        <v>11.9</v>
      </c>
      <c r="F32" s="58">
        <v>11</v>
      </c>
      <c r="G32" s="58">
        <v>10.6</v>
      </c>
      <c r="H32" s="55">
        <v>10.6</v>
      </c>
      <c r="I32" s="55">
        <v>11.4</v>
      </c>
    </row>
    <row r="33" spans="1:9" ht="27" customHeight="1">
      <c r="A33" s="93"/>
      <c r="B33" s="93"/>
      <c r="C33" s="47" t="s">
        <v>150</v>
      </c>
      <c r="D33" s="47"/>
      <c r="E33" s="58">
        <v>113.7</v>
      </c>
      <c r="F33" s="58">
        <v>111.2</v>
      </c>
      <c r="G33" s="58">
        <v>103.6</v>
      </c>
      <c r="H33" s="78">
        <v>95.7</v>
      </c>
      <c r="I33" s="78">
        <v>97.3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3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L43" sqref="L43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20" t="s">
        <v>0</v>
      </c>
      <c r="B1" s="11"/>
      <c r="C1" s="11"/>
      <c r="D1" s="22" t="str">
        <f>'1.普通会計予算(R5-6年度)'!E1</f>
        <v>宮崎県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" customHeight="1">
      <c r="A6" s="107" t="s">
        <v>48</v>
      </c>
      <c r="B6" s="108"/>
      <c r="C6" s="108"/>
      <c r="D6" s="108"/>
      <c r="E6" s="108"/>
      <c r="F6" s="113" t="s">
        <v>251</v>
      </c>
      <c r="G6" s="114"/>
      <c r="H6" s="113" t="s">
        <v>252</v>
      </c>
      <c r="I6" s="114"/>
      <c r="J6" s="113" t="s">
        <v>253</v>
      </c>
      <c r="K6" s="114"/>
      <c r="L6" s="115" t="s">
        <v>254</v>
      </c>
      <c r="M6" s="116"/>
      <c r="N6" s="99"/>
      <c r="O6" s="99"/>
    </row>
    <row r="7" spans="1:25" ht="15.9" customHeight="1">
      <c r="A7" s="108"/>
      <c r="B7" s="108"/>
      <c r="C7" s="108"/>
      <c r="D7" s="108"/>
      <c r="E7" s="108"/>
      <c r="F7" s="51" t="s">
        <v>238</v>
      </c>
      <c r="G7" s="51" t="s">
        <v>237</v>
      </c>
      <c r="H7" s="51" t="s">
        <v>238</v>
      </c>
      <c r="I7" s="80" t="s">
        <v>237</v>
      </c>
      <c r="J7" s="51" t="s">
        <v>238</v>
      </c>
      <c r="K7" s="80" t="s">
        <v>237</v>
      </c>
      <c r="L7" s="51" t="s">
        <v>238</v>
      </c>
      <c r="M7" s="80" t="s">
        <v>237</v>
      </c>
      <c r="N7" s="51" t="s">
        <v>238</v>
      </c>
      <c r="O7" s="80" t="s">
        <v>237</v>
      </c>
    </row>
    <row r="8" spans="1:25" ht="15.9" customHeight="1">
      <c r="A8" s="105" t="s">
        <v>82</v>
      </c>
      <c r="B8" s="61" t="s">
        <v>49</v>
      </c>
      <c r="C8" s="53"/>
      <c r="D8" s="53"/>
      <c r="E8" s="66" t="s">
        <v>40</v>
      </c>
      <c r="F8" s="54">
        <v>38040</v>
      </c>
      <c r="G8" s="54">
        <v>35640</v>
      </c>
      <c r="H8" s="54">
        <v>4549</v>
      </c>
      <c r="I8" s="54">
        <v>4579</v>
      </c>
      <c r="J8" s="54">
        <v>399</v>
      </c>
      <c r="K8" s="54">
        <v>354</v>
      </c>
      <c r="L8" s="54">
        <v>14</v>
      </c>
      <c r="M8" s="54">
        <v>18</v>
      </c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" customHeight="1">
      <c r="A9" s="105"/>
      <c r="B9" s="63"/>
      <c r="C9" s="53" t="s">
        <v>50</v>
      </c>
      <c r="D9" s="53"/>
      <c r="E9" s="66" t="s">
        <v>41</v>
      </c>
      <c r="F9" s="54">
        <v>38040</v>
      </c>
      <c r="G9" s="54">
        <v>35552</v>
      </c>
      <c r="H9" s="54">
        <v>4549</v>
      </c>
      <c r="I9" s="54">
        <v>4579</v>
      </c>
      <c r="J9" s="54">
        <v>399</v>
      </c>
      <c r="K9" s="54">
        <v>354</v>
      </c>
      <c r="L9" s="54">
        <v>14</v>
      </c>
      <c r="M9" s="54">
        <v>18</v>
      </c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" customHeight="1">
      <c r="A10" s="105"/>
      <c r="B10" s="62"/>
      <c r="C10" s="53" t="s">
        <v>51</v>
      </c>
      <c r="D10" s="53"/>
      <c r="E10" s="66" t="s">
        <v>42</v>
      </c>
      <c r="F10" s="54">
        <v>0</v>
      </c>
      <c r="G10" s="54">
        <v>88</v>
      </c>
      <c r="H10" s="54">
        <v>0</v>
      </c>
      <c r="I10" s="54">
        <v>0</v>
      </c>
      <c r="J10" s="67">
        <v>0</v>
      </c>
      <c r="K10" s="67">
        <v>0</v>
      </c>
      <c r="L10" s="54">
        <v>0</v>
      </c>
      <c r="M10" s="54">
        <v>0</v>
      </c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" customHeight="1">
      <c r="A11" s="105"/>
      <c r="B11" s="61" t="s">
        <v>52</v>
      </c>
      <c r="C11" s="53"/>
      <c r="D11" s="53"/>
      <c r="E11" s="66" t="s">
        <v>43</v>
      </c>
      <c r="F11" s="54">
        <v>39214</v>
      </c>
      <c r="G11" s="54">
        <v>35508</v>
      </c>
      <c r="H11" s="54">
        <v>4926</v>
      </c>
      <c r="I11" s="54">
        <v>4543</v>
      </c>
      <c r="J11" s="54">
        <v>418</v>
      </c>
      <c r="K11" s="54">
        <v>322</v>
      </c>
      <c r="L11" s="54">
        <v>24</v>
      </c>
      <c r="M11" s="54">
        <v>16</v>
      </c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" customHeight="1">
      <c r="A12" s="105"/>
      <c r="B12" s="63"/>
      <c r="C12" s="53" t="s">
        <v>53</v>
      </c>
      <c r="D12" s="53"/>
      <c r="E12" s="66" t="s">
        <v>44</v>
      </c>
      <c r="F12" s="54">
        <v>39214</v>
      </c>
      <c r="G12" s="54">
        <v>35508</v>
      </c>
      <c r="H12" s="54">
        <v>4926</v>
      </c>
      <c r="I12" s="54">
        <v>4543</v>
      </c>
      <c r="J12" s="54">
        <v>418</v>
      </c>
      <c r="K12" s="54">
        <v>322</v>
      </c>
      <c r="L12" s="54">
        <v>15</v>
      </c>
      <c r="M12" s="54">
        <v>16</v>
      </c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" customHeight="1">
      <c r="A13" s="105"/>
      <c r="B13" s="62"/>
      <c r="C13" s="53" t="s">
        <v>54</v>
      </c>
      <c r="D13" s="53"/>
      <c r="E13" s="66" t="s">
        <v>45</v>
      </c>
      <c r="F13" s="54">
        <v>0</v>
      </c>
      <c r="G13" s="54">
        <v>0</v>
      </c>
      <c r="H13" s="67">
        <v>0</v>
      </c>
      <c r="I13" s="67">
        <v>0</v>
      </c>
      <c r="J13" s="67">
        <v>0</v>
      </c>
      <c r="K13" s="67">
        <v>0</v>
      </c>
      <c r="L13" s="54">
        <v>10</v>
      </c>
      <c r="M13" s="54">
        <v>0</v>
      </c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" customHeight="1">
      <c r="A14" s="105"/>
      <c r="B14" s="53" t="s">
        <v>55</v>
      </c>
      <c r="C14" s="53"/>
      <c r="D14" s="53"/>
      <c r="E14" s="66" t="s">
        <v>152</v>
      </c>
      <c r="F14" s="54">
        <f t="shared" ref="F14:F15" si="0">F9-F12</f>
        <v>-1174</v>
      </c>
      <c r="G14" s="54">
        <f t="shared" ref="G14:O15" si="1">G9-G12</f>
        <v>44</v>
      </c>
      <c r="H14" s="54">
        <f t="shared" si="1"/>
        <v>-377</v>
      </c>
      <c r="I14" s="54">
        <f t="shared" si="1"/>
        <v>36</v>
      </c>
      <c r="J14" s="54">
        <f t="shared" si="1"/>
        <v>-19</v>
      </c>
      <c r="K14" s="54">
        <f t="shared" si="1"/>
        <v>32</v>
      </c>
      <c r="L14" s="54">
        <f t="shared" si="1"/>
        <v>-1</v>
      </c>
      <c r="M14" s="54">
        <f t="shared" si="1"/>
        <v>2</v>
      </c>
      <c r="N14" s="54">
        <f t="shared" si="1"/>
        <v>0</v>
      </c>
      <c r="O14" s="54">
        <f t="shared" si="1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" customHeight="1">
      <c r="A15" s="105"/>
      <c r="B15" s="53" t="s">
        <v>56</v>
      </c>
      <c r="C15" s="53"/>
      <c r="D15" s="53"/>
      <c r="E15" s="66" t="s">
        <v>153</v>
      </c>
      <c r="F15" s="54">
        <f t="shared" si="0"/>
        <v>0</v>
      </c>
      <c r="G15" s="54">
        <f t="shared" si="1"/>
        <v>88</v>
      </c>
      <c r="H15" s="54">
        <f t="shared" si="1"/>
        <v>0</v>
      </c>
      <c r="I15" s="54">
        <f t="shared" si="1"/>
        <v>0</v>
      </c>
      <c r="J15" s="54">
        <f t="shared" si="1"/>
        <v>0</v>
      </c>
      <c r="K15" s="54">
        <f t="shared" si="1"/>
        <v>0</v>
      </c>
      <c r="L15" s="54">
        <f t="shared" si="1"/>
        <v>-10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" customHeight="1">
      <c r="A16" s="105"/>
      <c r="B16" s="53" t="s">
        <v>57</v>
      </c>
      <c r="C16" s="53"/>
      <c r="D16" s="53"/>
      <c r="E16" s="66" t="s">
        <v>154</v>
      </c>
      <c r="F16" s="54">
        <f t="shared" ref="F16" si="2">F8-F11</f>
        <v>-1174</v>
      </c>
      <c r="G16" s="54">
        <f t="shared" ref="G16:O16" si="3">G8-G11</f>
        <v>132</v>
      </c>
      <c r="H16" s="54">
        <f t="shared" si="3"/>
        <v>-377</v>
      </c>
      <c r="I16" s="54">
        <f t="shared" si="3"/>
        <v>36</v>
      </c>
      <c r="J16" s="54">
        <f t="shared" si="3"/>
        <v>-19</v>
      </c>
      <c r="K16" s="54">
        <f t="shared" si="3"/>
        <v>32</v>
      </c>
      <c r="L16" s="54">
        <f t="shared" si="3"/>
        <v>-10</v>
      </c>
      <c r="M16" s="54">
        <f t="shared" si="3"/>
        <v>2</v>
      </c>
      <c r="N16" s="54">
        <f t="shared" si="3"/>
        <v>0</v>
      </c>
      <c r="O16" s="54">
        <f t="shared" si="3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" customHeight="1">
      <c r="A17" s="105"/>
      <c r="B17" s="53" t="s">
        <v>58</v>
      </c>
      <c r="C17" s="53"/>
      <c r="D17" s="53"/>
      <c r="E17" s="51"/>
      <c r="F17" s="67">
        <v>6428</v>
      </c>
      <c r="G17" s="67">
        <v>5254</v>
      </c>
      <c r="H17" s="67">
        <v>0</v>
      </c>
      <c r="I17" s="67">
        <v>0</v>
      </c>
      <c r="J17" s="54">
        <v>0</v>
      </c>
      <c r="K17" s="54">
        <v>0</v>
      </c>
      <c r="L17" s="89">
        <v>19</v>
      </c>
      <c r="M17" s="54">
        <v>9</v>
      </c>
      <c r="N17" s="67"/>
      <c r="O17" s="68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" customHeight="1">
      <c r="A18" s="105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/>
      <c r="O18" s="68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" customHeight="1">
      <c r="A19" s="105" t="s">
        <v>83</v>
      </c>
      <c r="B19" s="61" t="s">
        <v>60</v>
      </c>
      <c r="C19" s="53"/>
      <c r="D19" s="53"/>
      <c r="E19" s="66"/>
      <c r="F19" s="54">
        <v>5082</v>
      </c>
      <c r="G19" s="54">
        <v>30372</v>
      </c>
      <c r="H19" s="54">
        <v>102</v>
      </c>
      <c r="I19" s="54">
        <v>181</v>
      </c>
      <c r="J19" s="54">
        <v>3</v>
      </c>
      <c r="K19" s="54">
        <v>1</v>
      </c>
      <c r="L19" s="54">
        <v>0</v>
      </c>
      <c r="M19" s="54">
        <v>0</v>
      </c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" customHeight="1">
      <c r="A20" s="105"/>
      <c r="B20" s="62"/>
      <c r="C20" s="53" t="s">
        <v>61</v>
      </c>
      <c r="D20" s="53"/>
      <c r="E20" s="66"/>
      <c r="F20" s="54">
        <v>2949</v>
      </c>
      <c r="G20" s="54">
        <v>27975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" customHeight="1">
      <c r="A21" s="105"/>
      <c r="B21" s="79" t="s">
        <v>62</v>
      </c>
      <c r="C21" s="53"/>
      <c r="D21" s="53"/>
      <c r="E21" s="66" t="s">
        <v>155</v>
      </c>
      <c r="F21" s="54">
        <v>5082</v>
      </c>
      <c r="G21" s="54">
        <v>30372</v>
      </c>
      <c r="H21" s="54">
        <v>102</v>
      </c>
      <c r="I21" s="54">
        <v>181</v>
      </c>
      <c r="J21" s="54">
        <v>3</v>
      </c>
      <c r="K21" s="54">
        <v>1</v>
      </c>
      <c r="L21" s="54">
        <v>0</v>
      </c>
      <c r="M21" s="54">
        <v>0</v>
      </c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" customHeight="1">
      <c r="A22" s="105"/>
      <c r="B22" s="61" t="s">
        <v>63</v>
      </c>
      <c r="C22" s="53"/>
      <c r="D22" s="53"/>
      <c r="E22" s="66" t="s">
        <v>156</v>
      </c>
      <c r="F22" s="54">
        <v>7182</v>
      </c>
      <c r="G22" s="54">
        <v>32041</v>
      </c>
      <c r="H22" s="54">
        <v>2101</v>
      </c>
      <c r="I22" s="54">
        <v>3885</v>
      </c>
      <c r="J22" s="54">
        <v>83</v>
      </c>
      <c r="K22" s="54">
        <v>87</v>
      </c>
      <c r="L22" s="54">
        <v>13</v>
      </c>
      <c r="M22" s="54">
        <v>13</v>
      </c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" customHeight="1">
      <c r="A23" s="105"/>
      <c r="B23" s="62" t="s">
        <v>64</v>
      </c>
      <c r="C23" s="53" t="s">
        <v>65</v>
      </c>
      <c r="D23" s="53"/>
      <c r="E23" s="66"/>
      <c r="F23" s="54">
        <v>3455</v>
      </c>
      <c r="G23" s="54">
        <v>3524</v>
      </c>
      <c r="H23" s="54">
        <v>208</v>
      </c>
      <c r="I23" s="54">
        <v>324</v>
      </c>
      <c r="J23" s="54">
        <v>1</v>
      </c>
      <c r="K23" s="54">
        <v>1</v>
      </c>
      <c r="L23" s="54">
        <v>0</v>
      </c>
      <c r="M23" s="54">
        <v>0</v>
      </c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" customHeight="1">
      <c r="A24" s="105"/>
      <c r="B24" s="53" t="s">
        <v>157</v>
      </c>
      <c r="C24" s="53"/>
      <c r="D24" s="53"/>
      <c r="E24" s="66" t="s">
        <v>158</v>
      </c>
      <c r="F24" s="54">
        <f t="shared" ref="F24" si="4">F21-F22</f>
        <v>-2100</v>
      </c>
      <c r="G24" s="54">
        <f t="shared" ref="G24:O24" si="5">G21-G22</f>
        <v>-1669</v>
      </c>
      <c r="H24" s="54">
        <f t="shared" si="5"/>
        <v>-1999</v>
      </c>
      <c r="I24" s="54">
        <f t="shared" si="5"/>
        <v>-3704</v>
      </c>
      <c r="J24" s="54">
        <f t="shared" si="5"/>
        <v>-80</v>
      </c>
      <c r="K24" s="54">
        <f t="shared" si="5"/>
        <v>-86</v>
      </c>
      <c r="L24" s="54">
        <f t="shared" si="5"/>
        <v>-13</v>
      </c>
      <c r="M24" s="54">
        <f t="shared" si="5"/>
        <v>-13</v>
      </c>
      <c r="N24" s="54">
        <f t="shared" si="5"/>
        <v>0</v>
      </c>
      <c r="O24" s="54">
        <f t="shared" si="5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" customHeight="1">
      <c r="A25" s="105"/>
      <c r="B25" s="61" t="s">
        <v>66</v>
      </c>
      <c r="C25" s="61"/>
      <c r="D25" s="61"/>
      <c r="E25" s="109" t="s">
        <v>159</v>
      </c>
      <c r="F25" s="117">
        <v>2100</v>
      </c>
      <c r="G25" s="97">
        <v>1669</v>
      </c>
      <c r="H25" s="117">
        <v>1999</v>
      </c>
      <c r="I25" s="117">
        <v>3704</v>
      </c>
      <c r="J25" s="97">
        <v>80</v>
      </c>
      <c r="K25" s="97">
        <v>86</v>
      </c>
      <c r="L25" s="97">
        <v>13</v>
      </c>
      <c r="M25" s="97">
        <v>13</v>
      </c>
      <c r="N25" s="97"/>
      <c r="O25" s="9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" customHeight="1">
      <c r="A26" s="105"/>
      <c r="B26" s="79" t="s">
        <v>67</v>
      </c>
      <c r="C26" s="79"/>
      <c r="D26" s="79"/>
      <c r="E26" s="110"/>
      <c r="F26" s="118"/>
      <c r="G26" s="98"/>
      <c r="H26" s="118"/>
      <c r="I26" s="118"/>
      <c r="J26" s="98"/>
      <c r="K26" s="98"/>
      <c r="L26" s="98"/>
      <c r="M26" s="98"/>
      <c r="N26" s="98"/>
      <c r="O26" s="98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" customHeight="1">
      <c r="A27" s="105"/>
      <c r="B27" s="53" t="s">
        <v>160</v>
      </c>
      <c r="C27" s="53"/>
      <c r="D27" s="53"/>
      <c r="E27" s="66" t="s">
        <v>161</v>
      </c>
      <c r="F27" s="54">
        <f t="shared" ref="F27" si="6">F24+F25</f>
        <v>0</v>
      </c>
      <c r="G27" s="54">
        <f t="shared" ref="G27:O27" si="7">G24+G25</f>
        <v>0</v>
      </c>
      <c r="H27" s="54">
        <f t="shared" si="7"/>
        <v>0</v>
      </c>
      <c r="I27" s="54">
        <f t="shared" si="7"/>
        <v>0</v>
      </c>
      <c r="J27" s="54">
        <f t="shared" si="7"/>
        <v>0</v>
      </c>
      <c r="K27" s="54">
        <f t="shared" si="7"/>
        <v>0</v>
      </c>
      <c r="L27" s="54">
        <f t="shared" si="7"/>
        <v>0</v>
      </c>
      <c r="M27" s="54">
        <f t="shared" si="7"/>
        <v>0</v>
      </c>
      <c r="N27" s="54">
        <f t="shared" si="7"/>
        <v>0</v>
      </c>
      <c r="O27" s="54">
        <f t="shared" si="7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" customHeight="1">
      <c r="A30" s="108" t="s">
        <v>68</v>
      </c>
      <c r="B30" s="108"/>
      <c r="C30" s="108"/>
      <c r="D30" s="108"/>
      <c r="E30" s="108"/>
      <c r="F30" s="112" t="s">
        <v>256</v>
      </c>
      <c r="G30" s="112"/>
      <c r="H30" s="112" t="s">
        <v>257</v>
      </c>
      <c r="I30" s="112"/>
      <c r="J30" s="112" t="s">
        <v>254</v>
      </c>
      <c r="K30" s="112"/>
      <c r="L30" s="101"/>
      <c r="M30" s="101"/>
      <c r="N30" s="101"/>
      <c r="O30" s="101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" customHeight="1">
      <c r="A31" s="108"/>
      <c r="B31" s="108"/>
      <c r="C31" s="108"/>
      <c r="D31" s="108"/>
      <c r="E31" s="108"/>
      <c r="F31" s="51" t="s">
        <v>238</v>
      </c>
      <c r="G31" s="80" t="s">
        <v>237</v>
      </c>
      <c r="H31" s="51" t="s">
        <v>238</v>
      </c>
      <c r="I31" s="80" t="s">
        <v>237</v>
      </c>
      <c r="J31" s="51" t="s">
        <v>238</v>
      </c>
      <c r="K31" s="80" t="s">
        <v>237</v>
      </c>
      <c r="L31" s="51" t="s">
        <v>238</v>
      </c>
      <c r="M31" s="80" t="s">
        <v>237</v>
      </c>
      <c r="N31" s="51" t="s">
        <v>238</v>
      </c>
      <c r="O31" s="80" t="s">
        <v>237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" customHeight="1">
      <c r="A32" s="105" t="s">
        <v>84</v>
      </c>
      <c r="B32" s="61" t="s">
        <v>49</v>
      </c>
      <c r="C32" s="53"/>
      <c r="D32" s="53"/>
      <c r="E32" s="66" t="s">
        <v>40</v>
      </c>
      <c r="F32" s="54">
        <v>687</v>
      </c>
      <c r="G32" s="54">
        <v>682</v>
      </c>
      <c r="H32" s="54">
        <v>3.9940000000000002</v>
      </c>
      <c r="I32" s="54">
        <v>4.7</v>
      </c>
      <c r="J32" s="54">
        <v>1</v>
      </c>
      <c r="K32" s="54">
        <v>1.5</v>
      </c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" customHeight="1">
      <c r="A33" s="111"/>
      <c r="B33" s="63"/>
      <c r="C33" s="61" t="s">
        <v>69</v>
      </c>
      <c r="D33" s="53"/>
      <c r="E33" s="66"/>
      <c r="F33" s="54">
        <v>494</v>
      </c>
      <c r="G33" s="54">
        <v>470</v>
      </c>
      <c r="H33" s="54">
        <v>0</v>
      </c>
      <c r="I33" s="54">
        <v>0</v>
      </c>
      <c r="J33" s="54">
        <v>0</v>
      </c>
      <c r="K33" s="54">
        <v>0</v>
      </c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" customHeight="1">
      <c r="A34" s="111"/>
      <c r="B34" s="63"/>
      <c r="C34" s="62"/>
      <c r="D34" s="53" t="s">
        <v>70</v>
      </c>
      <c r="E34" s="66"/>
      <c r="F34" s="54">
        <v>494</v>
      </c>
      <c r="G34" s="54">
        <v>470</v>
      </c>
      <c r="H34" s="54">
        <v>0</v>
      </c>
      <c r="I34" s="54">
        <v>0</v>
      </c>
      <c r="J34" s="54">
        <v>0</v>
      </c>
      <c r="K34" s="54">
        <v>0</v>
      </c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" customHeight="1">
      <c r="A35" s="111"/>
      <c r="B35" s="62"/>
      <c r="C35" s="79" t="s">
        <v>71</v>
      </c>
      <c r="D35" s="53"/>
      <c r="E35" s="66"/>
      <c r="F35" s="54">
        <v>193</v>
      </c>
      <c r="G35" s="54">
        <v>212</v>
      </c>
      <c r="H35" s="54">
        <v>3.9940000000000002</v>
      </c>
      <c r="I35" s="54">
        <v>4.7</v>
      </c>
      <c r="J35" s="68">
        <v>1</v>
      </c>
      <c r="K35" s="68">
        <v>1.5</v>
      </c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" customHeight="1">
      <c r="A36" s="111"/>
      <c r="B36" s="61" t="s">
        <v>52</v>
      </c>
      <c r="C36" s="53"/>
      <c r="D36" s="53"/>
      <c r="E36" s="66" t="s">
        <v>41</v>
      </c>
      <c r="F36" s="54">
        <v>498</v>
      </c>
      <c r="G36" s="54">
        <v>467</v>
      </c>
      <c r="H36" s="54">
        <v>3.9940000000000002</v>
      </c>
      <c r="I36" s="54">
        <v>11.6</v>
      </c>
      <c r="J36" s="54">
        <v>1</v>
      </c>
      <c r="K36" s="54">
        <v>0.5</v>
      </c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" customHeight="1">
      <c r="A37" s="111"/>
      <c r="B37" s="63"/>
      <c r="C37" s="53" t="s">
        <v>72</v>
      </c>
      <c r="D37" s="53"/>
      <c r="E37" s="66"/>
      <c r="F37" s="54">
        <v>494</v>
      </c>
      <c r="G37" s="54">
        <v>464</v>
      </c>
      <c r="H37" s="54">
        <v>3.9950000000000001</v>
      </c>
      <c r="I37" s="54">
        <v>11.6</v>
      </c>
      <c r="J37" s="54">
        <v>1</v>
      </c>
      <c r="K37" s="54">
        <v>0.5</v>
      </c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" customHeight="1">
      <c r="A38" s="111"/>
      <c r="B38" s="62"/>
      <c r="C38" s="53" t="s">
        <v>73</v>
      </c>
      <c r="D38" s="53"/>
      <c r="E38" s="66"/>
      <c r="F38" s="54">
        <v>4</v>
      </c>
      <c r="G38" s="54">
        <v>3</v>
      </c>
      <c r="H38" s="54">
        <v>0</v>
      </c>
      <c r="I38" s="54">
        <v>0</v>
      </c>
      <c r="J38" s="54">
        <v>0</v>
      </c>
      <c r="K38" s="54">
        <v>0</v>
      </c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" customHeight="1">
      <c r="A39" s="111"/>
      <c r="B39" s="47" t="s">
        <v>74</v>
      </c>
      <c r="C39" s="47"/>
      <c r="D39" s="47"/>
      <c r="E39" s="66" t="s">
        <v>163</v>
      </c>
      <c r="F39" s="54">
        <f t="shared" ref="F39" si="8">F32-F36</f>
        <v>189</v>
      </c>
      <c r="G39" s="54">
        <f t="shared" ref="G39:O39" si="9">G32-G36</f>
        <v>215</v>
      </c>
      <c r="H39" s="54">
        <f t="shared" si="9"/>
        <v>0</v>
      </c>
      <c r="I39" s="54">
        <f t="shared" si="9"/>
        <v>-6.8999999999999995</v>
      </c>
      <c r="J39" s="54">
        <f t="shared" si="9"/>
        <v>0</v>
      </c>
      <c r="K39" s="54">
        <f t="shared" si="9"/>
        <v>1</v>
      </c>
      <c r="L39" s="54">
        <f t="shared" si="9"/>
        <v>0</v>
      </c>
      <c r="M39" s="54">
        <f t="shared" si="9"/>
        <v>0</v>
      </c>
      <c r="N39" s="54">
        <f t="shared" si="9"/>
        <v>0</v>
      </c>
      <c r="O39" s="54">
        <f t="shared" si="9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" customHeight="1">
      <c r="A40" s="105" t="s">
        <v>85</v>
      </c>
      <c r="B40" s="61" t="s">
        <v>75</v>
      </c>
      <c r="C40" s="53"/>
      <c r="D40" s="53"/>
      <c r="E40" s="66" t="s">
        <v>43</v>
      </c>
      <c r="F40" s="54">
        <v>134</v>
      </c>
      <c r="G40" s="54">
        <v>516</v>
      </c>
      <c r="H40" s="54">
        <v>9.3529999999999998</v>
      </c>
      <c r="I40" s="54">
        <v>51.6</v>
      </c>
      <c r="J40" s="54">
        <v>43</v>
      </c>
      <c r="K40" s="54">
        <v>1.5</v>
      </c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" customHeight="1">
      <c r="A41" s="106"/>
      <c r="B41" s="62"/>
      <c r="C41" s="53" t="s">
        <v>76</v>
      </c>
      <c r="D41" s="53"/>
      <c r="E41" s="66"/>
      <c r="F41" s="68">
        <v>134</v>
      </c>
      <c r="G41" s="68">
        <v>516</v>
      </c>
      <c r="H41" s="68">
        <v>0</v>
      </c>
      <c r="I41" s="68">
        <v>0</v>
      </c>
      <c r="J41" s="54">
        <v>0</v>
      </c>
      <c r="K41" s="54">
        <v>0</v>
      </c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" customHeight="1">
      <c r="A42" s="106"/>
      <c r="B42" s="61" t="s">
        <v>63</v>
      </c>
      <c r="C42" s="53"/>
      <c r="D42" s="53"/>
      <c r="E42" s="66" t="s">
        <v>44</v>
      </c>
      <c r="F42" s="54">
        <v>330</v>
      </c>
      <c r="G42" s="54">
        <v>742</v>
      </c>
      <c r="H42" s="54">
        <v>16.678000000000001</v>
      </c>
      <c r="I42" s="54">
        <v>63.3</v>
      </c>
      <c r="J42" s="54">
        <v>39</v>
      </c>
      <c r="K42" s="54">
        <v>1.5</v>
      </c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" customHeight="1">
      <c r="A43" s="106"/>
      <c r="B43" s="62"/>
      <c r="C43" s="53" t="s">
        <v>77</v>
      </c>
      <c r="D43" s="53"/>
      <c r="E43" s="66"/>
      <c r="F43" s="54">
        <v>197</v>
      </c>
      <c r="G43" s="54">
        <v>226</v>
      </c>
      <c r="H43" s="54">
        <v>0</v>
      </c>
      <c r="I43" s="54">
        <v>0</v>
      </c>
      <c r="J43" s="68">
        <v>0</v>
      </c>
      <c r="K43" s="68">
        <v>0</v>
      </c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" customHeight="1">
      <c r="A44" s="106"/>
      <c r="B44" s="53" t="s">
        <v>74</v>
      </c>
      <c r="C44" s="53"/>
      <c r="D44" s="53"/>
      <c r="E44" s="66" t="s">
        <v>164</v>
      </c>
      <c r="F44" s="68">
        <f t="shared" ref="F44" si="10">F40-F42</f>
        <v>-196</v>
      </c>
      <c r="G44" s="68">
        <f t="shared" ref="G44:O44" si="11">G40-G42</f>
        <v>-226</v>
      </c>
      <c r="H44" s="68">
        <f t="shared" si="11"/>
        <v>-7.3250000000000011</v>
      </c>
      <c r="I44" s="68">
        <f t="shared" si="11"/>
        <v>-11.699999999999996</v>
      </c>
      <c r="J44" s="68">
        <f t="shared" si="11"/>
        <v>4</v>
      </c>
      <c r="K44" s="68">
        <f t="shared" si="11"/>
        <v>0</v>
      </c>
      <c r="L44" s="68">
        <f t="shared" si="11"/>
        <v>0</v>
      </c>
      <c r="M44" s="68">
        <f t="shared" si="11"/>
        <v>0</v>
      </c>
      <c r="N44" s="68">
        <f t="shared" si="11"/>
        <v>0</v>
      </c>
      <c r="O44" s="68">
        <f t="shared" si="11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" customHeight="1">
      <c r="A45" s="105" t="s">
        <v>86</v>
      </c>
      <c r="B45" s="47" t="s">
        <v>78</v>
      </c>
      <c r="C45" s="47"/>
      <c r="D45" s="47"/>
      <c r="E45" s="66" t="s">
        <v>165</v>
      </c>
      <c r="F45" s="54">
        <f t="shared" ref="F45" si="12">F39+F44</f>
        <v>-7</v>
      </c>
      <c r="G45" s="54">
        <f t="shared" ref="G45:O45" si="13">G39+G44</f>
        <v>-11</v>
      </c>
      <c r="H45" s="54">
        <f t="shared" si="13"/>
        <v>-7.3250000000000011</v>
      </c>
      <c r="I45" s="54">
        <f t="shared" si="13"/>
        <v>-18.599999999999994</v>
      </c>
      <c r="J45" s="54">
        <f t="shared" si="13"/>
        <v>4</v>
      </c>
      <c r="K45" s="54">
        <f t="shared" si="13"/>
        <v>1</v>
      </c>
      <c r="L45" s="54">
        <f t="shared" si="13"/>
        <v>0</v>
      </c>
      <c r="M45" s="54">
        <f t="shared" si="13"/>
        <v>0</v>
      </c>
      <c r="N45" s="54">
        <f t="shared" si="13"/>
        <v>0</v>
      </c>
      <c r="O45" s="54">
        <f t="shared" si="13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" customHeight="1">
      <c r="A46" s="106"/>
      <c r="B46" s="53" t="s">
        <v>79</v>
      </c>
      <c r="C46" s="53"/>
      <c r="D46" s="53"/>
      <c r="E46" s="53"/>
      <c r="F46" s="90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54"/>
      <c r="M46" s="54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" customHeight="1">
      <c r="A47" s="106"/>
      <c r="B47" s="53" t="s">
        <v>80</v>
      </c>
      <c r="C47" s="53"/>
      <c r="D47" s="53"/>
      <c r="E47" s="53"/>
      <c r="F47" s="54">
        <v>56</v>
      </c>
      <c r="G47" s="54">
        <v>63</v>
      </c>
      <c r="H47" s="54">
        <v>0</v>
      </c>
      <c r="I47" s="54">
        <v>0</v>
      </c>
      <c r="J47" s="54">
        <v>0</v>
      </c>
      <c r="K47" s="54">
        <v>0</v>
      </c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" customHeight="1">
      <c r="A48" s="106"/>
      <c r="B48" s="53" t="s">
        <v>81</v>
      </c>
      <c r="C48" s="53"/>
      <c r="D48" s="53"/>
      <c r="E48" s="53"/>
      <c r="F48" s="91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" customHeight="1">
      <c r="A49" s="8" t="s">
        <v>166</v>
      </c>
      <c r="O49" s="6"/>
    </row>
    <row r="50" spans="1:15" ht="15.9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E23" sqref="E23"/>
    </sheetView>
  </sheetViews>
  <sheetFormatPr defaultColWidth="9" defaultRowHeight="13.2"/>
  <cols>
    <col min="1" max="2" width="3.6640625" style="2" customWidth="1"/>
    <col min="3" max="3" width="21.33203125" style="2" customWidth="1"/>
    <col min="4" max="4" width="20" style="2" customWidth="1"/>
    <col min="5" max="14" width="12.6640625" style="2" customWidth="1"/>
    <col min="15" max="16384" width="9" style="2"/>
  </cols>
  <sheetData>
    <row r="1" spans="1:14" ht="33.9" customHeight="1">
      <c r="A1" s="33" t="s">
        <v>0</v>
      </c>
      <c r="B1" s="33"/>
      <c r="C1" s="41" t="str">
        <f>'1.普通会計予算(R5-6年度)'!E1</f>
        <v>宮崎県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250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6"/>
      <c r="E6" s="120" t="s">
        <v>258</v>
      </c>
      <c r="F6" s="121"/>
      <c r="G6" s="122"/>
      <c r="H6" s="122"/>
      <c r="I6" s="123"/>
      <c r="J6" s="124"/>
      <c r="K6" s="122"/>
      <c r="L6" s="122"/>
      <c r="M6" s="122"/>
      <c r="N6" s="122"/>
    </row>
    <row r="7" spans="1:14" ht="15" customHeight="1">
      <c r="A7" s="18"/>
      <c r="B7" s="19"/>
      <c r="C7" s="19"/>
      <c r="D7" s="60"/>
      <c r="E7" s="36" t="s">
        <v>238</v>
      </c>
      <c r="F7" s="36" t="s">
        <v>237</v>
      </c>
      <c r="G7" s="36" t="s">
        <v>238</v>
      </c>
      <c r="H7" s="36" t="s">
        <v>237</v>
      </c>
      <c r="I7" s="36" t="s">
        <v>238</v>
      </c>
      <c r="J7" s="36" t="s">
        <v>237</v>
      </c>
      <c r="K7" s="36" t="s">
        <v>238</v>
      </c>
      <c r="L7" s="36" t="s">
        <v>237</v>
      </c>
      <c r="M7" s="36" t="s">
        <v>238</v>
      </c>
      <c r="N7" s="36" t="s">
        <v>237</v>
      </c>
    </row>
    <row r="8" spans="1:14" ht="18" customHeight="1">
      <c r="A8" s="93" t="s">
        <v>169</v>
      </c>
      <c r="B8" s="81" t="s">
        <v>170</v>
      </c>
      <c r="C8" s="82"/>
      <c r="D8" s="82"/>
      <c r="E8" s="83">
        <v>1</v>
      </c>
      <c r="F8" s="83">
        <v>1</v>
      </c>
      <c r="G8" s="83"/>
      <c r="H8" s="83"/>
      <c r="I8" s="83"/>
      <c r="J8" s="83"/>
      <c r="K8" s="83"/>
      <c r="L8" s="83"/>
      <c r="M8" s="83"/>
      <c r="N8" s="83"/>
    </row>
    <row r="9" spans="1:14" ht="18" customHeight="1">
      <c r="A9" s="93"/>
      <c r="B9" s="93" t="s">
        <v>171</v>
      </c>
      <c r="C9" s="53" t="s">
        <v>172</v>
      </c>
      <c r="D9" s="53"/>
      <c r="E9" s="83">
        <v>2987</v>
      </c>
      <c r="F9" s="83">
        <v>2987</v>
      </c>
      <c r="G9" s="83"/>
      <c r="H9" s="83"/>
      <c r="I9" s="83"/>
      <c r="J9" s="83"/>
      <c r="K9" s="83"/>
      <c r="L9" s="83"/>
      <c r="M9" s="83"/>
      <c r="N9" s="83"/>
    </row>
    <row r="10" spans="1:14" ht="18" customHeight="1">
      <c r="A10" s="93"/>
      <c r="B10" s="93"/>
      <c r="C10" s="53" t="s">
        <v>173</v>
      </c>
      <c r="D10" s="53"/>
      <c r="E10" s="83">
        <v>2987</v>
      </c>
      <c r="F10" s="83">
        <v>2987</v>
      </c>
      <c r="G10" s="83"/>
      <c r="H10" s="83"/>
      <c r="I10" s="83"/>
      <c r="J10" s="83"/>
      <c r="K10" s="83"/>
      <c r="L10" s="83"/>
      <c r="M10" s="83"/>
      <c r="N10" s="83"/>
    </row>
    <row r="11" spans="1:14" ht="18" customHeight="1">
      <c r="A11" s="93"/>
      <c r="B11" s="93"/>
      <c r="C11" s="53" t="s">
        <v>174</v>
      </c>
      <c r="D11" s="53"/>
      <c r="E11" s="92">
        <v>0</v>
      </c>
      <c r="F11" s="83">
        <v>0</v>
      </c>
      <c r="G11" s="83"/>
      <c r="H11" s="83"/>
      <c r="I11" s="83"/>
      <c r="J11" s="83"/>
      <c r="K11" s="83"/>
      <c r="L11" s="83"/>
      <c r="M11" s="83"/>
      <c r="N11" s="83"/>
    </row>
    <row r="12" spans="1:14" ht="18" customHeight="1">
      <c r="A12" s="93"/>
      <c r="B12" s="93"/>
      <c r="C12" s="53" t="s">
        <v>175</v>
      </c>
      <c r="D12" s="53"/>
      <c r="E12" s="83">
        <v>0</v>
      </c>
      <c r="F12" s="83">
        <v>0</v>
      </c>
      <c r="G12" s="83"/>
      <c r="H12" s="83"/>
      <c r="I12" s="83"/>
      <c r="J12" s="83"/>
      <c r="K12" s="83"/>
      <c r="L12" s="83"/>
      <c r="M12" s="83"/>
      <c r="N12" s="83"/>
    </row>
    <row r="13" spans="1:14" ht="18" customHeight="1">
      <c r="A13" s="93"/>
      <c r="B13" s="93"/>
      <c r="C13" s="53" t="s">
        <v>176</v>
      </c>
      <c r="D13" s="53"/>
      <c r="E13" s="83">
        <v>0</v>
      </c>
      <c r="F13" s="83">
        <v>0</v>
      </c>
      <c r="G13" s="83"/>
      <c r="H13" s="83"/>
      <c r="I13" s="83"/>
      <c r="J13" s="83"/>
      <c r="K13" s="83"/>
      <c r="L13" s="83"/>
      <c r="M13" s="83"/>
      <c r="N13" s="83"/>
    </row>
    <row r="14" spans="1:14" ht="18" customHeight="1">
      <c r="A14" s="93"/>
      <c r="B14" s="93"/>
      <c r="C14" s="53" t="s">
        <v>177</v>
      </c>
      <c r="D14" s="53"/>
      <c r="E14" s="83">
        <v>0</v>
      </c>
      <c r="F14" s="83">
        <v>0</v>
      </c>
      <c r="G14" s="83"/>
      <c r="H14" s="83"/>
      <c r="I14" s="83"/>
      <c r="J14" s="83"/>
      <c r="K14" s="83"/>
      <c r="L14" s="83"/>
      <c r="M14" s="83"/>
      <c r="N14" s="83"/>
    </row>
    <row r="15" spans="1:14" ht="18" customHeight="1">
      <c r="A15" s="93" t="s">
        <v>178</v>
      </c>
      <c r="B15" s="93" t="s">
        <v>179</v>
      </c>
      <c r="C15" s="53" t="s">
        <v>180</v>
      </c>
      <c r="D15" s="53"/>
      <c r="E15" s="54">
        <v>3623</v>
      </c>
      <c r="F15" s="54">
        <v>3855</v>
      </c>
      <c r="G15" s="54"/>
      <c r="H15" s="54"/>
      <c r="I15" s="54"/>
      <c r="J15" s="54"/>
      <c r="K15" s="54"/>
      <c r="L15" s="54"/>
      <c r="M15" s="54"/>
      <c r="N15" s="54"/>
    </row>
    <row r="16" spans="1:14" ht="18" customHeight="1">
      <c r="A16" s="93"/>
      <c r="B16" s="93"/>
      <c r="C16" s="53" t="s">
        <v>181</v>
      </c>
      <c r="D16" s="53"/>
      <c r="E16" s="54">
        <v>19097</v>
      </c>
      <c r="F16" s="54">
        <v>18466</v>
      </c>
      <c r="G16" s="54"/>
      <c r="H16" s="54"/>
      <c r="I16" s="54"/>
      <c r="J16" s="54"/>
      <c r="K16" s="54"/>
      <c r="L16" s="54"/>
      <c r="M16" s="54"/>
      <c r="N16" s="54"/>
    </row>
    <row r="17" spans="1:15" ht="18" customHeight="1">
      <c r="A17" s="93"/>
      <c r="B17" s="93"/>
      <c r="C17" s="53" t="s">
        <v>182</v>
      </c>
      <c r="D17" s="53"/>
      <c r="E17" s="54">
        <v>0</v>
      </c>
      <c r="F17" s="54">
        <v>0</v>
      </c>
      <c r="G17" s="54"/>
      <c r="H17" s="54"/>
      <c r="I17" s="54"/>
      <c r="J17" s="54"/>
      <c r="K17" s="54"/>
      <c r="L17" s="54"/>
      <c r="M17" s="54"/>
      <c r="N17" s="54"/>
    </row>
    <row r="18" spans="1:15" ht="18" customHeight="1">
      <c r="A18" s="93"/>
      <c r="B18" s="93"/>
      <c r="C18" s="53" t="s">
        <v>183</v>
      </c>
      <c r="D18" s="53"/>
      <c r="E18" s="54">
        <v>22719</v>
      </c>
      <c r="F18" s="54">
        <v>22321</v>
      </c>
      <c r="G18" s="54"/>
      <c r="H18" s="54"/>
      <c r="I18" s="54"/>
      <c r="J18" s="54"/>
      <c r="K18" s="54"/>
      <c r="L18" s="54"/>
      <c r="M18" s="54"/>
      <c r="N18" s="54"/>
    </row>
    <row r="19" spans="1:15" ht="18" customHeight="1">
      <c r="A19" s="93"/>
      <c r="B19" s="93" t="s">
        <v>184</v>
      </c>
      <c r="C19" s="53" t="s">
        <v>185</v>
      </c>
      <c r="D19" s="53"/>
      <c r="E19" s="54">
        <v>67</v>
      </c>
      <c r="F19" s="54">
        <v>184</v>
      </c>
      <c r="G19" s="54"/>
      <c r="H19" s="54"/>
      <c r="I19" s="54"/>
      <c r="J19" s="54"/>
      <c r="K19" s="54"/>
      <c r="L19" s="54"/>
      <c r="M19" s="54"/>
      <c r="N19" s="54"/>
    </row>
    <row r="20" spans="1:15" ht="18" customHeight="1">
      <c r="A20" s="93"/>
      <c r="B20" s="93"/>
      <c r="C20" s="53" t="s">
        <v>186</v>
      </c>
      <c r="D20" s="53"/>
      <c r="E20" s="54">
        <v>1</v>
      </c>
      <c r="F20" s="54">
        <v>1</v>
      </c>
      <c r="G20" s="54"/>
      <c r="H20" s="54"/>
      <c r="I20" s="54"/>
      <c r="J20" s="54"/>
      <c r="K20" s="54"/>
      <c r="L20" s="54"/>
      <c r="M20" s="54"/>
      <c r="N20" s="54"/>
    </row>
    <row r="21" spans="1:15" ht="18" customHeight="1">
      <c r="A21" s="93"/>
      <c r="B21" s="93"/>
      <c r="C21" s="53" t="s">
        <v>187</v>
      </c>
      <c r="D21" s="53"/>
      <c r="E21" s="84">
        <v>19664</v>
      </c>
      <c r="F21" s="84">
        <v>19149</v>
      </c>
      <c r="G21" s="84"/>
      <c r="H21" s="84"/>
      <c r="I21" s="84"/>
      <c r="J21" s="84"/>
      <c r="K21" s="84"/>
      <c r="L21" s="84"/>
      <c r="M21" s="84"/>
      <c r="N21" s="84"/>
    </row>
    <row r="22" spans="1:15" ht="18" customHeight="1">
      <c r="A22" s="93"/>
      <c r="B22" s="93"/>
      <c r="C22" s="47" t="s">
        <v>188</v>
      </c>
      <c r="D22" s="47"/>
      <c r="E22" s="54">
        <v>19732</v>
      </c>
      <c r="F22" s="54">
        <v>18802</v>
      </c>
      <c r="G22" s="54"/>
      <c r="H22" s="54"/>
      <c r="I22" s="54"/>
      <c r="J22" s="54"/>
      <c r="K22" s="54"/>
      <c r="L22" s="54"/>
      <c r="M22" s="54"/>
      <c r="N22" s="54"/>
    </row>
    <row r="23" spans="1:15" ht="18" customHeight="1">
      <c r="A23" s="93"/>
      <c r="B23" s="93" t="s">
        <v>189</v>
      </c>
      <c r="C23" s="53" t="s">
        <v>190</v>
      </c>
      <c r="D23" s="53"/>
      <c r="E23" s="54">
        <v>2987</v>
      </c>
      <c r="F23" s="54">
        <v>2987</v>
      </c>
      <c r="G23" s="54"/>
      <c r="H23" s="54"/>
      <c r="I23" s="54"/>
      <c r="J23" s="54"/>
      <c r="K23" s="54"/>
      <c r="L23" s="54"/>
      <c r="M23" s="54"/>
      <c r="N23" s="54"/>
    </row>
    <row r="24" spans="1:15" ht="18" customHeight="1">
      <c r="A24" s="93"/>
      <c r="B24" s="93"/>
      <c r="C24" s="53" t="s">
        <v>191</v>
      </c>
      <c r="D24" s="53"/>
      <c r="E24" s="54">
        <v>0</v>
      </c>
      <c r="F24" s="54">
        <v>0</v>
      </c>
      <c r="G24" s="54"/>
      <c r="H24" s="54"/>
      <c r="I24" s="54"/>
      <c r="J24" s="54"/>
      <c r="K24" s="54"/>
      <c r="L24" s="54"/>
      <c r="M24" s="54"/>
      <c r="N24" s="54"/>
    </row>
    <row r="25" spans="1:15" ht="18" customHeight="1">
      <c r="A25" s="93"/>
      <c r="B25" s="93"/>
      <c r="C25" s="53" t="s">
        <v>192</v>
      </c>
      <c r="D25" s="53"/>
      <c r="E25" s="54">
        <v>0</v>
      </c>
      <c r="F25" s="54">
        <v>0</v>
      </c>
      <c r="G25" s="54"/>
      <c r="H25" s="54"/>
      <c r="I25" s="54"/>
      <c r="J25" s="54"/>
      <c r="K25" s="54"/>
      <c r="L25" s="54"/>
      <c r="M25" s="54"/>
      <c r="N25" s="54"/>
    </row>
    <row r="26" spans="1:15" ht="18" customHeight="1">
      <c r="A26" s="93"/>
      <c r="B26" s="93"/>
      <c r="C26" s="53" t="s">
        <v>193</v>
      </c>
      <c r="D26" s="53"/>
      <c r="E26" s="54">
        <v>2987</v>
      </c>
      <c r="F26" s="54">
        <v>2987</v>
      </c>
      <c r="G26" s="54"/>
      <c r="H26" s="54"/>
      <c r="I26" s="54"/>
      <c r="J26" s="54"/>
      <c r="K26" s="54"/>
      <c r="L26" s="54"/>
      <c r="M26" s="54"/>
      <c r="N26" s="54"/>
    </row>
    <row r="27" spans="1:15" ht="18" customHeight="1">
      <c r="A27" s="93"/>
      <c r="B27" s="53" t="s">
        <v>194</v>
      </c>
      <c r="C27" s="53"/>
      <c r="D27" s="53"/>
      <c r="E27" s="54">
        <v>22719</v>
      </c>
      <c r="F27" s="54">
        <v>22321</v>
      </c>
      <c r="G27" s="54"/>
      <c r="H27" s="54"/>
      <c r="I27" s="54"/>
      <c r="J27" s="54"/>
      <c r="K27" s="54"/>
      <c r="L27" s="54"/>
      <c r="M27" s="54"/>
      <c r="N27" s="54"/>
    </row>
    <row r="28" spans="1:15" ht="18" customHeight="1">
      <c r="A28" s="93" t="s">
        <v>195</v>
      </c>
      <c r="B28" s="93" t="s">
        <v>196</v>
      </c>
      <c r="C28" s="53" t="s">
        <v>197</v>
      </c>
      <c r="D28" s="85" t="s">
        <v>40</v>
      </c>
      <c r="E28" s="54">
        <v>997</v>
      </c>
      <c r="F28" s="54">
        <v>910</v>
      </c>
      <c r="G28" s="54"/>
      <c r="H28" s="54"/>
      <c r="I28" s="54"/>
      <c r="J28" s="54"/>
      <c r="K28" s="54"/>
      <c r="L28" s="54"/>
      <c r="M28" s="54"/>
      <c r="N28" s="54"/>
    </row>
    <row r="29" spans="1:15" ht="18" customHeight="1">
      <c r="A29" s="93"/>
      <c r="B29" s="93"/>
      <c r="C29" s="53" t="s">
        <v>198</v>
      </c>
      <c r="D29" s="85" t="s">
        <v>41</v>
      </c>
      <c r="E29" s="54">
        <v>309</v>
      </c>
      <c r="F29" s="54">
        <v>381</v>
      </c>
      <c r="G29" s="54"/>
      <c r="H29" s="54"/>
      <c r="I29" s="54"/>
      <c r="J29" s="54"/>
      <c r="K29" s="54"/>
      <c r="L29" s="54"/>
      <c r="M29" s="54"/>
      <c r="N29" s="54"/>
    </row>
    <row r="30" spans="1:15" ht="18" customHeight="1">
      <c r="A30" s="93"/>
      <c r="B30" s="93"/>
      <c r="C30" s="53" t="s">
        <v>199</v>
      </c>
      <c r="D30" s="85" t="s">
        <v>200</v>
      </c>
      <c r="E30" s="54">
        <v>171</v>
      </c>
      <c r="F30" s="54">
        <v>126</v>
      </c>
      <c r="G30" s="54"/>
      <c r="H30" s="54"/>
      <c r="I30" s="54"/>
      <c r="J30" s="54"/>
      <c r="K30" s="54"/>
      <c r="L30" s="54"/>
      <c r="M30" s="54"/>
      <c r="N30" s="54"/>
    </row>
    <row r="31" spans="1:15" ht="18" customHeight="1">
      <c r="A31" s="93"/>
      <c r="B31" s="93"/>
      <c r="C31" s="47" t="s">
        <v>201</v>
      </c>
      <c r="D31" s="85" t="s">
        <v>202</v>
      </c>
      <c r="E31" s="54">
        <f t="shared" ref="E31:N31" si="0">E28-E29-E30</f>
        <v>517</v>
      </c>
      <c r="F31" s="54">
        <f t="shared" si="0"/>
        <v>403</v>
      </c>
      <c r="G31" s="54">
        <f t="shared" si="0"/>
        <v>0</v>
      </c>
      <c r="H31" s="54">
        <f t="shared" si="0"/>
        <v>0</v>
      </c>
      <c r="I31" s="54">
        <f t="shared" si="0"/>
        <v>0</v>
      </c>
      <c r="J31" s="54">
        <f t="shared" si="0"/>
        <v>0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93"/>
      <c r="B32" s="93"/>
      <c r="C32" s="53" t="s">
        <v>203</v>
      </c>
      <c r="D32" s="85" t="s">
        <v>204</v>
      </c>
      <c r="E32" s="84">
        <v>0</v>
      </c>
      <c r="F32" s="54">
        <v>21</v>
      </c>
      <c r="G32" s="54"/>
      <c r="H32" s="54"/>
      <c r="I32" s="54"/>
      <c r="J32" s="54"/>
      <c r="K32" s="54"/>
      <c r="L32" s="54"/>
      <c r="M32" s="54"/>
      <c r="N32" s="54"/>
    </row>
    <row r="33" spans="1:14" ht="18" customHeight="1">
      <c r="A33" s="93"/>
      <c r="B33" s="93"/>
      <c r="C33" s="53" t="s">
        <v>205</v>
      </c>
      <c r="D33" s="85" t="s">
        <v>206</v>
      </c>
      <c r="E33" s="54">
        <v>2</v>
      </c>
      <c r="F33" s="54">
        <v>25</v>
      </c>
      <c r="G33" s="54"/>
      <c r="H33" s="54"/>
      <c r="I33" s="54"/>
      <c r="J33" s="54"/>
      <c r="K33" s="54"/>
      <c r="L33" s="54"/>
      <c r="M33" s="54"/>
      <c r="N33" s="54"/>
    </row>
    <row r="34" spans="1:14" ht="18" customHeight="1">
      <c r="A34" s="93"/>
      <c r="B34" s="93"/>
      <c r="C34" s="47" t="s">
        <v>207</v>
      </c>
      <c r="D34" s="85" t="s">
        <v>208</v>
      </c>
      <c r="E34" s="54">
        <f t="shared" ref="E34:N34" si="1">E31+E32-E33</f>
        <v>515</v>
      </c>
      <c r="F34" s="54">
        <f t="shared" si="1"/>
        <v>399</v>
      </c>
      <c r="G34" s="54">
        <f t="shared" si="1"/>
        <v>0</v>
      </c>
      <c r="H34" s="54">
        <f t="shared" si="1"/>
        <v>0</v>
      </c>
      <c r="I34" s="54">
        <f t="shared" si="1"/>
        <v>0</v>
      </c>
      <c r="J34" s="54">
        <f t="shared" si="1"/>
        <v>0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93"/>
      <c r="B35" s="93" t="s">
        <v>209</v>
      </c>
      <c r="C35" s="53" t="s">
        <v>210</v>
      </c>
      <c r="D35" s="85" t="s">
        <v>211</v>
      </c>
      <c r="E35" s="54">
        <v>0</v>
      </c>
      <c r="F35" s="54">
        <v>0</v>
      </c>
      <c r="G35" s="54"/>
      <c r="H35" s="54"/>
      <c r="I35" s="54"/>
      <c r="J35" s="54"/>
      <c r="K35" s="54"/>
      <c r="L35" s="54"/>
      <c r="M35" s="54"/>
      <c r="N35" s="54"/>
    </row>
    <row r="36" spans="1:14" ht="18" customHeight="1">
      <c r="A36" s="93"/>
      <c r="B36" s="93"/>
      <c r="C36" s="53" t="s">
        <v>212</v>
      </c>
      <c r="D36" s="85" t="s">
        <v>213</v>
      </c>
      <c r="E36" s="54">
        <v>0</v>
      </c>
      <c r="F36" s="54">
        <v>0</v>
      </c>
      <c r="G36" s="54"/>
      <c r="H36" s="54"/>
      <c r="I36" s="54"/>
      <c r="J36" s="54"/>
      <c r="K36" s="54"/>
      <c r="L36" s="54"/>
      <c r="M36" s="54"/>
      <c r="N36" s="54"/>
    </row>
    <row r="37" spans="1:14" ht="18" customHeight="1">
      <c r="A37" s="93"/>
      <c r="B37" s="93"/>
      <c r="C37" s="53" t="s">
        <v>214</v>
      </c>
      <c r="D37" s="85" t="s">
        <v>215</v>
      </c>
      <c r="E37" s="54">
        <f t="shared" ref="E37:N37" si="2">E34+E35-E36</f>
        <v>515</v>
      </c>
      <c r="F37" s="54">
        <f t="shared" si="2"/>
        <v>399</v>
      </c>
      <c r="G37" s="54">
        <f t="shared" si="2"/>
        <v>0</v>
      </c>
      <c r="H37" s="54">
        <f t="shared" si="2"/>
        <v>0</v>
      </c>
      <c r="I37" s="54">
        <f t="shared" si="2"/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93"/>
      <c r="B38" s="93"/>
      <c r="C38" s="53" t="s">
        <v>216</v>
      </c>
      <c r="D38" s="85" t="s">
        <v>217</v>
      </c>
      <c r="E38" s="54">
        <v>0</v>
      </c>
      <c r="F38" s="54">
        <v>0</v>
      </c>
      <c r="G38" s="54"/>
      <c r="H38" s="54"/>
      <c r="I38" s="54"/>
      <c r="J38" s="54"/>
      <c r="K38" s="54"/>
      <c r="L38" s="54"/>
      <c r="M38" s="54"/>
      <c r="N38" s="54"/>
    </row>
    <row r="39" spans="1:14" ht="18" customHeight="1">
      <c r="A39" s="93"/>
      <c r="B39" s="93"/>
      <c r="C39" s="53" t="s">
        <v>218</v>
      </c>
      <c r="D39" s="85" t="s">
        <v>219</v>
      </c>
      <c r="E39" s="54">
        <v>406</v>
      </c>
      <c r="F39" s="54">
        <v>300</v>
      </c>
      <c r="G39" s="54"/>
      <c r="H39" s="54"/>
      <c r="I39" s="54"/>
      <c r="J39" s="54"/>
      <c r="K39" s="54"/>
      <c r="L39" s="54"/>
      <c r="M39" s="54"/>
      <c r="N39" s="54"/>
    </row>
    <row r="40" spans="1:14" ht="18" customHeight="1">
      <c r="A40" s="93"/>
      <c r="B40" s="93"/>
      <c r="C40" s="53" t="s">
        <v>220</v>
      </c>
      <c r="D40" s="85" t="s">
        <v>221</v>
      </c>
      <c r="E40" s="54">
        <v>0</v>
      </c>
      <c r="F40" s="54">
        <v>0</v>
      </c>
      <c r="G40" s="54"/>
      <c r="H40" s="54"/>
      <c r="I40" s="54"/>
      <c r="J40" s="54"/>
      <c r="K40" s="54"/>
      <c r="L40" s="54"/>
      <c r="M40" s="54"/>
      <c r="N40" s="54"/>
    </row>
    <row r="41" spans="1:14" ht="18" customHeight="1">
      <c r="A41" s="93"/>
      <c r="B41" s="93"/>
      <c r="C41" s="47" t="s">
        <v>222</v>
      </c>
      <c r="D41" s="85" t="s">
        <v>223</v>
      </c>
      <c r="E41" s="54">
        <f t="shared" ref="E41:N41" si="3">E34+E35-E36-E40</f>
        <v>515</v>
      </c>
      <c r="F41" s="54">
        <f t="shared" si="3"/>
        <v>399</v>
      </c>
      <c r="G41" s="54">
        <f t="shared" si="3"/>
        <v>0</v>
      </c>
      <c r="H41" s="54">
        <f t="shared" si="3"/>
        <v>0</v>
      </c>
      <c r="I41" s="54">
        <f t="shared" si="3"/>
        <v>0</v>
      </c>
      <c r="J41" s="54">
        <f t="shared" si="3"/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93"/>
      <c r="B42" s="93"/>
      <c r="C42" s="119" t="s">
        <v>224</v>
      </c>
      <c r="D42" s="119"/>
      <c r="E42" s="54">
        <f t="shared" ref="E42:N42" si="4">E37+E38-E39-E40</f>
        <v>109</v>
      </c>
      <c r="F42" s="54">
        <f t="shared" si="4"/>
        <v>99</v>
      </c>
      <c r="G42" s="54">
        <f t="shared" si="4"/>
        <v>0</v>
      </c>
      <c r="H42" s="54">
        <f t="shared" si="4"/>
        <v>0</v>
      </c>
      <c r="I42" s="54">
        <f t="shared" si="4"/>
        <v>0</v>
      </c>
      <c r="J42" s="54">
        <f t="shared" si="4"/>
        <v>0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93"/>
      <c r="B43" s="93"/>
      <c r="C43" s="53" t="s">
        <v>225</v>
      </c>
      <c r="D43" s="85" t="s">
        <v>226</v>
      </c>
      <c r="E43" s="54">
        <v>0</v>
      </c>
      <c r="F43" s="54">
        <v>0</v>
      </c>
      <c r="G43" s="54"/>
      <c r="H43" s="54"/>
      <c r="I43" s="54"/>
      <c r="J43" s="54"/>
      <c r="K43" s="54"/>
      <c r="L43" s="54"/>
      <c r="M43" s="54"/>
      <c r="N43" s="54"/>
    </row>
    <row r="44" spans="1:14" ht="18" customHeight="1">
      <c r="A44" s="93"/>
      <c r="B44" s="93"/>
      <c r="C44" s="47" t="s">
        <v>227</v>
      </c>
      <c r="D44" s="66" t="s">
        <v>228</v>
      </c>
      <c r="E44" s="54">
        <f t="shared" ref="E44:N44" si="5">E41+E43</f>
        <v>515</v>
      </c>
      <c r="F44" s="54">
        <f t="shared" si="5"/>
        <v>399</v>
      </c>
      <c r="G44" s="54">
        <f t="shared" si="5"/>
        <v>0</v>
      </c>
      <c r="H44" s="54">
        <f t="shared" si="5"/>
        <v>0</v>
      </c>
      <c r="I44" s="54">
        <f t="shared" si="5"/>
        <v>0</v>
      </c>
      <c r="J44" s="54">
        <f t="shared" si="5"/>
        <v>0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甲斐 健一</cp:lastModifiedBy>
  <cp:lastPrinted>2024-08-21T01:36:07Z</cp:lastPrinted>
  <dcterms:created xsi:type="dcterms:W3CDTF">1999-07-06T05:17:05Z</dcterms:created>
  <dcterms:modified xsi:type="dcterms:W3CDTF">2024-08-21T02:28:04Z</dcterms:modified>
</cp:coreProperties>
</file>