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201 企画調査係\令和６年度\31_R6決算担当\99_通知・照会（総務省以外）\240709_【照会中】：【地方債協会】財政状況\"/>
    </mc:Choice>
  </mc:AlternateContent>
  <xr:revisionPtr revIDLastSave="0" documentId="13_ncr:1_{13EEE85A-2F62-4198-A833-AFD3D1BCA43E}" xr6:coauthVersionLast="36" xr6:coauthVersionMax="47" xr10:uidLastSave="{00000000-0000-0000-0000-000000000000}"/>
  <bookViews>
    <workbookView xWindow="-120" yWindow="-120" windowWidth="29040" windowHeight="15840" tabRatio="663" firstSheet="1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'2.公営企業会計予算(R5-6年度)'!$A$1:$I$49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'4.公営企業会計決算（R3-4年度）'!$A$1:$I$49</definedName>
    <definedName name="_xlnm.Print_Area" localSheetId="5">'5.三セク決算（R3-4年度）'!$A$1:$H$46</definedName>
  </definedNames>
  <calcPr calcId="191029"/>
</workbook>
</file>

<file path=xl/calcChain.xml><?xml version="1.0" encoding="utf-8"?>
<calcChain xmlns="http://schemas.openxmlformats.org/spreadsheetml/2006/main">
  <c r="G34" i="8" l="1"/>
  <c r="E44" i="8"/>
  <c r="F44" i="8"/>
  <c r="I24" i="6" l="1"/>
  <c r="F27" i="5"/>
  <c r="F27" i="2"/>
  <c r="H27" i="5" l="1"/>
  <c r="H27" i="2"/>
  <c r="I9" i="2" l="1"/>
  <c r="F45" i="2"/>
  <c r="G45" i="2" s="1"/>
  <c r="G27" i="2"/>
  <c r="F24" i="6"/>
  <c r="F22" i="6" s="1"/>
  <c r="E22" i="6"/>
  <c r="E19" i="6"/>
  <c r="E23" i="6" s="1"/>
  <c r="H45" i="5"/>
  <c r="F45" i="5"/>
  <c r="G44" i="5" s="1"/>
  <c r="G19" i="5"/>
  <c r="F44" i="4"/>
  <c r="F39" i="4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41" i="8" s="1"/>
  <c r="G44" i="8" s="1"/>
  <c r="F31" i="8"/>
  <c r="F34" i="8" s="1"/>
  <c r="E31" i="8"/>
  <c r="E34" i="8" s="1"/>
  <c r="O44" i="7"/>
  <c r="N44" i="7"/>
  <c r="M44" i="7"/>
  <c r="M45" i="7" s="1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K45" i="4"/>
  <c r="J39" i="4"/>
  <c r="J44" i="4"/>
  <c r="H39" i="4"/>
  <c r="O24" i="4"/>
  <c r="O27" i="4" s="1"/>
  <c r="N24" i="4"/>
  <c r="N27" i="4"/>
  <c r="M24" i="4"/>
  <c r="M27" i="4" s="1"/>
  <c r="L24" i="4"/>
  <c r="L27" i="4" s="1"/>
  <c r="K24" i="4"/>
  <c r="K27" i="4"/>
  <c r="J24" i="4"/>
  <c r="J27" i="4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G37" i="5" l="1"/>
  <c r="G34" i="5"/>
  <c r="G42" i="5"/>
  <c r="G30" i="5"/>
  <c r="G33" i="5"/>
  <c r="G40" i="5"/>
  <c r="G41" i="5"/>
  <c r="G38" i="5"/>
  <c r="G35" i="5"/>
  <c r="G28" i="5"/>
  <c r="G39" i="5"/>
  <c r="G41" i="2"/>
  <c r="G29" i="2"/>
  <c r="G14" i="2"/>
  <c r="F45" i="4"/>
  <c r="H24" i="6"/>
  <c r="I45" i="5"/>
  <c r="G45" i="5"/>
  <c r="G29" i="5"/>
  <c r="G28" i="2"/>
  <c r="J37" i="8"/>
  <c r="J42" i="8" s="1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37" i="8"/>
  <c r="E42" i="8" s="1"/>
  <c r="F42" i="8"/>
  <c r="K37" i="8"/>
  <c r="K42" i="8" s="1"/>
  <c r="K41" i="8"/>
  <c r="K44" i="8" s="1"/>
  <c r="H37" i="8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7" authorId="0" shapeId="0" xr:uid="{C8F89F1D-B52D-4A6C-A952-6CE92A06E997}">
      <text>
        <r>
          <rPr>
            <b/>
            <sz val="9"/>
            <color indexed="81"/>
            <rFont val="MS P ゴシック"/>
            <family val="3"/>
            <charset val="128"/>
          </rPr>
          <t>－１</t>
        </r>
      </text>
    </comment>
    <comment ref="H27" authorId="0" shapeId="0" xr:uid="{A054602D-48E2-4A97-9534-B27AC9DB652C}">
      <text>
        <r>
          <rPr>
            <b/>
            <sz val="9"/>
            <color indexed="81"/>
            <rFont val="MS P ゴシック"/>
            <family val="3"/>
            <charset val="128"/>
          </rPr>
          <t>－１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7" authorId="0" shapeId="0" xr:uid="{BCA19A76-A051-4492-8641-E7382D766B86}">
      <text>
        <r>
          <rPr>
            <b/>
            <sz val="9"/>
            <color indexed="81"/>
            <rFont val="MS P ゴシック"/>
            <family val="3"/>
            <charset val="128"/>
          </rPr>
          <t>＋１</t>
        </r>
      </text>
    </comment>
    <comment ref="H27" authorId="0" shapeId="0" xr:uid="{CA8E2070-8515-479E-B018-C8CE96C9575A}">
      <text>
        <r>
          <rPr>
            <b/>
            <sz val="9"/>
            <color indexed="81"/>
            <rFont val="MS P ゴシック"/>
            <family val="3"/>
            <charset val="128"/>
          </rPr>
          <t>＋１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34" authorId="0" shapeId="0" xr:uid="{5BC3DA32-07CC-4097-A470-204226B85C44}">
      <text>
        <r>
          <rPr>
            <b/>
            <sz val="9"/>
            <color indexed="81"/>
            <rFont val="MS P ゴシック"/>
            <family val="3"/>
            <charset val="128"/>
          </rPr>
          <t>端数▲１</t>
        </r>
      </text>
    </comment>
  </commentList>
</comments>
</file>

<file path=xl/sharedStrings.xml><?xml version="1.0" encoding="utf-8"?>
<sst xmlns="http://schemas.openxmlformats.org/spreadsheetml/2006/main" count="437" uniqueCount="259">
  <si>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</si>
  <si>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</si>
  <si>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</si>
  <si>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</si>
  <si>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</si>
  <si>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</si>
  <si>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</si>
  <si>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</si>
  <si>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</si>
  <si>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</si>
  <si>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</si>
  <si>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</si>
  <si>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</si>
  <si>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</si>
  <si>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</si>
  <si>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</si>
  <si>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</si>
  <si>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</si>
  <si>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</si>
  <si>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</si>
  <si>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</si>
  <si>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</si>
  <si>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</si>
  <si>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</si>
  <si>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</si>
  <si>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</si>
  <si>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</si>
  <si>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</si>
  <si>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</si>
  <si>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</si>
  <si>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</si>
  <si>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</si>
  <si>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</si>
  <si>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</si>
  <si>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</si>
  <si>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</si>
  <si>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</si>
  <si>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</si>
  <si>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</si>
  <si>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</si>
  <si>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</si>
  <si>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</si>
  <si>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</si>
  <si>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</si>
  <si>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</si>
  <si>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</si>
  <si>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</si>
  <si>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</si>
  <si>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</si>
  <si>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</si>
  <si>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</si>
  <si>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</si>
  <si>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</si>
  <si>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</si>
  <si>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</si>
  <si>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</si>
  <si>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</si>
  <si>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</si>
  <si>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</si>
  <si>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</si>
  <si>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</si>
  <si>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</si>
  <si>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</si>
  <si>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</si>
  <si>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</si>
  <si>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</si>
  <si>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</si>
  <si>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</si>
  <si>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</si>
  <si>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</si>
  <si>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</si>
  <si>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</si>
  <si>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</si>
  <si>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</si>
  <si>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</si>
  <si>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</si>
  <si>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</si>
  <si>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</si>
  <si>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</si>
  <si>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</si>
  <si>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</si>
  <si>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</si>
  <si>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</si>
  <si>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</si>
  <si>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</si>
  <si>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</si>
  <si>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</si>
  <si>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</si>
  <si>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</si>
  <si>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</si>
  <si>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</si>
  <si>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</si>
  <si>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</si>
  <si>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</si>
  <si>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</si>
  <si>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</si>
  <si>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</si>
  <si>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</si>
  <si>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</si>
  <si>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</si>
  <si>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</si>
  <si>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</si>
  <si>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</si>
  <si>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</si>
  <si>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</si>
  <si>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</si>
  <si>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</si>
  <si>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</si>
  <si>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</si>
  <si>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</si>
  <si>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</si>
  <si>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</si>
  <si>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</si>
  <si>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</si>
  <si>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</si>
  <si>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</si>
  <si>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</si>
  <si>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</si>
  <si>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</si>
  <si>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</si>
  <si>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</si>
  <si>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</si>
  <si>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</si>
  <si>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</si>
  <si>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</si>
  <si>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</si>
  <si>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</si>
  <si>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</si>
  <si>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</si>
  <si>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</si>
  <si>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</si>
  <si>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</si>
  <si>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</si>
  <si>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</si>
  <si>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</si>
  <si>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</si>
  <si>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</si>
  <si>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</si>
  <si>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</si>
  <si>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</si>
  <si>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</si>
  <si>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</si>
  <si>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</si>
  <si>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</si>
  <si>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</si>
  <si>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</si>
  <si>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</si>
  <si>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</si>
  <si>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</si>
  <si>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</si>
  <si>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</si>
  <si>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</si>
  <si>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</si>
  <si>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</si>
  <si>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</si>
  <si>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</si>
  <si>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</si>
  <si>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</si>
  <si>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</si>
  <si>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</si>
  <si>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</si>
  <si>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</si>
  <si>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</si>
  <si>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</si>
  <si>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</si>
  <si>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</si>
  <si>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</si>
  <si>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</si>
  <si>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</si>
  <si>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</si>
  <si>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</si>
  <si>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</si>
  <si>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</si>
  <si>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</si>
  <si>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</si>
  <si>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</si>
  <si>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</si>
  <si>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</si>
  <si>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</si>
  <si>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</si>
  <si>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</si>
  <si>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</si>
  <si>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</si>
  <si>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</si>
  <si>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</si>
  <si>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</si>
  <si>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</si>
  <si>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</si>
  <si>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</si>
  <si>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</si>
  <si>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</si>
  <si>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</si>
  <si>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</si>
  <si>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</si>
  <si>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</si>
  <si>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</si>
  <si>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</si>
  <si>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</si>
  <si>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</si>
  <si>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</si>
  <si>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</si>
  <si>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</si>
  <si>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</si>
  <si>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</si>
  <si>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</si>
  <si>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</si>
  <si>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</si>
  <si>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</si>
  <si>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</si>
  <si>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</si>
  <si>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</si>
  <si>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</si>
  <si>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</si>
  <si>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</si>
  <si>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</si>
  <si>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</si>
  <si>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</si>
  <si>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</si>
  <si>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</si>
  <si>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</si>
  <si>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</si>
  <si>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</si>
  <si>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</si>
  <si>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</si>
  <si>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</si>
  <si>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</si>
  <si>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</si>
  <si>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</si>
  <si>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</si>
  <si>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</si>
  <si>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</si>
  <si>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</si>
  <si>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</si>
  <si>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</si>
  <si>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</si>
  <si>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</si>
  <si>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</si>
  <si>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</si>
  <si>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</si>
  <si>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</si>
  <si>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</si>
  <si>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</si>
  <si>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</si>
  <si>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</si>
  <si>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</si>
  <si>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</si>
  <si>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</si>
  <si>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</si>
  <si>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</si>
  <si>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</si>
  <si>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</si>
  <si>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病院事業</t>
    <rPh sb="0" eb="2">
      <t>ビョウイン</t>
    </rPh>
    <rPh sb="2" eb="4">
      <t>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</si>
  <si>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</si>
  <si>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</si>
  <si>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</si>
  <si>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病院事業</t>
    <rPh sb="0" eb="2">
      <t>ビョウイン</t>
    </rPh>
    <rPh sb="2" eb="4">
      <t>ジギョウ</t>
    </rPh>
    <phoneticPr fontId="14"/>
  </si>
  <si>
    <t>鹿児島県住宅供給公社</t>
    <rPh sb="0" eb="4">
      <t>カゴシマケン</t>
    </rPh>
    <rPh sb="4" eb="6">
      <t>ジュウタク</t>
    </rPh>
    <rPh sb="6" eb="8">
      <t>キョウキュウ</t>
    </rPh>
    <rPh sb="8" eb="10">
      <t>コウシャ</t>
    </rPh>
    <phoneticPr fontId="14"/>
  </si>
  <si>
    <t>鹿児島県道路公社</t>
    <rPh sb="0" eb="4">
      <t>カゴシマケン</t>
    </rPh>
    <rPh sb="4" eb="6">
      <t>ドウロ</t>
    </rPh>
    <rPh sb="6" eb="8">
      <t>コウシャ</t>
    </rPh>
    <phoneticPr fontId="14"/>
  </si>
  <si>
    <t>鹿児島県</t>
    <rPh sb="0" eb="4">
      <t>カゴシマケン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</si>
</sst>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10" xfId="0" applyNumberFormat="1" applyBorder="1" applyAlignment="1">
      <alignment vertical="center"/>
    </xf>
    <xf numFmtId="182" fontId="0" fillId="0" borderId="10" xfId="0" applyNumberFormat="1" applyBorder="1" applyAlignment="1">
      <alignment horizontal="right" vertical="center"/>
    </xf>
    <xf numFmtId="20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="70" zoomScaleNormal="100" zoomScaleSheetLayoutView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7" sqref="F47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39" t="s">
        <v>258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242</v>
      </c>
      <c r="G7" s="46"/>
      <c r="H7" s="46" t="s">
        <v>236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234</v>
      </c>
      <c r="I8" s="50"/>
    </row>
    <row r="9" spans="1:11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199922</v>
      </c>
      <c r="G9" s="53">
        <f>F9/$F$27*100</f>
        <v>24.81034399311989</v>
      </c>
      <c r="H9" s="52">
        <v>204580</v>
      </c>
      <c r="I9" s="53">
        <f>(F9/H9-1)*100</f>
        <v>-2.2768599081044116</v>
      </c>
      <c r="K9" s="23"/>
    </row>
    <row r="10" spans="1:11" ht="18" customHeight="1">
      <c r="A10" s="88"/>
      <c r="B10" s="88"/>
      <c r="C10" s="61"/>
      <c r="D10" s="63" t="s">
        <v>22</v>
      </c>
      <c r="E10" s="51"/>
      <c r="F10" s="52">
        <v>46807</v>
      </c>
      <c r="G10" s="53">
        <f t="shared" ref="G10:G26" si="0">F10/$F$27*100</f>
        <v>5.8087542705953457</v>
      </c>
      <c r="H10" s="52">
        <v>49784</v>
      </c>
      <c r="I10" s="53">
        <f t="shared" ref="I10:I27" si="1">(F10/H10-1)*100</f>
        <v>-5.9798328780330978</v>
      </c>
    </row>
    <row r="11" spans="1:11" ht="18" customHeight="1">
      <c r="A11" s="88"/>
      <c r="B11" s="88"/>
      <c r="C11" s="61"/>
      <c r="D11" s="61"/>
      <c r="E11" s="45" t="s">
        <v>23</v>
      </c>
      <c r="F11" s="52">
        <v>42762</v>
      </c>
      <c r="G11" s="53">
        <f t="shared" si="0"/>
        <v>5.3067692891917488</v>
      </c>
      <c r="H11" s="52">
        <v>42535</v>
      </c>
      <c r="I11" s="53">
        <f t="shared" si="1"/>
        <v>0.53367814740801212</v>
      </c>
    </row>
    <row r="12" spans="1:11" ht="18" customHeight="1">
      <c r="A12" s="88"/>
      <c r="B12" s="88"/>
      <c r="C12" s="61"/>
      <c r="D12" s="61"/>
      <c r="E12" s="45" t="s">
        <v>24</v>
      </c>
      <c r="F12" s="52">
        <v>1599</v>
      </c>
      <c r="G12" s="53">
        <f t="shared" si="0"/>
        <v>0.19843609030021059</v>
      </c>
      <c r="H12" s="52">
        <v>1726</v>
      </c>
      <c r="I12" s="53">
        <f t="shared" si="1"/>
        <v>-7.3580533024333761</v>
      </c>
    </row>
    <row r="13" spans="1:11" ht="18" customHeight="1">
      <c r="A13" s="88"/>
      <c r="B13" s="88"/>
      <c r="C13" s="61"/>
      <c r="D13" s="62"/>
      <c r="E13" s="45" t="s">
        <v>25</v>
      </c>
      <c r="F13" s="52">
        <v>75</v>
      </c>
      <c r="G13" s="53">
        <f t="shared" si="0"/>
        <v>9.3075089259010597E-3</v>
      </c>
      <c r="H13" s="52">
        <v>85</v>
      </c>
      <c r="I13" s="53">
        <f t="shared" si="1"/>
        <v>-11.764705882352944</v>
      </c>
    </row>
    <row r="14" spans="1:11" ht="18" customHeight="1">
      <c r="A14" s="88"/>
      <c r="B14" s="88"/>
      <c r="C14" s="61"/>
      <c r="D14" s="59" t="s">
        <v>26</v>
      </c>
      <c r="E14" s="51"/>
      <c r="F14" s="52">
        <v>34665</v>
      </c>
      <c r="G14" s="53">
        <f t="shared" si="0"/>
        <v>4.3019306255514698</v>
      </c>
      <c r="H14" s="52">
        <v>33610</v>
      </c>
      <c r="I14" s="53">
        <f t="shared" si="1"/>
        <v>3.1389467420410488</v>
      </c>
    </row>
    <row r="15" spans="1:11" ht="18" customHeight="1">
      <c r="A15" s="88"/>
      <c r="B15" s="88"/>
      <c r="C15" s="61"/>
      <c r="D15" s="61"/>
      <c r="E15" s="45" t="s">
        <v>27</v>
      </c>
      <c r="F15" s="52">
        <v>1494</v>
      </c>
      <c r="G15" s="53">
        <f t="shared" si="0"/>
        <v>0.18540557780394912</v>
      </c>
      <c r="H15" s="52">
        <v>1510</v>
      </c>
      <c r="I15" s="53">
        <f t="shared" si="1"/>
        <v>-1.059602649006619</v>
      </c>
    </row>
    <row r="16" spans="1:11" ht="18" customHeight="1">
      <c r="A16" s="88"/>
      <c r="B16" s="88"/>
      <c r="C16" s="61"/>
      <c r="D16" s="62"/>
      <c r="E16" s="45" t="s">
        <v>28</v>
      </c>
      <c r="F16" s="52">
        <v>33172</v>
      </c>
      <c r="G16" s="53">
        <f t="shared" si="0"/>
        <v>4.116649147866533</v>
      </c>
      <c r="H16" s="52">
        <v>32099</v>
      </c>
      <c r="I16" s="53">
        <f t="shared" si="1"/>
        <v>3.3427832642761501</v>
      </c>
      <c r="K16" s="24"/>
    </row>
    <row r="17" spans="1:26" ht="18" customHeight="1">
      <c r="A17" s="88"/>
      <c r="B17" s="88"/>
      <c r="C17" s="61"/>
      <c r="D17" s="89" t="s">
        <v>29</v>
      </c>
      <c r="E17" s="90"/>
      <c r="F17" s="52">
        <v>78953</v>
      </c>
      <c r="G17" s="53">
        <f t="shared" si="0"/>
        <v>9.7980766963555528</v>
      </c>
      <c r="H17" s="52">
        <v>82316</v>
      </c>
      <c r="I17" s="53">
        <f t="shared" si="1"/>
        <v>-4.0854754847174268</v>
      </c>
    </row>
    <row r="18" spans="1:26" ht="18" customHeight="1">
      <c r="A18" s="88"/>
      <c r="B18" s="88"/>
      <c r="C18" s="61"/>
      <c r="D18" s="89" t="s">
        <v>93</v>
      </c>
      <c r="E18" s="91"/>
      <c r="F18" s="52">
        <v>3769</v>
      </c>
      <c r="G18" s="53">
        <f t="shared" si="0"/>
        <v>0.46773334855628129</v>
      </c>
      <c r="H18" s="52">
        <v>3732</v>
      </c>
      <c r="I18" s="53">
        <f t="shared" si="1"/>
        <v>0.99142550911039962</v>
      </c>
    </row>
    <row r="19" spans="1:26" ht="18" customHeight="1">
      <c r="A19" s="88"/>
      <c r="B19" s="88"/>
      <c r="C19" s="60"/>
      <c r="D19" s="89" t="s">
        <v>94</v>
      </c>
      <c r="E19" s="91"/>
      <c r="F19" s="54">
        <v>0</v>
      </c>
      <c r="G19" s="53">
        <f t="shared" si="0"/>
        <v>0</v>
      </c>
      <c r="H19" s="52">
        <v>0</v>
      </c>
      <c r="I19" s="53" t="e">
        <f t="shared" si="1"/>
        <v>#DIV/0!</v>
      </c>
      <c r="Z19" s="2" t="s">
        <v>95</v>
      </c>
    </row>
    <row r="20" spans="1:26" ht="18" customHeight="1">
      <c r="A20" s="88"/>
      <c r="B20" s="88"/>
      <c r="C20" s="51" t="s">
        <v>4</v>
      </c>
      <c r="D20" s="51"/>
      <c r="E20" s="51"/>
      <c r="F20" s="52">
        <v>32577</v>
      </c>
      <c r="G20" s="53">
        <f t="shared" si="0"/>
        <v>4.0428095770543839</v>
      </c>
      <c r="H20" s="52">
        <v>31156</v>
      </c>
      <c r="I20" s="53">
        <f t="shared" si="1"/>
        <v>4.5609192450892344</v>
      </c>
    </row>
    <row r="21" spans="1:26" ht="18" customHeight="1">
      <c r="A21" s="88"/>
      <c r="B21" s="88"/>
      <c r="C21" s="51" t="s">
        <v>5</v>
      </c>
      <c r="D21" s="51"/>
      <c r="E21" s="51"/>
      <c r="F21" s="52">
        <v>280108</v>
      </c>
      <c r="G21" s="53">
        <f t="shared" si="0"/>
        <v>34.761436136217256</v>
      </c>
      <c r="H21" s="52">
        <v>277769</v>
      </c>
      <c r="I21" s="53">
        <f t="shared" si="1"/>
        <v>0.84206660930485899</v>
      </c>
    </row>
    <row r="22" spans="1:26" ht="18" customHeight="1">
      <c r="A22" s="88"/>
      <c r="B22" s="88"/>
      <c r="C22" s="51" t="s">
        <v>30</v>
      </c>
      <c r="D22" s="51"/>
      <c r="E22" s="51"/>
      <c r="F22" s="52">
        <v>11374</v>
      </c>
      <c r="G22" s="53">
        <f t="shared" si="0"/>
        <v>1.4115147536426489</v>
      </c>
      <c r="H22" s="52">
        <v>11186</v>
      </c>
      <c r="I22" s="53">
        <f t="shared" si="1"/>
        <v>1.6806722689075571</v>
      </c>
    </row>
    <row r="23" spans="1:26" ht="18" customHeight="1">
      <c r="A23" s="88"/>
      <c r="B23" s="88"/>
      <c r="C23" s="51" t="s">
        <v>6</v>
      </c>
      <c r="D23" s="51"/>
      <c r="E23" s="51"/>
      <c r="F23" s="52">
        <v>152419</v>
      </c>
      <c r="G23" s="53">
        <f t="shared" si="0"/>
        <v>18.915216039692183</v>
      </c>
      <c r="H23" s="52">
        <v>209465</v>
      </c>
      <c r="I23" s="53">
        <f t="shared" si="1"/>
        <v>-27.234144129090776</v>
      </c>
    </row>
    <row r="24" spans="1:26" ht="18" customHeight="1">
      <c r="A24" s="88"/>
      <c r="B24" s="88"/>
      <c r="C24" s="51" t="s">
        <v>31</v>
      </c>
      <c r="D24" s="51"/>
      <c r="E24" s="51"/>
      <c r="F24" s="52">
        <v>6609</v>
      </c>
      <c r="G24" s="53">
        <f t="shared" si="0"/>
        <v>0.82017768655040146</v>
      </c>
      <c r="H24" s="52">
        <v>2702</v>
      </c>
      <c r="I24" s="53">
        <f t="shared" si="1"/>
        <v>144.59659511472984</v>
      </c>
    </row>
    <row r="25" spans="1:26" ht="18" customHeight="1">
      <c r="A25" s="88"/>
      <c r="B25" s="88"/>
      <c r="C25" s="51" t="s">
        <v>7</v>
      </c>
      <c r="D25" s="51"/>
      <c r="E25" s="51"/>
      <c r="F25" s="52">
        <v>64923</v>
      </c>
      <c r="G25" s="53">
        <f t="shared" si="0"/>
        <v>8.0569520266169938</v>
      </c>
      <c r="H25" s="52">
        <v>66979</v>
      </c>
      <c r="I25" s="53">
        <f t="shared" si="1"/>
        <v>-3.0696188357544951</v>
      </c>
    </row>
    <row r="26" spans="1:26" ht="18" customHeight="1">
      <c r="A26" s="88"/>
      <c r="B26" s="88"/>
      <c r="C26" s="51" t="s">
        <v>8</v>
      </c>
      <c r="D26" s="51"/>
      <c r="E26" s="51"/>
      <c r="F26" s="52">
        <v>57870</v>
      </c>
      <c r="G26" s="53">
        <f t="shared" si="0"/>
        <v>7.1816738872252577</v>
      </c>
      <c r="H26" s="52">
        <v>52538</v>
      </c>
      <c r="I26" s="53">
        <f t="shared" si="1"/>
        <v>10.148844645780187</v>
      </c>
    </row>
    <row r="27" spans="1:26" ht="18" customHeight="1">
      <c r="A27" s="88"/>
      <c r="B27" s="88"/>
      <c r="C27" s="51" t="s">
        <v>9</v>
      </c>
      <c r="D27" s="51"/>
      <c r="E27" s="51"/>
      <c r="F27" s="81">
        <f>SUM(F9,F20:F26)-1</f>
        <v>805801</v>
      </c>
      <c r="G27" s="53">
        <f>F27/$F$27*100</f>
        <v>100</v>
      </c>
      <c r="H27" s="81">
        <f>SUM(H9,H20:H26)-1</f>
        <v>856374</v>
      </c>
      <c r="I27" s="53">
        <f t="shared" si="1"/>
        <v>-5.9054805493861329</v>
      </c>
    </row>
    <row r="28" spans="1:26" ht="18" customHeight="1">
      <c r="A28" s="88"/>
      <c r="B28" s="88" t="s">
        <v>88</v>
      </c>
      <c r="C28" s="59" t="s">
        <v>10</v>
      </c>
      <c r="D28" s="51"/>
      <c r="E28" s="51"/>
      <c r="F28" s="52">
        <v>367952</v>
      </c>
      <c r="G28" s="53">
        <f>F28/$F$45*100</f>
        <v>45.662886990708621</v>
      </c>
      <c r="H28" s="52">
        <v>362237</v>
      </c>
      <c r="I28" s="53">
        <f>(F28/H28-1)*100</f>
        <v>1.5776963700560698</v>
      </c>
    </row>
    <row r="29" spans="1:26" ht="18" customHeight="1">
      <c r="A29" s="88"/>
      <c r="B29" s="88"/>
      <c r="C29" s="61"/>
      <c r="D29" s="51" t="s">
        <v>11</v>
      </c>
      <c r="E29" s="51"/>
      <c r="F29" s="52">
        <v>232257</v>
      </c>
      <c r="G29" s="53">
        <f t="shared" ref="G29:G44" si="2">F29/$F$45*100</f>
        <v>28.823121341373366</v>
      </c>
      <c r="H29" s="52">
        <v>218504</v>
      </c>
      <c r="I29" s="53">
        <f t="shared" ref="I29:I45" si="3">(F29/H29-1)*100</f>
        <v>6.2941639512320124</v>
      </c>
    </row>
    <row r="30" spans="1:26" ht="18" customHeight="1">
      <c r="A30" s="88"/>
      <c r="B30" s="88"/>
      <c r="C30" s="61"/>
      <c r="D30" s="51" t="s">
        <v>32</v>
      </c>
      <c r="E30" s="51"/>
      <c r="F30" s="52">
        <v>27138</v>
      </c>
      <c r="G30" s="53">
        <f t="shared" si="2"/>
        <v>3.3678290297480395</v>
      </c>
      <c r="H30" s="52">
        <v>30554</v>
      </c>
      <c r="I30" s="53">
        <f t="shared" si="3"/>
        <v>-11.180205537736466</v>
      </c>
    </row>
    <row r="31" spans="1:26" ht="18" customHeight="1">
      <c r="A31" s="88"/>
      <c r="B31" s="88"/>
      <c r="C31" s="60"/>
      <c r="D31" s="51" t="s">
        <v>12</v>
      </c>
      <c r="E31" s="51"/>
      <c r="F31" s="52">
        <v>108557</v>
      </c>
      <c r="G31" s="53">
        <f t="shared" si="2"/>
        <v>13.471936619587218</v>
      </c>
      <c r="H31" s="52">
        <v>113179</v>
      </c>
      <c r="I31" s="53">
        <f t="shared" si="3"/>
        <v>-4.083796464008338</v>
      </c>
    </row>
    <row r="32" spans="1:26" ht="18" customHeight="1">
      <c r="A32" s="88"/>
      <c r="B32" s="88"/>
      <c r="C32" s="59" t="s">
        <v>13</v>
      </c>
      <c r="D32" s="51"/>
      <c r="E32" s="51"/>
      <c r="F32" s="52">
        <v>280400</v>
      </c>
      <c r="G32" s="53">
        <f t="shared" si="2"/>
        <v>34.797673370968759</v>
      </c>
      <c r="H32" s="52">
        <v>337248</v>
      </c>
      <c r="I32" s="53">
        <f t="shared" si="3"/>
        <v>-16.856437992219377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30689</v>
      </c>
      <c r="G33" s="53">
        <f t="shared" si="2"/>
        <v>3.8085085523597018</v>
      </c>
      <c r="H33" s="52">
        <v>50368</v>
      </c>
      <c r="I33" s="53">
        <f t="shared" si="3"/>
        <v>-39.070441550190594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4894</v>
      </c>
      <c r="G34" s="53">
        <f t="shared" si="2"/>
        <v>0.60734598244479709</v>
      </c>
      <c r="H34" s="52">
        <v>4843</v>
      </c>
      <c r="I34" s="53">
        <f t="shared" si="3"/>
        <v>1.0530662812306524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223999</v>
      </c>
      <c r="G35" s="53">
        <f t="shared" si="2"/>
        <v>27.798302558572153</v>
      </c>
      <c r="H35" s="52">
        <v>258871</v>
      </c>
      <c r="I35" s="53">
        <f t="shared" si="3"/>
        <v>-13.470802059713138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11856</v>
      </c>
      <c r="G36" s="53">
        <f t="shared" si="2"/>
        <v>1.4713310110064395</v>
      </c>
      <c r="H36" s="52">
        <v>11582</v>
      </c>
      <c r="I36" s="53">
        <f t="shared" si="3"/>
        <v>2.3657399412882141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5883</v>
      </c>
      <c r="G37" s="53">
        <f t="shared" si="2"/>
        <v>0.73008100014767918</v>
      </c>
      <c r="H37" s="52">
        <v>8407</v>
      </c>
      <c r="I37" s="53">
        <f t="shared" si="3"/>
        <v>-30.022600214107285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2878</v>
      </c>
      <c r="G38" s="53">
        <f t="shared" si="2"/>
        <v>0.35716014251657668</v>
      </c>
      <c r="H38" s="52">
        <v>2977</v>
      </c>
      <c r="I38" s="53">
        <f t="shared" si="3"/>
        <v>-3.3254954652334523</v>
      </c>
    </row>
    <row r="39" spans="1:9" ht="18" customHeight="1">
      <c r="A39" s="88"/>
      <c r="B39" s="88"/>
      <c r="C39" s="59" t="s">
        <v>16</v>
      </c>
      <c r="D39" s="51"/>
      <c r="E39" s="51"/>
      <c r="F39" s="52">
        <v>157449</v>
      </c>
      <c r="G39" s="53">
        <f t="shared" si="2"/>
        <v>19.539439638322616</v>
      </c>
      <c r="H39" s="52">
        <v>156888</v>
      </c>
      <c r="I39" s="53">
        <f t="shared" si="3"/>
        <v>0.35757992963132423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144850</v>
      </c>
      <c r="G40" s="53">
        <f t="shared" si="2"/>
        <v>17.975902238890249</v>
      </c>
      <c r="H40" s="52">
        <v>143800</v>
      </c>
      <c r="I40" s="53">
        <f t="shared" si="3"/>
        <v>0.73018080667592855</v>
      </c>
    </row>
    <row r="41" spans="1:9" ht="18" customHeight="1">
      <c r="A41" s="88"/>
      <c r="B41" s="88"/>
      <c r="C41" s="61"/>
      <c r="D41" s="61"/>
      <c r="E41" s="55" t="s">
        <v>91</v>
      </c>
      <c r="F41" s="52">
        <v>107617</v>
      </c>
      <c r="G41" s="53">
        <f t="shared" si="2"/>
        <v>13.355282507715923</v>
      </c>
      <c r="H41" s="52">
        <v>106957</v>
      </c>
      <c r="I41" s="56">
        <f t="shared" si="3"/>
        <v>0.61707041147376351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37233</v>
      </c>
      <c r="G42" s="53">
        <f t="shared" si="2"/>
        <v>4.6206197311743216</v>
      </c>
      <c r="H42" s="52">
        <v>36843</v>
      </c>
      <c r="I42" s="56">
        <f t="shared" si="3"/>
        <v>1.0585457210325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12599</v>
      </c>
      <c r="G43" s="53">
        <f t="shared" si="2"/>
        <v>1.563537399432366</v>
      </c>
      <c r="H43" s="52">
        <v>13089</v>
      </c>
      <c r="I43" s="56">
        <f t="shared" si="3"/>
        <v>-3.7436014974405962</v>
      </c>
    </row>
    <row r="44" spans="1:9" ht="18" customHeight="1">
      <c r="A44" s="88"/>
      <c r="B44" s="88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805801</v>
      </c>
      <c r="G45" s="53">
        <f>F45/$F$45*100</f>
        <v>100</v>
      </c>
      <c r="H45" s="52">
        <f>SUM(H28,H32,H39)</f>
        <v>856373</v>
      </c>
      <c r="I45" s="53">
        <f t="shared" si="3"/>
        <v>-5.9053706737601459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5" zoomScaleNormal="100" zoomScaleSheetLayoutView="85" workbookViewId="0">
      <pane xSplit="5" ySplit="7" topLeftCell="F14" activePane="bottomRight" state="frozen"/>
      <selection activeCell="L8" sqref="L8"/>
      <selection pane="topRight" activeCell="L8" sqref="L8"/>
      <selection pane="bottomLeft" activeCell="L8" sqref="L8"/>
      <selection pane="bottomRight" activeCell="J43" sqref="J43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39" t="s">
        <v>258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I5" s="15" t="s">
        <v>47</v>
      </c>
      <c r="K5" s="15"/>
      <c r="O5" s="15" t="s">
        <v>47</v>
      </c>
    </row>
    <row r="6" spans="1:25" ht="15.95" customHeight="1">
      <c r="A6" s="94" t="s">
        <v>48</v>
      </c>
      <c r="B6" s="95"/>
      <c r="C6" s="95"/>
      <c r="D6" s="95"/>
      <c r="E6" s="95"/>
      <c r="F6" s="99" t="s">
        <v>251</v>
      </c>
      <c r="G6" s="100"/>
      <c r="H6" s="99" t="s">
        <v>252</v>
      </c>
      <c r="I6" s="100"/>
      <c r="J6" s="100"/>
      <c r="K6" s="100"/>
      <c r="L6" s="100"/>
      <c r="M6" s="100"/>
      <c r="N6" s="100"/>
      <c r="O6" s="100"/>
    </row>
    <row r="7" spans="1:25" ht="15.95" customHeight="1">
      <c r="A7" s="95"/>
      <c r="B7" s="95"/>
      <c r="C7" s="95"/>
      <c r="D7" s="95"/>
      <c r="E7" s="95"/>
      <c r="F7" s="49" t="s">
        <v>244</v>
      </c>
      <c r="G7" s="49" t="s">
        <v>236</v>
      </c>
      <c r="H7" s="49" t="s">
        <v>241</v>
      </c>
      <c r="I7" s="49" t="s">
        <v>236</v>
      </c>
      <c r="J7" s="49" t="s">
        <v>241</v>
      </c>
      <c r="K7" s="49" t="s">
        <v>236</v>
      </c>
      <c r="L7" s="49" t="s">
        <v>241</v>
      </c>
      <c r="M7" s="49" t="s">
        <v>236</v>
      </c>
      <c r="N7" s="49" t="s">
        <v>241</v>
      </c>
      <c r="O7" s="49" t="s">
        <v>236</v>
      </c>
    </row>
    <row r="8" spans="1:25" ht="15.95" customHeight="1">
      <c r="A8" s="92" t="s">
        <v>82</v>
      </c>
      <c r="B8" s="59" t="s">
        <v>49</v>
      </c>
      <c r="C8" s="51"/>
      <c r="D8" s="51"/>
      <c r="E8" s="64" t="s">
        <v>40</v>
      </c>
      <c r="F8" s="52">
        <v>20148</v>
      </c>
      <c r="G8" s="52">
        <v>20228</v>
      </c>
      <c r="H8" s="52">
        <v>385</v>
      </c>
      <c r="I8" s="52">
        <v>395</v>
      </c>
      <c r="J8" s="52"/>
      <c r="K8" s="52"/>
      <c r="L8" s="52"/>
      <c r="M8" s="52"/>
      <c r="N8" s="52"/>
      <c r="O8" s="52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92"/>
      <c r="B9" s="61"/>
      <c r="C9" s="51" t="s">
        <v>50</v>
      </c>
      <c r="D9" s="51"/>
      <c r="E9" s="64" t="s">
        <v>41</v>
      </c>
      <c r="F9" s="52">
        <v>20148</v>
      </c>
      <c r="G9" s="52">
        <v>20228</v>
      </c>
      <c r="H9" s="52">
        <v>385</v>
      </c>
      <c r="I9" s="52">
        <v>395</v>
      </c>
      <c r="J9" s="52"/>
      <c r="K9" s="52"/>
      <c r="L9" s="52"/>
      <c r="M9" s="52"/>
      <c r="N9" s="52"/>
      <c r="O9" s="52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92"/>
      <c r="B10" s="60"/>
      <c r="C10" s="51" t="s">
        <v>51</v>
      </c>
      <c r="D10" s="51"/>
      <c r="E10" s="64" t="s">
        <v>42</v>
      </c>
      <c r="F10" s="52">
        <v>0</v>
      </c>
      <c r="G10" s="52">
        <v>0</v>
      </c>
      <c r="H10" s="52">
        <v>0</v>
      </c>
      <c r="I10" s="52">
        <v>0</v>
      </c>
      <c r="J10" s="65"/>
      <c r="K10" s="65"/>
      <c r="L10" s="52"/>
      <c r="M10" s="52"/>
      <c r="N10" s="52"/>
      <c r="O10" s="52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92"/>
      <c r="B11" s="59" t="s">
        <v>52</v>
      </c>
      <c r="C11" s="51"/>
      <c r="D11" s="51"/>
      <c r="E11" s="64" t="s">
        <v>43</v>
      </c>
      <c r="F11" s="52">
        <v>23027</v>
      </c>
      <c r="G11" s="52">
        <v>22255</v>
      </c>
      <c r="H11" s="52">
        <v>410</v>
      </c>
      <c r="I11" s="52">
        <v>407</v>
      </c>
      <c r="J11" s="52"/>
      <c r="K11" s="52"/>
      <c r="L11" s="52"/>
      <c r="M11" s="52"/>
      <c r="N11" s="52"/>
      <c r="O11" s="52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92"/>
      <c r="B12" s="61"/>
      <c r="C12" s="51" t="s">
        <v>53</v>
      </c>
      <c r="D12" s="51"/>
      <c r="E12" s="64" t="s">
        <v>44</v>
      </c>
      <c r="F12" s="52">
        <v>23027</v>
      </c>
      <c r="G12" s="52">
        <v>22255</v>
      </c>
      <c r="H12" s="52">
        <v>410</v>
      </c>
      <c r="I12" s="52">
        <v>407</v>
      </c>
      <c r="J12" s="52"/>
      <c r="K12" s="52"/>
      <c r="L12" s="52"/>
      <c r="M12" s="52"/>
      <c r="N12" s="52"/>
      <c r="O12" s="52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92"/>
      <c r="B13" s="60"/>
      <c r="C13" s="51" t="s">
        <v>54</v>
      </c>
      <c r="D13" s="51"/>
      <c r="E13" s="64" t="s">
        <v>45</v>
      </c>
      <c r="F13" s="52">
        <v>0</v>
      </c>
      <c r="G13" s="52">
        <v>0</v>
      </c>
      <c r="H13" s="65">
        <v>0</v>
      </c>
      <c r="I13" s="65">
        <v>0</v>
      </c>
      <c r="J13" s="65"/>
      <c r="K13" s="65"/>
      <c r="L13" s="52"/>
      <c r="M13" s="52"/>
      <c r="N13" s="52"/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92"/>
      <c r="B14" s="51" t="s">
        <v>55</v>
      </c>
      <c r="C14" s="51"/>
      <c r="D14" s="51"/>
      <c r="E14" s="64" t="s">
        <v>96</v>
      </c>
      <c r="F14" s="52">
        <f t="shared" ref="F14:O14" si="0">F9-F12</f>
        <v>-2879</v>
      </c>
      <c r="G14" s="52">
        <f t="shared" si="0"/>
        <v>-2027</v>
      </c>
      <c r="H14" s="52">
        <f t="shared" si="0"/>
        <v>-25</v>
      </c>
      <c r="I14" s="52">
        <f t="shared" si="0"/>
        <v>-12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92"/>
      <c r="B15" s="51" t="s">
        <v>56</v>
      </c>
      <c r="C15" s="51"/>
      <c r="D15" s="51"/>
      <c r="E15" s="64" t="s">
        <v>97</v>
      </c>
      <c r="F15" s="52">
        <f t="shared" ref="F15:O15" si="1">F10-F13</f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92"/>
      <c r="B16" s="51" t="s">
        <v>57</v>
      </c>
      <c r="C16" s="51"/>
      <c r="D16" s="51"/>
      <c r="E16" s="64" t="s">
        <v>98</v>
      </c>
      <c r="F16" s="52">
        <f t="shared" ref="F16:O16" si="2">F8-F11</f>
        <v>-2879</v>
      </c>
      <c r="G16" s="52">
        <f t="shared" si="2"/>
        <v>-2027</v>
      </c>
      <c r="H16" s="52">
        <f t="shared" si="2"/>
        <v>-25</v>
      </c>
      <c r="I16" s="52">
        <f t="shared" si="2"/>
        <v>-12</v>
      </c>
      <c r="J16" s="52">
        <f t="shared" si="2"/>
        <v>0</v>
      </c>
      <c r="K16" s="52">
        <f t="shared" si="2"/>
        <v>0</v>
      </c>
      <c r="L16" s="52">
        <f t="shared" si="2"/>
        <v>0</v>
      </c>
      <c r="M16" s="52">
        <f t="shared" si="2"/>
        <v>0</v>
      </c>
      <c r="N16" s="52">
        <f t="shared" si="2"/>
        <v>0</v>
      </c>
      <c r="O16" s="52">
        <f t="shared" si="2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92"/>
      <c r="B17" s="51" t="s">
        <v>58</v>
      </c>
      <c r="C17" s="51"/>
      <c r="D17" s="51"/>
      <c r="E17" s="49"/>
      <c r="F17" s="52">
        <v>9696</v>
      </c>
      <c r="G17" s="52">
        <v>8191</v>
      </c>
      <c r="H17" s="65">
        <v>0</v>
      </c>
      <c r="I17" s="65">
        <v>0</v>
      </c>
      <c r="J17" s="52"/>
      <c r="K17" s="52"/>
      <c r="L17" s="52"/>
      <c r="M17" s="52"/>
      <c r="N17" s="65"/>
      <c r="O17" s="66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92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/>
      <c r="K18" s="66"/>
      <c r="L18" s="66"/>
      <c r="M18" s="66"/>
      <c r="N18" s="66"/>
      <c r="O18" s="6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92" t="s">
        <v>83</v>
      </c>
      <c r="B19" s="59" t="s">
        <v>60</v>
      </c>
      <c r="C19" s="51"/>
      <c r="D19" s="51"/>
      <c r="E19" s="64"/>
      <c r="F19" s="52">
        <v>1310</v>
      </c>
      <c r="G19" s="52">
        <v>1533</v>
      </c>
      <c r="H19" s="52">
        <v>0</v>
      </c>
      <c r="I19" s="52">
        <v>0</v>
      </c>
      <c r="J19" s="52"/>
      <c r="K19" s="52"/>
      <c r="L19" s="52"/>
      <c r="M19" s="52"/>
      <c r="N19" s="52"/>
      <c r="O19" s="52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92"/>
      <c r="B20" s="60"/>
      <c r="C20" s="51" t="s">
        <v>61</v>
      </c>
      <c r="D20" s="51"/>
      <c r="E20" s="64"/>
      <c r="F20" s="52">
        <v>692</v>
      </c>
      <c r="G20" s="52">
        <v>832</v>
      </c>
      <c r="H20" s="52">
        <v>0</v>
      </c>
      <c r="I20" s="52">
        <v>0</v>
      </c>
      <c r="J20" s="52"/>
      <c r="K20" s="65"/>
      <c r="L20" s="52"/>
      <c r="M20" s="52"/>
      <c r="N20" s="52"/>
      <c r="O20" s="52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92"/>
      <c r="B21" s="51" t="s">
        <v>62</v>
      </c>
      <c r="C21" s="51"/>
      <c r="D21" s="51"/>
      <c r="E21" s="64" t="s">
        <v>99</v>
      </c>
      <c r="F21" s="52">
        <v>1310</v>
      </c>
      <c r="G21" s="52">
        <v>1533</v>
      </c>
      <c r="H21" s="52">
        <v>0</v>
      </c>
      <c r="I21" s="52">
        <v>0</v>
      </c>
      <c r="J21" s="52"/>
      <c r="K21" s="52"/>
      <c r="L21" s="52"/>
      <c r="M21" s="52"/>
      <c r="N21" s="52"/>
      <c r="O21" s="52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92"/>
      <c r="B22" s="59" t="s">
        <v>63</v>
      </c>
      <c r="C22" s="51"/>
      <c r="D22" s="51"/>
      <c r="E22" s="64" t="s">
        <v>100</v>
      </c>
      <c r="F22" s="52">
        <v>1965</v>
      </c>
      <c r="G22" s="52">
        <v>2178</v>
      </c>
      <c r="H22" s="52">
        <v>194</v>
      </c>
      <c r="I22" s="52">
        <v>186</v>
      </c>
      <c r="J22" s="52"/>
      <c r="K22" s="52"/>
      <c r="L22" s="52"/>
      <c r="M22" s="52"/>
      <c r="N22" s="52"/>
      <c r="O22" s="5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92"/>
      <c r="B23" s="60" t="s">
        <v>64</v>
      </c>
      <c r="C23" s="51" t="s">
        <v>65</v>
      </c>
      <c r="D23" s="51"/>
      <c r="E23" s="64"/>
      <c r="F23" s="52">
        <v>632</v>
      </c>
      <c r="G23" s="52">
        <v>571</v>
      </c>
      <c r="H23" s="52">
        <v>173</v>
      </c>
      <c r="I23" s="52">
        <v>167</v>
      </c>
      <c r="J23" s="52"/>
      <c r="K23" s="52"/>
      <c r="L23" s="52"/>
      <c r="M23" s="52"/>
      <c r="N23" s="52"/>
      <c r="O23" s="52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92"/>
      <c r="B24" s="51" t="s">
        <v>101</v>
      </c>
      <c r="C24" s="51"/>
      <c r="D24" s="51"/>
      <c r="E24" s="64" t="s">
        <v>102</v>
      </c>
      <c r="F24" s="52">
        <f t="shared" ref="F24:O24" si="3">F21-F22</f>
        <v>-655</v>
      </c>
      <c r="G24" s="52">
        <f t="shared" si="3"/>
        <v>-645</v>
      </c>
      <c r="H24" s="52">
        <f t="shared" si="3"/>
        <v>-194</v>
      </c>
      <c r="I24" s="52">
        <f t="shared" si="3"/>
        <v>-186</v>
      </c>
      <c r="J24" s="52">
        <f t="shared" si="3"/>
        <v>0</v>
      </c>
      <c r="K24" s="52">
        <f t="shared" si="3"/>
        <v>0</v>
      </c>
      <c r="L24" s="52">
        <f t="shared" si="3"/>
        <v>0</v>
      </c>
      <c r="M24" s="52">
        <f t="shared" si="3"/>
        <v>0</v>
      </c>
      <c r="N24" s="52">
        <f t="shared" si="3"/>
        <v>0</v>
      </c>
      <c r="O24" s="52">
        <f t="shared" si="3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92"/>
      <c r="B25" s="59" t="s">
        <v>66</v>
      </c>
      <c r="C25" s="59"/>
      <c r="D25" s="59"/>
      <c r="E25" s="96" t="s">
        <v>103</v>
      </c>
      <c r="F25" s="101">
        <v>655</v>
      </c>
      <c r="G25" s="101">
        <v>645</v>
      </c>
      <c r="H25" s="101">
        <v>194</v>
      </c>
      <c r="I25" s="101">
        <v>186</v>
      </c>
      <c r="J25" s="101"/>
      <c r="K25" s="101"/>
      <c r="L25" s="101"/>
      <c r="M25" s="101"/>
      <c r="N25" s="101"/>
      <c r="O25" s="101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92"/>
      <c r="B26" s="76" t="s">
        <v>67</v>
      </c>
      <c r="C26" s="76"/>
      <c r="D26" s="76"/>
      <c r="E26" s="97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92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4">G24+G25</f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2">
        <f t="shared" si="4"/>
        <v>0</v>
      </c>
      <c r="O27" s="52">
        <f t="shared" si="4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95" t="s">
        <v>68</v>
      </c>
      <c r="B30" s="95"/>
      <c r="C30" s="95"/>
      <c r="D30" s="95"/>
      <c r="E30" s="95"/>
      <c r="F30" s="103" t="s">
        <v>253</v>
      </c>
      <c r="G30" s="103"/>
      <c r="H30" s="103" t="s">
        <v>254</v>
      </c>
      <c r="I30" s="103"/>
      <c r="J30" s="103"/>
      <c r="K30" s="103"/>
      <c r="L30" s="103"/>
      <c r="M30" s="103"/>
      <c r="N30" s="103"/>
      <c r="O30" s="103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95"/>
      <c r="B31" s="95"/>
      <c r="C31" s="95"/>
      <c r="D31" s="95"/>
      <c r="E31" s="95"/>
      <c r="F31" s="49" t="s">
        <v>241</v>
      </c>
      <c r="G31" s="49" t="s">
        <v>236</v>
      </c>
      <c r="H31" s="49" t="s">
        <v>241</v>
      </c>
      <c r="I31" s="49" t="s">
        <v>236</v>
      </c>
      <c r="J31" s="49" t="s">
        <v>241</v>
      </c>
      <c r="K31" s="49" t="s">
        <v>236</v>
      </c>
      <c r="L31" s="49" t="s">
        <v>241</v>
      </c>
      <c r="M31" s="49" t="s">
        <v>236</v>
      </c>
      <c r="N31" s="49" t="s">
        <v>241</v>
      </c>
      <c r="O31" s="49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92" t="s">
        <v>84</v>
      </c>
      <c r="B32" s="59" t="s">
        <v>49</v>
      </c>
      <c r="C32" s="51"/>
      <c r="D32" s="51"/>
      <c r="E32" s="64" t="s">
        <v>40</v>
      </c>
      <c r="F32" s="52">
        <v>1772</v>
      </c>
      <c r="G32" s="52">
        <v>2094</v>
      </c>
      <c r="H32" s="52">
        <v>8</v>
      </c>
      <c r="I32" s="52">
        <v>5</v>
      </c>
      <c r="J32" s="52"/>
      <c r="K32" s="5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98"/>
      <c r="B33" s="61"/>
      <c r="C33" s="59" t="s">
        <v>69</v>
      </c>
      <c r="D33" s="51"/>
      <c r="E33" s="64"/>
      <c r="F33" s="52">
        <v>1632</v>
      </c>
      <c r="G33" s="52">
        <v>1857</v>
      </c>
      <c r="H33" s="52">
        <v>0</v>
      </c>
      <c r="I33" s="52">
        <v>5</v>
      </c>
      <c r="J33" s="52"/>
      <c r="K33" s="5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98"/>
      <c r="B34" s="61"/>
      <c r="C34" s="60"/>
      <c r="D34" s="51" t="s">
        <v>70</v>
      </c>
      <c r="E34" s="64"/>
      <c r="F34" s="52">
        <v>1632</v>
      </c>
      <c r="G34" s="52">
        <v>1857</v>
      </c>
      <c r="H34" s="52">
        <v>0</v>
      </c>
      <c r="I34" s="52">
        <v>5</v>
      </c>
      <c r="J34" s="52"/>
      <c r="K34" s="5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98"/>
      <c r="B35" s="60"/>
      <c r="C35" s="51" t="s">
        <v>71</v>
      </c>
      <c r="D35" s="51"/>
      <c r="E35" s="64"/>
      <c r="F35" s="52">
        <v>140</v>
      </c>
      <c r="G35" s="52">
        <v>236</v>
      </c>
      <c r="H35" s="52">
        <v>8</v>
      </c>
      <c r="I35" s="52">
        <v>1</v>
      </c>
      <c r="J35" s="66"/>
      <c r="K35" s="66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98"/>
      <c r="B36" s="59" t="s">
        <v>52</v>
      </c>
      <c r="C36" s="51"/>
      <c r="D36" s="51"/>
      <c r="E36" s="64" t="s">
        <v>41</v>
      </c>
      <c r="F36" s="52">
        <v>1059</v>
      </c>
      <c r="G36" s="52">
        <v>1127</v>
      </c>
      <c r="H36" s="52">
        <v>8</v>
      </c>
      <c r="I36" s="52">
        <v>5</v>
      </c>
      <c r="J36" s="52"/>
      <c r="K36" s="5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98"/>
      <c r="B37" s="61"/>
      <c r="C37" s="51" t="s">
        <v>72</v>
      </c>
      <c r="D37" s="51"/>
      <c r="E37" s="64"/>
      <c r="F37" s="52">
        <v>943</v>
      </c>
      <c r="G37" s="52">
        <v>1005</v>
      </c>
      <c r="H37" s="52">
        <v>0</v>
      </c>
      <c r="I37" s="52">
        <v>1</v>
      </c>
      <c r="J37" s="52"/>
      <c r="K37" s="5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98"/>
      <c r="B38" s="60"/>
      <c r="C38" s="51" t="s">
        <v>73</v>
      </c>
      <c r="D38" s="51"/>
      <c r="E38" s="64"/>
      <c r="F38" s="52">
        <v>116</v>
      </c>
      <c r="G38" s="52">
        <v>121</v>
      </c>
      <c r="H38" s="52">
        <v>8</v>
      </c>
      <c r="I38" s="52">
        <v>5</v>
      </c>
      <c r="J38" s="52"/>
      <c r="K38" s="66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98"/>
      <c r="B39" s="45" t="s">
        <v>74</v>
      </c>
      <c r="C39" s="45"/>
      <c r="D39" s="45"/>
      <c r="E39" s="64" t="s">
        <v>107</v>
      </c>
      <c r="F39" s="52">
        <f>F32-F36</f>
        <v>713</v>
      </c>
      <c r="G39" s="52">
        <v>967</v>
      </c>
      <c r="H39" s="52">
        <f t="shared" ref="H39:O39" si="5">H32-H36</f>
        <v>0</v>
      </c>
      <c r="I39" s="52"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92" t="s">
        <v>85</v>
      </c>
      <c r="B40" s="59" t="s">
        <v>75</v>
      </c>
      <c r="C40" s="51"/>
      <c r="D40" s="51"/>
      <c r="E40" s="64" t="s">
        <v>43</v>
      </c>
      <c r="F40" s="52">
        <v>4627</v>
      </c>
      <c r="G40" s="52">
        <v>5136</v>
      </c>
      <c r="H40" s="52">
        <v>270</v>
      </c>
      <c r="I40" s="52">
        <v>667</v>
      </c>
      <c r="J40" s="52"/>
      <c r="K40" s="52"/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93"/>
      <c r="B41" s="60"/>
      <c r="C41" s="51" t="s">
        <v>76</v>
      </c>
      <c r="D41" s="51"/>
      <c r="E41" s="64"/>
      <c r="F41" s="66">
        <v>3865</v>
      </c>
      <c r="G41" s="66">
        <v>4673</v>
      </c>
      <c r="H41" s="66">
        <v>270</v>
      </c>
      <c r="I41" s="66">
        <v>641</v>
      </c>
      <c r="J41" s="52"/>
      <c r="K41" s="52"/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93"/>
      <c r="B42" s="59" t="s">
        <v>63</v>
      </c>
      <c r="C42" s="51"/>
      <c r="D42" s="51"/>
      <c r="E42" s="64" t="s">
        <v>44</v>
      </c>
      <c r="F42" s="52">
        <v>5340</v>
      </c>
      <c r="G42" s="52">
        <v>6103</v>
      </c>
      <c r="H42" s="52">
        <v>270</v>
      </c>
      <c r="I42" s="52">
        <v>667</v>
      </c>
      <c r="J42" s="52"/>
      <c r="K42" s="52"/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93"/>
      <c r="B43" s="60"/>
      <c r="C43" s="51" t="s">
        <v>77</v>
      </c>
      <c r="D43" s="51"/>
      <c r="E43" s="64"/>
      <c r="F43" s="52">
        <v>3803</v>
      </c>
      <c r="G43" s="52">
        <v>4400</v>
      </c>
      <c r="H43" s="52">
        <v>0</v>
      </c>
      <c r="I43" s="52">
        <v>26</v>
      </c>
      <c r="J43" s="66"/>
      <c r="K43" s="66"/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93"/>
      <c r="B44" s="51" t="s">
        <v>74</v>
      </c>
      <c r="C44" s="51"/>
      <c r="D44" s="51"/>
      <c r="E44" s="64" t="s">
        <v>108</v>
      </c>
      <c r="F44" s="66">
        <f>F40-F42</f>
        <v>-713</v>
      </c>
      <c r="G44" s="66">
        <v>-967</v>
      </c>
      <c r="H44" s="66">
        <v>0</v>
      </c>
      <c r="I44" s="66">
        <v>0</v>
      </c>
      <c r="J44" s="66">
        <f t="shared" ref="J44:O44" si="6">J40-J42</f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92" t="s">
        <v>86</v>
      </c>
      <c r="B45" s="45" t="s">
        <v>78</v>
      </c>
      <c r="C45" s="45"/>
      <c r="D45" s="45"/>
      <c r="E45" s="64" t="s">
        <v>109</v>
      </c>
      <c r="F45" s="52">
        <f>F39+F44</f>
        <v>0</v>
      </c>
      <c r="G45" s="52">
        <v>0</v>
      </c>
      <c r="H45" s="52">
        <v>0</v>
      </c>
      <c r="I45" s="52">
        <v>0</v>
      </c>
      <c r="J45" s="52">
        <f t="shared" ref="J45:O45" si="7">J39+J44</f>
        <v>0</v>
      </c>
      <c r="K45" s="52">
        <f t="shared" si="7"/>
        <v>0</v>
      </c>
      <c r="L45" s="52">
        <f t="shared" si="7"/>
        <v>0</v>
      </c>
      <c r="M45" s="52">
        <f t="shared" si="7"/>
        <v>0</v>
      </c>
      <c r="N45" s="52">
        <f t="shared" si="7"/>
        <v>0</v>
      </c>
      <c r="O45" s="52">
        <f t="shared" si="7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93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93"/>
      <c r="B47" s="51" t="s">
        <v>80</v>
      </c>
      <c r="C47" s="51"/>
      <c r="D47" s="51"/>
      <c r="E47" s="51"/>
      <c r="F47" s="52">
        <v>0</v>
      </c>
      <c r="G47" s="52">
        <v>0</v>
      </c>
      <c r="H47" s="52">
        <v>0</v>
      </c>
      <c r="I47" s="52">
        <v>0</v>
      </c>
      <c r="J47" s="52"/>
      <c r="K47" s="5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93"/>
      <c r="B48" s="51" t="s">
        <v>81</v>
      </c>
      <c r="C48" s="51"/>
      <c r="D48" s="51"/>
      <c r="E48" s="51"/>
      <c r="F48" s="52">
        <v>0</v>
      </c>
      <c r="G48" s="52">
        <v>0</v>
      </c>
      <c r="H48" s="52">
        <v>0</v>
      </c>
      <c r="I48" s="52">
        <v>0</v>
      </c>
      <c r="J48" s="52"/>
      <c r="K48" s="5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95" orientation="portrait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="160" zoomScaleNormal="100" zoomScaleSheetLayoutView="16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H10" sqref="H10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39" t="s">
        <v>258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238</v>
      </c>
      <c r="G7" s="46"/>
      <c r="H7" s="46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235</v>
      </c>
      <c r="G8" s="49" t="s">
        <v>2</v>
      </c>
      <c r="H8" s="49" t="s">
        <v>235</v>
      </c>
      <c r="I8" s="50"/>
    </row>
    <row r="9" spans="1:9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204328.29300000001</v>
      </c>
      <c r="G9" s="53">
        <f>F9/$F$27*100</f>
        <v>20.939238651591825</v>
      </c>
      <c r="H9" s="52">
        <v>202712.307</v>
      </c>
      <c r="I9" s="53">
        <f t="shared" ref="I9:I45" si="0">(F9/H9-1)*100</f>
        <v>0.79718198856075784</v>
      </c>
    </row>
    <row r="10" spans="1:9" ht="18" customHeight="1">
      <c r="A10" s="88"/>
      <c r="B10" s="88"/>
      <c r="C10" s="61"/>
      <c r="D10" s="59" t="s">
        <v>22</v>
      </c>
      <c r="E10" s="51"/>
      <c r="F10" s="52">
        <v>49566.977855999998</v>
      </c>
      <c r="G10" s="53">
        <f t="shared" ref="G10:G27" si="1">F10/$F$27*100</f>
        <v>5.0795450954261678</v>
      </c>
      <c r="H10" s="52">
        <v>49541.954023999999</v>
      </c>
      <c r="I10" s="53">
        <f t="shared" si="0"/>
        <v>5.0510385577196004E-2</v>
      </c>
    </row>
    <row r="11" spans="1:9" ht="18" customHeight="1">
      <c r="A11" s="88"/>
      <c r="B11" s="88"/>
      <c r="C11" s="61"/>
      <c r="D11" s="61"/>
      <c r="E11" s="45" t="s">
        <v>23</v>
      </c>
      <c r="F11" s="52">
        <v>42925</v>
      </c>
      <c r="G11" s="53">
        <f t="shared" si="1"/>
        <v>4.3988857633121761</v>
      </c>
      <c r="H11" s="52">
        <v>42100</v>
      </c>
      <c r="I11" s="53">
        <f t="shared" si="0"/>
        <v>1.9596199524940516</v>
      </c>
    </row>
    <row r="12" spans="1:9" ht="18" customHeight="1">
      <c r="A12" s="88"/>
      <c r="B12" s="88"/>
      <c r="C12" s="61"/>
      <c r="D12" s="61"/>
      <c r="E12" s="45" t="s">
        <v>24</v>
      </c>
      <c r="F12" s="52">
        <v>1784</v>
      </c>
      <c r="G12" s="53">
        <f t="shared" si="1"/>
        <v>0.18282148402443615</v>
      </c>
      <c r="H12" s="52">
        <v>1931</v>
      </c>
      <c r="I12" s="53">
        <f t="shared" si="0"/>
        <v>-7.6126359399275039</v>
      </c>
    </row>
    <row r="13" spans="1:9" ht="18" customHeight="1">
      <c r="A13" s="88"/>
      <c r="B13" s="88"/>
      <c r="C13" s="61"/>
      <c r="D13" s="60"/>
      <c r="E13" s="45" t="s">
        <v>25</v>
      </c>
      <c r="F13" s="52">
        <v>84.551208000000003</v>
      </c>
      <c r="G13" s="53">
        <f t="shared" si="1"/>
        <v>8.6646733871181495E-3</v>
      </c>
      <c r="H13" s="52">
        <v>168.30057400000001</v>
      </c>
      <c r="I13" s="53">
        <f t="shared" si="0"/>
        <v>-49.761782749475358</v>
      </c>
    </row>
    <row r="14" spans="1:9" ht="18" customHeight="1">
      <c r="A14" s="88"/>
      <c r="B14" s="88"/>
      <c r="C14" s="61"/>
      <c r="D14" s="59" t="s">
        <v>26</v>
      </c>
      <c r="E14" s="51"/>
      <c r="F14" s="52">
        <v>35826.406414999998</v>
      </c>
      <c r="G14" s="53">
        <f t="shared" si="1"/>
        <v>3.671433177159686</v>
      </c>
      <c r="H14" s="52">
        <v>36378.092216999998</v>
      </c>
      <c r="I14" s="53">
        <f t="shared" si="0"/>
        <v>-1.5165330790551712</v>
      </c>
    </row>
    <row r="15" spans="1:9" ht="18" customHeight="1">
      <c r="A15" s="88"/>
      <c r="B15" s="88"/>
      <c r="C15" s="61"/>
      <c r="D15" s="61"/>
      <c r="E15" s="45" t="s">
        <v>27</v>
      </c>
      <c r="F15" s="52">
        <v>1520.20805</v>
      </c>
      <c r="G15" s="53">
        <f t="shared" si="1"/>
        <v>0.15578850433121874</v>
      </c>
      <c r="H15" s="52">
        <v>1510.109156</v>
      </c>
      <c r="I15" s="53">
        <f t="shared" si="0"/>
        <v>0.66875258386951408</v>
      </c>
    </row>
    <row r="16" spans="1:9" ht="18" customHeight="1">
      <c r="A16" s="88"/>
      <c r="B16" s="88"/>
      <c r="C16" s="61"/>
      <c r="D16" s="60"/>
      <c r="E16" s="45" t="s">
        <v>28</v>
      </c>
      <c r="F16" s="52">
        <v>34306.198364999997</v>
      </c>
      <c r="G16" s="53">
        <f t="shared" si="1"/>
        <v>3.5156446728284672</v>
      </c>
      <c r="H16" s="52">
        <v>34867.983060999999</v>
      </c>
      <c r="I16" s="53">
        <f t="shared" si="0"/>
        <v>-1.6111763477032359</v>
      </c>
    </row>
    <row r="17" spans="1:9" ht="18" customHeight="1">
      <c r="A17" s="88"/>
      <c r="B17" s="88"/>
      <c r="C17" s="61"/>
      <c r="D17" s="89" t="s">
        <v>29</v>
      </c>
      <c r="E17" s="90"/>
      <c r="F17" s="52">
        <v>79805.107999999993</v>
      </c>
      <c r="G17" s="53">
        <f t="shared" si="1"/>
        <v>8.1783006038623327</v>
      </c>
      <c r="H17" s="52">
        <v>78132.130999999994</v>
      </c>
      <c r="I17" s="53">
        <f t="shared" si="0"/>
        <v>2.1412151167360394</v>
      </c>
    </row>
    <row r="18" spans="1:9" ht="18" customHeight="1">
      <c r="A18" s="88"/>
      <c r="B18" s="88"/>
      <c r="C18" s="61"/>
      <c r="D18" s="89" t="s">
        <v>93</v>
      </c>
      <c r="E18" s="91"/>
      <c r="F18" s="52">
        <v>4104.3959800000002</v>
      </c>
      <c r="G18" s="53">
        <f t="shared" si="1"/>
        <v>0.42061197538538675</v>
      </c>
      <c r="H18" s="52">
        <v>3848.573089</v>
      </c>
      <c r="I18" s="53">
        <f t="shared" si="0"/>
        <v>6.6472140474918895</v>
      </c>
    </row>
    <row r="19" spans="1:9" ht="18" customHeight="1">
      <c r="A19" s="88"/>
      <c r="B19" s="88"/>
      <c r="C19" s="60"/>
      <c r="D19" s="89" t="s">
        <v>94</v>
      </c>
      <c r="E19" s="91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88"/>
      <c r="B20" s="88"/>
      <c r="C20" s="51" t="s">
        <v>4</v>
      </c>
      <c r="D20" s="51"/>
      <c r="E20" s="51"/>
      <c r="F20" s="52">
        <v>33306</v>
      </c>
      <c r="G20" s="53">
        <f t="shared" si="1"/>
        <v>3.4131459343710038</v>
      </c>
      <c r="H20" s="52">
        <v>29507</v>
      </c>
      <c r="I20" s="53">
        <f t="shared" si="0"/>
        <v>12.874911038058755</v>
      </c>
    </row>
    <row r="21" spans="1:9" ht="18" customHeight="1">
      <c r="A21" s="88"/>
      <c r="B21" s="88"/>
      <c r="C21" s="51" t="s">
        <v>5</v>
      </c>
      <c r="D21" s="51"/>
      <c r="E21" s="51"/>
      <c r="F21" s="52">
        <v>288627</v>
      </c>
      <c r="G21" s="53">
        <f t="shared" si="1"/>
        <v>29.57803613762384</v>
      </c>
      <c r="H21" s="52">
        <v>301252</v>
      </c>
      <c r="I21" s="53">
        <f t="shared" si="0"/>
        <v>-4.1908435462669091</v>
      </c>
    </row>
    <row r="22" spans="1:9" ht="18" customHeight="1">
      <c r="A22" s="88"/>
      <c r="B22" s="88"/>
      <c r="C22" s="51" t="s">
        <v>30</v>
      </c>
      <c r="D22" s="51"/>
      <c r="E22" s="51"/>
      <c r="F22" s="52">
        <v>11249</v>
      </c>
      <c r="G22" s="53">
        <f t="shared" si="1"/>
        <v>1.1527796377751582</v>
      </c>
      <c r="H22" s="52">
        <v>11577</v>
      </c>
      <c r="I22" s="53">
        <f t="shared" si="0"/>
        <v>-2.8332037660879328</v>
      </c>
    </row>
    <row r="23" spans="1:9" ht="18" customHeight="1">
      <c r="A23" s="88"/>
      <c r="B23" s="88"/>
      <c r="C23" s="51" t="s">
        <v>6</v>
      </c>
      <c r="D23" s="51"/>
      <c r="E23" s="51"/>
      <c r="F23" s="52">
        <v>259508</v>
      </c>
      <c r="G23" s="53">
        <f t="shared" si="1"/>
        <v>26.593967307294498</v>
      </c>
      <c r="H23" s="52">
        <v>249239</v>
      </c>
      <c r="I23" s="53">
        <f t="shared" si="0"/>
        <v>4.1201417113694072</v>
      </c>
    </row>
    <row r="24" spans="1:9" ht="18" customHeight="1">
      <c r="A24" s="88"/>
      <c r="B24" s="88"/>
      <c r="C24" s="51" t="s">
        <v>31</v>
      </c>
      <c r="D24" s="51"/>
      <c r="E24" s="51"/>
      <c r="F24" s="52">
        <v>4141</v>
      </c>
      <c r="G24" s="53">
        <f t="shared" si="1"/>
        <v>0.42436309716658638</v>
      </c>
      <c r="H24" s="52">
        <v>2816</v>
      </c>
      <c r="I24" s="53">
        <f t="shared" si="0"/>
        <v>47.052556818181813</v>
      </c>
    </row>
    <row r="25" spans="1:9" ht="18" customHeight="1">
      <c r="A25" s="88"/>
      <c r="B25" s="88"/>
      <c r="C25" s="51" t="s">
        <v>7</v>
      </c>
      <c r="D25" s="51"/>
      <c r="E25" s="51"/>
      <c r="F25" s="52">
        <v>78310</v>
      </c>
      <c r="G25" s="53">
        <f t="shared" si="1"/>
        <v>8.0250843127542577</v>
      </c>
      <c r="H25" s="52">
        <v>105508</v>
      </c>
      <c r="I25" s="53">
        <f t="shared" si="0"/>
        <v>-25.778140046252418</v>
      </c>
    </row>
    <row r="26" spans="1:9" ht="18" customHeight="1">
      <c r="A26" s="88"/>
      <c r="B26" s="88"/>
      <c r="C26" s="51" t="s">
        <v>8</v>
      </c>
      <c r="D26" s="51"/>
      <c r="E26" s="51"/>
      <c r="F26" s="52">
        <v>96345</v>
      </c>
      <c r="G26" s="53">
        <f t="shared" si="1"/>
        <v>9.873282443012501</v>
      </c>
      <c r="H26" s="52">
        <v>87774</v>
      </c>
      <c r="I26" s="53">
        <f t="shared" si="0"/>
        <v>9.7648506391414323</v>
      </c>
    </row>
    <row r="27" spans="1:9" ht="18" customHeight="1">
      <c r="A27" s="88"/>
      <c r="B27" s="88"/>
      <c r="C27" s="51" t="s">
        <v>9</v>
      </c>
      <c r="D27" s="51"/>
      <c r="E27" s="51"/>
      <c r="F27" s="81">
        <f>SUM(F9,F20:F26)+1</f>
        <v>975815.29300000006</v>
      </c>
      <c r="G27" s="53">
        <f t="shared" si="1"/>
        <v>100</v>
      </c>
      <c r="H27" s="81">
        <f>SUM(H9,H20:H26)+1</f>
        <v>990386.30700000003</v>
      </c>
      <c r="I27" s="53">
        <f t="shared" si="0"/>
        <v>-1.4712455025895244</v>
      </c>
    </row>
    <row r="28" spans="1:9" ht="18" customHeight="1">
      <c r="A28" s="88"/>
      <c r="B28" s="88" t="s">
        <v>88</v>
      </c>
      <c r="C28" s="59" t="s">
        <v>10</v>
      </c>
      <c r="D28" s="51"/>
      <c r="E28" s="51"/>
      <c r="F28" s="52">
        <v>373079</v>
      </c>
      <c r="G28" s="53">
        <f t="shared" ref="G28:G45" si="2">F28/$F$45*100</f>
        <v>40.487109810781838</v>
      </c>
      <c r="H28" s="52">
        <v>373199</v>
      </c>
      <c r="I28" s="53">
        <f t="shared" si="0"/>
        <v>-3.2154426994712715E-2</v>
      </c>
    </row>
    <row r="29" spans="1:9" ht="18" customHeight="1">
      <c r="A29" s="88"/>
      <c r="B29" s="88"/>
      <c r="C29" s="61"/>
      <c r="D29" s="51" t="s">
        <v>11</v>
      </c>
      <c r="E29" s="51"/>
      <c r="F29" s="52">
        <v>224239</v>
      </c>
      <c r="G29" s="53">
        <f t="shared" si="2"/>
        <v>24.334762923830898</v>
      </c>
      <c r="H29" s="52">
        <v>224779</v>
      </c>
      <c r="I29" s="53">
        <f t="shared" si="0"/>
        <v>-0.24023596510349687</v>
      </c>
    </row>
    <row r="30" spans="1:9" ht="18" customHeight="1">
      <c r="A30" s="88"/>
      <c r="B30" s="88"/>
      <c r="C30" s="61"/>
      <c r="D30" s="51" t="s">
        <v>32</v>
      </c>
      <c r="E30" s="51"/>
      <c r="F30" s="52">
        <v>29244</v>
      </c>
      <c r="G30" s="53">
        <f t="shared" si="2"/>
        <v>3.1736040873555034</v>
      </c>
      <c r="H30" s="52">
        <v>27596</v>
      </c>
      <c r="I30" s="53">
        <f t="shared" si="0"/>
        <v>5.9718799826061764</v>
      </c>
    </row>
    <row r="31" spans="1:9" ht="18" customHeight="1">
      <c r="A31" s="88"/>
      <c r="B31" s="88"/>
      <c r="C31" s="60"/>
      <c r="D31" s="51" t="s">
        <v>12</v>
      </c>
      <c r="E31" s="51"/>
      <c r="F31" s="52">
        <v>119596</v>
      </c>
      <c r="G31" s="53">
        <f t="shared" si="2"/>
        <v>12.978742799595434</v>
      </c>
      <c r="H31" s="52">
        <v>120824</v>
      </c>
      <c r="I31" s="53">
        <f t="shared" si="0"/>
        <v>-1.0163543666821151</v>
      </c>
    </row>
    <row r="32" spans="1:9" ht="18" customHeight="1">
      <c r="A32" s="88"/>
      <c r="B32" s="88"/>
      <c r="C32" s="59" t="s">
        <v>13</v>
      </c>
      <c r="D32" s="51"/>
      <c r="E32" s="51"/>
      <c r="F32" s="52">
        <v>373068</v>
      </c>
      <c r="G32" s="53">
        <f t="shared" si="2"/>
        <v>40.48591607377729</v>
      </c>
      <c r="H32" s="52">
        <v>380437</v>
      </c>
      <c r="I32" s="53">
        <f t="shared" si="0"/>
        <v>-1.9369829958705398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47674</v>
      </c>
      <c r="G33" s="53">
        <f t="shared" si="2"/>
        <v>5.1736561776975201</v>
      </c>
      <c r="H33" s="52">
        <v>37680</v>
      </c>
      <c r="I33" s="53">
        <f t="shared" si="0"/>
        <v>26.523354564755831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4971</v>
      </c>
      <c r="G34" s="53">
        <f t="shared" si="2"/>
        <v>0.53946060450841915</v>
      </c>
      <c r="H34" s="52">
        <v>4727</v>
      </c>
      <c r="I34" s="53">
        <f t="shared" si="0"/>
        <v>5.1618362597842138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280192</v>
      </c>
      <c r="G35" s="53">
        <f t="shared" si="2"/>
        <v>30.406868979767243</v>
      </c>
      <c r="H35" s="52">
        <v>282903</v>
      </c>
      <c r="I35" s="53">
        <f t="shared" si="0"/>
        <v>-0.95827898608357165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10897</v>
      </c>
      <c r="G36" s="53">
        <f t="shared" si="2"/>
        <v>1.1825592853205076</v>
      </c>
      <c r="H36" s="52">
        <v>11244</v>
      </c>
      <c r="I36" s="53">
        <f t="shared" si="0"/>
        <v>-3.08609035930274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25406</v>
      </c>
      <c r="G37" s="53">
        <f t="shared" si="2"/>
        <v>2.7570983943152072</v>
      </c>
      <c r="H37" s="52">
        <v>41438</v>
      </c>
      <c r="I37" s="53">
        <f t="shared" si="0"/>
        <v>-38.689125923065781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3927</v>
      </c>
      <c r="G38" s="53">
        <f t="shared" si="2"/>
        <v>0.42616411062252302</v>
      </c>
      <c r="H38" s="52">
        <v>2446</v>
      </c>
      <c r="I38" s="53">
        <f t="shared" si="0"/>
        <v>60.547833197056413</v>
      </c>
    </row>
    <row r="39" spans="1:9" ht="18" customHeight="1">
      <c r="A39" s="88"/>
      <c r="B39" s="88"/>
      <c r="C39" s="59" t="s">
        <v>16</v>
      </c>
      <c r="D39" s="51"/>
      <c r="E39" s="51"/>
      <c r="F39" s="52">
        <v>175329</v>
      </c>
      <c r="G39" s="53">
        <f t="shared" si="2"/>
        <v>19.026974115440879</v>
      </c>
      <c r="H39" s="52">
        <v>185003</v>
      </c>
      <c r="I39" s="53">
        <f t="shared" si="0"/>
        <v>-5.22910439290174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163908</v>
      </c>
      <c r="G40" s="53">
        <f t="shared" si="2"/>
        <v>17.787549540085688</v>
      </c>
      <c r="H40" s="52">
        <v>169911</v>
      </c>
      <c r="I40" s="53">
        <f t="shared" si="0"/>
        <v>-3.5330261136712782</v>
      </c>
    </row>
    <row r="41" spans="1:9" ht="18" customHeight="1">
      <c r="A41" s="88"/>
      <c r="B41" s="88"/>
      <c r="C41" s="61"/>
      <c r="D41" s="61"/>
      <c r="E41" s="55" t="s">
        <v>91</v>
      </c>
      <c r="F41" s="52">
        <v>130980</v>
      </c>
      <c r="G41" s="53">
        <f t="shared" si="2"/>
        <v>14.214152077753518</v>
      </c>
      <c r="H41" s="52">
        <v>133349</v>
      </c>
      <c r="I41" s="56">
        <f t="shared" si="0"/>
        <v>-1.7765412564023753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32928</v>
      </c>
      <c r="G42" s="53">
        <f t="shared" si="2"/>
        <v>3.5733974623321716</v>
      </c>
      <c r="H42" s="52">
        <v>36561</v>
      </c>
      <c r="I42" s="56">
        <f t="shared" si="0"/>
        <v>-9.9368179207352085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11421</v>
      </c>
      <c r="G43" s="53">
        <f t="shared" si="2"/>
        <v>1.2394245753551909</v>
      </c>
      <c r="H43" s="52">
        <v>15092</v>
      </c>
      <c r="I43" s="56">
        <f t="shared" si="0"/>
        <v>-24.324145242512586</v>
      </c>
    </row>
    <row r="44" spans="1:9" ht="18" customHeight="1">
      <c r="A44" s="88"/>
      <c r="B44" s="88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921476</v>
      </c>
      <c r="G45" s="53">
        <f t="shared" si="2"/>
        <v>100</v>
      </c>
      <c r="H45" s="52">
        <f>SUM(H28,H32,H39)</f>
        <v>938639</v>
      </c>
      <c r="I45" s="53">
        <f t="shared" si="0"/>
        <v>-1.8284984962269824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F22" activePane="bottomRight" state="frozen"/>
      <selection activeCell="L8" sqref="L8"/>
      <selection pane="topRight" activeCell="L8" sqref="L8"/>
      <selection pane="bottomLeft" activeCell="L8" sqref="L8"/>
      <selection pane="bottomRight" activeCell="I9" sqref="I9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39" t="s">
        <v>258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8" t="s">
        <v>114</v>
      </c>
      <c r="B6" s="46"/>
      <c r="C6" s="46"/>
      <c r="D6" s="46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88" t="s">
        <v>115</v>
      </c>
      <c r="B7" s="59" t="s">
        <v>116</v>
      </c>
      <c r="C7" s="51"/>
      <c r="D7" s="64" t="s">
        <v>117</v>
      </c>
      <c r="E7" s="68">
        <v>782108</v>
      </c>
      <c r="F7" s="34">
        <v>802279</v>
      </c>
      <c r="G7" s="34">
        <v>906839</v>
      </c>
      <c r="H7" s="34">
        <v>990386</v>
      </c>
      <c r="I7" s="34">
        <v>975815</v>
      </c>
    </row>
    <row r="8" spans="1:9" ht="27" customHeight="1">
      <c r="A8" s="88"/>
      <c r="B8" s="76"/>
      <c r="C8" s="51" t="s">
        <v>118</v>
      </c>
      <c r="D8" s="64" t="s">
        <v>41</v>
      </c>
      <c r="E8" s="69">
        <v>480376</v>
      </c>
      <c r="F8" s="69">
        <v>481601</v>
      </c>
      <c r="G8" s="69">
        <v>493581</v>
      </c>
      <c r="H8" s="69">
        <v>534531</v>
      </c>
      <c r="I8" s="87">
        <v>527370</v>
      </c>
    </row>
    <row r="9" spans="1:9" ht="27" customHeight="1">
      <c r="A9" s="88"/>
      <c r="B9" s="51" t="s">
        <v>119</v>
      </c>
      <c r="C9" s="51"/>
      <c r="D9" s="64"/>
      <c r="E9" s="69">
        <v>759063</v>
      </c>
      <c r="F9" s="69">
        <v>769706</v>
      </c>
      <c r="G9" s="69">
        <v>853606</v>
      </c>
      <c r="H9" s="69">
        <v>938639</v>
      </c>
      <c r="I9" s="70">
        <v>921476</v>
      </c>
    </row>
    <row r="10" spans="1:9" ht="27" customHeight="1">
      <c r="A10" s="88"/>
      <c r="B10" s="51" t="s">
        <v>120</v>
      </c>
      <c r="C10" s="51"/>
      <c r="D10" s="64"/>
      <c r="E10" s="69">
        <v>23045</v>
      </c>
      <c r="F10" s="69">
        <v>32573</v>
      </c>
      <c r="G10" s="69">
        <v>53233</v>
      </c>
      <c r="H10" s="69">
        <v>51747</v>
      </c>
      <c r="I10" s="70">
        <v>54340</v>
      </c>
    </row>
    <row r="11" spans="1:9" ht="27" customHeight="1">
      <c r="A11" s="88"/>
      <c r="B11" s="51" t="s">
        <v>121</v>
      </c>
      <c r="C11" s="51"/>
      <c r="D11" s="64"/>
      <c r="E11" s="69">
        <v>18355</v>
      </c>
      <c r="F11" s="69">
        <v>25924</v>
      </c>
      <c r="G11" s="69">
        <v>34363</v>
      </c>
      <c r="H11" s="69">
        <v>35988</v>
      </c>
      <c r="I11" s="70">
        <v>33252</v>
      </c>
    </row>
    <row r="12" spans="1:9" ht="27" customHeight="1">
      <c r="A12" s="88"/>
      <c r="B12" s="51" t="s">
        <v>122</v>
      </c>
      <c r="C12" s="51"/>
      <c r="D12" s="64"/>
      <c r="E12" s="69">
        <v>4690</v>
      </c>
      <c r="F12" s="69">
        <v>6650</v>
      </c>
      <c r="G12" s="69">
        <v>18870</v>
      </c>
      <c r="H12" s="69">
        <v>15760</v>
      </c>
      <c r="I12" s="70">
        <v>21087</v>
      </c>
    </row>
    <row r="13" spans="1:9" ht="27" customHeight="1">
      <c r="A13" s="88"/>
      <c r="B13" s="51" t="s">
        <v>123</v>
      </c>
      <c r="C13" s="51"/>
      <c r="D13" s="64"/>
      <c r="E13" s="69">
        <v>1220</v>
      </c>
      <c r="F13" s="69">
        <v>1959</v>
      </c>
      <c r="G13" s="69">
        <v>12220</v>
      </c>
      <c r="H13" s="69">
        <v>-3111</v>
      </c>
      <c r="I13" s="70">
        <v>5328</v>
      </c>
    </row>
    <row r="14" spans="1:9" ht="27" customHeight="1">
      <c r="A14" s="88"/>
      <c r="B14" s="51" t="s">
        <v>124</v>
      </c>
      <c r="C14" s="51"/>
      <c r="D14" s="64"/>
      <c r="E14" s="69">
        <v>0</v>
      </c>
      <c r="F14" s="69">
        <v>0</v>
      </c>
      <c r="G14" s="69">
        <v>0</v>
      </c>
      <c r="H14" s="69">
        <v>5</v>
      </c>
      <c r="I14" s="70">
        <v>0</v>
      </c>
    </row>
    <row r="15" spans="1:9" ht="27" customHeight="1">
      <c r="A15" s="88"/>
      <c r="B15" s="51" t="s">
        <v>125</v>
      </c>
      <c r="C15" s="51"/>
      <c r="D15" s="64"/>
      <c r="E15" s="69">
        <v>1223</v>
      </c>
      <c r="F15" s="69">
        <v>1958</v>
      </c>
      <c r="G15" s="69">
        <v>12170</v>
      </c>
      <c r="H15" s="69">
        <v>-3053</v>
      </c>
      <c r="I15" s="70">
        <v>5330</v>
      </c>
    </row>
    <row r="16" spans="1:9" ht="27" customHeight="1">
      <c r="A16" s="88"/>
      <c r="B16" s="51" t="s">
        <v>126</v>
      </c>
      <c r="C16" s="51"/>
      <c r="D16" s="64" t="s">
        <v>42</v>
      </c>
      <c r="E16" s="69">
        <v>72660</v>
      </c>
      <c r="F16" s="69">
        <v>63451</v>
      </c>
      <c r="G16" s="69">
        <v>69893</v>
      </c>
      <c r="H16" s="69">
        <v>99003</v>
      </c>
      <c r="I16" s="70">
        <v>100241</v>
      </c>
    </row>
    <row r="17" spans="1:9" ht="27" customHeight="1">
      <c r="A17" s="88"/>
      <c r="B17" s="51" t="s">
        <v>127</v>
      </c>
      <c r="C17" s="51"/>
      <c r="D17" s="64" t="s">
        <v>43</v>
      </c>
      <c r="E17" s="69">
        <v>38760</v>
      </c>
      <c r="F17" s="69">
        <v>39425</v>
      </c>
      <c r="G17" s="69">
        <v>37581</v>
      </c>
      <c r="H17" s="69">
        <v>44627</v>
      </c>
      <c r="I17" s="70">
        <v>49800</v>
      </c>
    </row>
    <row r="18" spans="1:9" ht="27" customHeight="1">
      <c r="A18" s="88"/>
      <c r="B18" s="51" t="s">
        <v>128</v>
      </c>
      <c r="C18" s="51"/>
      <c r="D18" s="64" t="s">
        <v>44</v>
      </c>
      <c r="E18" s="69">
        <v>1603161</v>
      </c>
      <c r="F18" s="69">
        <v>1591727</v>
      </c>
      <c r="G18" s="69">
        <v>1596663</v>
      </c>
      <c r="H18" s="69">
        <v>1589582</v>
      </c>
      <c r="I18" s="70">
        <v>1555293</v>
      </c>
    </row>
    <row r="19" spans="1:9" ht="27" customHeight="1">
      <c r="A19" s="88"/>
      <c r="B19" s="51" t="s">
        <v>129</v>
      </c>
      <c r="C19" s="51"/>
      <c r="D19" s="64" t="s">
        <v>130</v>
      </c>
      <c r="E19" s="69">
        <f>E17+E18-E16</f>
        <v>1569261</v>
      </c>
      <c r="F19" s="69">
        <f>F17+F18-F16</f>
        <v>1567701</v>
      </c>
      <c r="G19" s="69">
        <f>G17+G18-G16</f>
        <v>1564351</v>
      </c>
      <c r="H19" s="69">
        <f>H17+H18-H16</f>
        <v>1535206</v>
      </c>
      <c r="I19" s="69">
        <f>I17+I18-I16</f>
        <v>1504852</v>
      </c>
    </row>
    <row r="20" spans="1:9" ht="27" customHeight="1">
      <c r="A20" s="88"/>
      <c r="B20" s="51" t="s">
        <v>131</v>
      </c>
      <c r="C20" s="51"/>
      <c r="D20" s="64" t="s">
        <v>132</v>
      </c>
      <c r="E20" s="71">
        <f>E18/E8</f>
        <v>3.3373045281196396</v>
      </c>
      <c r="F20" s="71">
        <f>F18/F8</f>
        <v>3.3050741173710185</v>
      </c>
      <c r="G20" s="71">
        <f>G18/G8</f>
        <v>3.2348550693807097</v>
      </c>
      <c r="H20" s="71">
        <f>H18/H8</f>
        <v>2.9737882367907567</v>
      </c>
      <c r="I20" s="71">
        <f>I18/I8</f>
        <v>2.949149553444451</v>
      </c>
    </row>
    <row r="21" spans="1:9" ht="27" customHeight="1">
      <c r="A21" s="88"/>
      <c r="B21" s="51" t="s">
        <v>133</v>
      </c>
      <c r="C21" s="51"/>
      <c r="D21" s="64" t="s">
        <v>134</v>
      </c>
      <c r="E21" s="71">
        <f>E19/E8</f>
        <v>3.2667348077339415</v>
      </c>
      <c r="F21" s="71">
        <f>F19/F8</f>
        <v>3.2551863472044285</v>
      </c>
      <c r="G21" s="71">
        <f>G19/G8</f>
        <v>3.1693906369977776</v>
      </c>
      <c r="H21" s="71">
        <f>H19/H8</f>
        <v>2.8720616764977147</v>
      </c>
      <c r="I21" s="71">
        <f>I19/I8</f>
        <v>2.8535032330242522</v>
      </c>
    </row>
    <row r="22" spans="1:9" ht="27" customHeight="1">
      <c r="A22" s="88"/>
      <c r="B22" s="51" t="s">
        <v>135</v>
      </c>
      <c r="C22" s="51"/>
      <c r="D22" s="64" t="s">
        <v>136</v>
      </c>
      <c r="E22" s="69">
        <f>E18/E24*1000000</f>
        <v>972687.3994722655</v>
      </c>
      <c r="F22" s="69">
        <f>F18/F24*1000000</f>
        <v>965750.03776900168</v>
      </c>
      <c r="G22" s="69">
        <f>G18/G24*1000000</f>
        <v>1005293.2272882962</v>
      </c>
      <c r="H22" s="69">
        <f>H18/H24*1000000</f>
        <v>1000834.8780045535</v>
      </c>
      <c r="I22" s="69">
        <f>I18/I24*1000000</f>
        <v>979245.7890919348</v>
      </c>
    </row>
    <row r="23" spans="1:9" ht="27" customHeight="1">
      <c r="A23" s="88"/>
      <c r="B23" s="51" t="s">
        <v>137</v>
      </c>
      <c r="C23" s="51"/>
      <c r="D23" s="64" t="s">
        <v>138</v>
      </c>
      <c r="E23" s="69">
        <f>E19/E24*1000000</f>
        <v>952119.22020511143</v>
      </c>
      <c r="F23" s="69">
        <f>F19/F24*1000000</f>
        <v>951172.71992025129</v>
      </c>
      <c r="G23" s="69">
        <f>G19/G24*1000000</f>
        <v>984948.89992545289</v>
      </c>
      <c r="H23" s="69">
        <f>H19/H24*1000000</f>
        <v>966598.5836036508</v>
      </c>
      <c r="I23" s="69">
        <f>I19/I24*1000000</f>
        <v>947487.05498357944</v>
      </c>
    </row>
    <row r="24" spans="1:9" ht="27" customHeight="1">
      <c r="A24" s="88"/>
      <c r="B24" s="72" t="s">
        <v>139</v>
      </c>
      <c r="C24" s="73"/>
      <c r="D24" s="64" t="s">
        <v>140</v>
      </c>
      <c r="E24" s="69">
        <v>1648177</v>
      </c>
      <c r="F24" s="69">
        <f>E24</f>
        <v>1648177</v>
      </c>
      <c r="G24" s="69">
        <v>1588256</v>
      </c>
      <c r="H24" s="70">
        <f>G24</f>
        <v>1588256</v>
      </c>
      <c r="I24" s="70">
        <f>H24</f>
        <v>1588256</v>
      </c>
    </row>
    <row r="25" spans="1:9" ht="27" customHeight="1">
      <c r="A25" s="88"/>
      <c r="B25" s="45" t="s">
        <v>141</v>
      </c>
      <c r="C25" s="45"/>
      <c r="D25" s="45"/>
      <c r="E25" s="69">
        <v>475587</v>
      </c>
      <c r="F25" s="69">
        <v>475775</v>
      </c>
      <c r="G25" s="69">
        <v>481691</v>
      </c>
      <c r="H25" s="69">
        <v>496506</v>
      </c>
      <c r="I25" s="84">
        <v>484251</v>
      </c>
    </row>
    <row r="26" spans="1:9" ht="27" customHeight="1">
      <c r="A26" s="88"/>
      <c r="B26" s="45" t="s">
        <v>142</v>
      </c>
      <c r="C26" s="45"/>
      <c r="D26" s="45"/>
      <c r="E26" s="74">
        <v>0.34699999999999998</v>
      </c>
      <c r="F26" s="74">
        <v>0.35148000000000001</v>
      </c>
      <c r="G26" s="74">
        <v>0.35338000000000003</v>
      </c>
      <c r="H26" s="74">
        <v>0.33756000000000003</v>
      </c>
      <c r="I26" s="85">
        <v>0.33867999999999998</v>
      </c>
    </row>
    <row r="27" spans="1:9" ht="27" customHeight="1">
      <c r="A27" s="88"/>
      <c r="B27" s="45" t="s">
        <v>143</v>
      </c>
      <c r="C27" s="45"/>
      <c r="D27" s="45"/>
      <c r="E27" s="56">
        <v>1</v>
      </c>
      <c r="F27" s="56">
        <v>1.4</v>
      </c>
      <c r="G27" s="56">
        <v>3.9</v>
      </c>
      <c r="H27" s="56">
        <v>3.2</v>
      </c>
      <c r="I27" s="53">
        <v>4.4000000000000004</v>
      </c>
    </row>
    <row r="28" spans="1:9" ht="27" customHeight="1">
      <c r="A28" s="88"/>
      <c r="B28" s="45" t="s">
        <v>144</v>
      </c>
      <c r="C28" s="45"/>
      <c r="D28" s="45"/>
      <c r="E28" s="56">
        <v>98.2</v>
      </c>
      <c r="F28" s="56">
        <v>97.9</v>
      </c>
      <c r="G28" s="56">
        <v>97.6</v>
      </c>
      <c r="H28" s="56">
        <v>92.8</v>
      </c>
      <c r="I28" s="53">
        <v>97.8</v>
      </c>
    </row>
    <row r="29" spans="1:9" ht="27" customHeight="1">
      <c r="A29" s="88"/>
      <c r="B29" s="45" t="s">
        <v>145</v>
      </c>
      <c r="C29" s="45"/>
      <c r="D29" s="45"/>
      <c r="E29" s="56">
        <v>32</v>
      </c>
      <c r="F29" s="56">
        <v>31.9</v>
      </c>
      <c r="G29" s="56">
        <v>28.8</v>
      </c>
      <c r="H29" s="56">
        <v>30.6</v>
      </c>
      <c r="I29" s="53">
        <v>32.200000000000003</v>
      </c>
    </row>
    <row r="30" spans="1:9" ht="27" customHeight="1">
      <c r="A30" s="88"/>
      <c r="B30" s="88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6">
        <v>0</v>
      </c>
      <c r="I30" s="53">
        <v>0</v>
      </c>
    </row>
    <row r="31" spans="1:9" ht="27" customHeight="1">
      <c r="A31" s="88"/>
      <c r="B31" s="88"/>
      <c r="C31" s="45" t="s">
        <v>148</v>
      </c>
      <c r="D31" s="45"/>
      <c r="E31" s="56">
        <v>0</v>
      </c>
      <c r="F31" s="56">
        <v>0</v>
      </c>
      <c r="G31" s="56">
        <v>0</v>
      </c>
      <c r="H31" s="56">
        <v>0</v>
      </c>
      <c r="I31" s="53">
        <v>0</v>
      </c>
    </row>
    <row r="32" spans="1:9" ht="27" customHeight="1">
      <c r="A32" s="88"/>
      <c r="B32" s="88"/>
      <c r="C32" s="45" t="s">
        <v>149</v>
      </c>
      <c r="D32" s="45"/>
      <c r="E32" s="56">
        <v>12.2</v>
      </c>
      <c r="F32" s="56">
        <v>11.7</v>
      </c>
      <c r="G32" s="56">
        <v>11.5</v>
      </c>
      <c r="H32" s="56">
        <v>11.3</v>
      </c>
      <c r="I32" s="53">
        <v>11.4</v>
      </c>
    </row>
    <row r="33" spans="1:9" ht="27" customHeight="1">
      <c r="A33" s="88"/>
      <c r="B33" s="88"/>
      <c r="C33" s="45" t="s">
        <v>150</v>
      </c>
      <c r="D33" s="45"/>
      <c r="E33" s="56">
        <v>216.8</v>
      </c>
      <c r="F33" s="56">
        <v>217.7</v>
      </c>
      <c r="G33" s="56">
        <v>212.1</v>
      </c>
      <c r="H33" s="56">
        <v>195.3</v>
      </c>
      <c r="I33" s="75">
        <v>197.8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11" activePane="bottomRight" state="frozen"/>
      <selection activeCell="L8" sqref="L8"/>
      <selection pane="topRight" activeCell="L8" sqref="L8"/>
      <selection pane="bottomLeft" activeCell="L8" sqref="L8"/>
      <selection pane="bottomRight" activeCell="F25" sqref="F25:F2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39" t="s">
        <v>258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I5" s="15" t="s">
        <v>47</v>
      </c>
      <c r="K5" s="15"/>
      <c r="O5" s="15" t="s">
        <v>47</v>
      </c>
    </row>
    <row r="6" spans="1:25" ht="15.95" customHeight="1">
      <c r="A6" s="94" t="s">
        <v>48</v>
      </c>
      <c r="B6" s="95"/>
      <c r="C6" s="95"/>
      <c r="D6" s="95"/>
      <c r="E6" s="95"/>
      <c r="F6" s="99" t="s">
        <v>255</v>
      </c>
      <c r="G6" s="100"/>
      <c r="H6" s="99" t="s">
        <v>252</v>
      </c>
      <c r="I6" s="100"/>
      <c r="J6" s="100"/>
      <c r="K6" s="100"/>
      <c r="L6" s="100"/>
      <c r="M6" s="100"/>
      <c r="N6" s="100"/>
      <c r="O6" s="100"/>
    </row>
    <row r="7" spans="1:25" ht="15.95" customHeight="1">
      <c r="A7" s="95"/>
      <c r="B7" s="95"/>
      <c r="C7" s="95"/>
      <c r="D7" s="95"/>
      <c r="E7" s="95"/>
      <c r="F7" s="49" t="s">
        <v>238</v>
      </c>
      <c r="G7" s="49" t="s">
        <v>237</v>
      </c>
      <c r="H7" s="49" t="s">
        <v>238</v>
      </c>
      <c r="I7" s="77" t="s">
        <v>237</v>
      </c>
      <c r="J7" s="49" t="s">
        <v>238</v>
      </c>
      <c r="K7" s="77" t="s">
        <v>237</v>
      </c>
      <c r="L7" s="49" t="s">
        <v>238</v>
      </c>
      <c r="M7" s="77" t="s">
        <v>237</v>
      </c>
      <c r="N7" s="49" t="s">
        <v>238</v>
      </c>
      <c r="O7" s="77" t="s">
        <v>237</v>
      </c>
    </row>
    <row r="8" spans="1:25" ht="15.95" customHeight="1">
      <c r="A8" s="92" t="s">
        <v>82</v>
      </c>
      <c r="B8" s="59" t="s">
        <v>49</v>
      </c>
      <c r="C8" s="51"/>
      <c r="D8" s="51"/>
      <c r="E8" s="64" t="s">
        <v>40</v>
      </c>
      <c r="F8" s="52">
        <v>22095</v>
      </c>
      <c r="G8" s="52">
        <v>21055</v>
      </c>
      <c r="H8" s="52">
        <v>417</v>
      </c>
      <c r="I8" s="52">
        <v>485</v>
      </c>
      <c r="J8" s="52"/>
      <c r="K8" s="52"/>
      <c r="L8" s="52"/>
      <c r="M8" s="52"/>
      <c r="N8" s="52"/>
      <c r="O8" s="52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92"/>
      <c r="B9" s="61"/>
      <c r="C9" s="51" t="s">
        <v>50</v>
      </c>
      <c r="D9" s="51"/>
      <c r="E9" s="64" t="s">
        <v>41</v>
      </c>
      <c r="F9" s="52">
        <v>22095</v>
      </c>
      <c r="G9" s="52">
        <v>21055</v>
      </c>
      <c r="H9" s="52">
        <v>417</v>
      </c>
      <c r="I9" s="52">
        <v>485</v>
      </c>
      <c r="J9" s="52"/>
      <c r="K9" s="52"/>
      <c r="L9" s="52"/>
      <c r="M9" s="52"/>
      <c r="N9" s="52"/>
      <c r="O9" s="52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92"/>
      <c r="B10" s="60"/>
      <c r="C10" s="51" t="s">
        <v>51</v>
      </c>
      <c r="D10" s="51"/>
      <c r="E10" s="64" t="s">
        <v>42</v>
      </c>
      <c r="F10" s="52">
        <v>0</v>
      </c>
      <c r="G10" s="52">
        <v>0</v>
      </c>
      <c r="H10" s="52">
        <v>0</v>
      </c>
      <c r="I10" s="52">
        <v>0</v>
      </c>
      <c r="J10" s="65"/>
      <c r="K10" s="65"/>
      <c r="L10" s="52"/>
      <c r="M10" s="52"/>
      <c r="N10" s="52"/>
      <c r="O10" s="52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92"/>
      <c r="B11" s="59" t="s">
        <v>52</v>
      </c>
      <c r="C11" s="51"/>
      <c r="D11" s="51"/>
      <c r="E11" s="64" t="s">
        <v>43</v>
      </c>
      <c r="F11" s="52">
        <v>20092</v>
      </c>
      <c r="G11" s="52">
        <v>19385</v>
      </c>
      <c r="H11" s="52">
        <v>366</v>
      </c>
      <c r="I11" s="52">
        <v>516</v>
      </c>
      <c r="J11" s="52"/>
      <c r="K11" s="52"/>
      <c r="L11" s="52"/>
      <c r="M11" s="52"/>
      <c r="N11" s="52"/>
      <c r="O11" s="52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92"/>
      <c r="B12" s="61"/>
      <c r="C12" s="51" t="s">
        <v>53</v>
      </c>
      <c r="D12" s="51"/>
      <c r="E12" s="64" t="s">
        <v>44</v>
      </c>
      <c r="F12" s="52">
        <v>20092</v>
      </c>
      <c r="G12" s="52">
        <v>19382</v>
      </c>
      <c r="H12" s="52">
        <v>363</v>
      </c>
      <c r="I12" s="52">
        <v>509</v>
      </c>
      <c r="J12" s="52"/>
      <c r="K12" s="52"/>
      <c r="L12" s="52"/>
      <c r="M12" s="52"/>
      <c r="N12" s="52"/>
      <c r="O12" s="52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92"/>
      <c r="B13" s="60"/>
      <c r="C13" s="51" t="s">
        <v>54</v>
      </c>
      <c r="D13" s="51"/>
      <c r="E13" s="64" t="s">
        <v>45</v>
      </c>
      <c r="F13" s="52">
        <v>0</v>
      </c>
      <c r="G13" s="52">
        <v>3</v>
      </c>
      <c r="H13" s="65">
        <v>3</v>
      </c>
      <c r="I13" s="65">
        <v>7</v>
      </c>
      <c r="J13" s="65"/>
      <c r="K13" s="65"/>
      <c r="L13" s="52"/>
      <c r="M13" s="52"/>
      <c r="N13" s="52"/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92"/>
      <c r="B14" s="51" t="s">
        <v>55</v>
      </c>
      <c r="C14" s="51"/>
      <c r="D14" s="51"/>
      <c r="E14" s="64" t="s">
        <v>152</v>
      </c>
      <c r="F14" s="52">
        <f t="shared" ref="F14:O15" si="0">F9-F12</f>
        <v>2003</v>
      </c>
      <c r="G14" s="52">
        <f t="shared" si="0"/>
        <v>1673</v>
      </c>
      <c r="H14" s="52">
        <f t="shared" si="0"/>
        <v>54</v>
      </c>
      <c r="I14" s="52">
        <f t="shared" si="0"/>
        <v>-24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92"/>
      <c r="B15" s="51" t="s">
        <v>56</v>
      </c>
      <c r="C15" s="51"/>
      <c r="D15" s="51"/>
      <c r="E15" s="64" t="s">
        <v>153</v>
      </c>
      <c r="F15" s="52">
        <f t="shared" si="0"/>
        <v>0</v>
      </c>
      <c r="G15" s="52">
        <f t="shared" si="0"/>
        <v>-3</v>
      </c>
      <c r="H15" s="52">
        <f t="shared" si="0"/>
        <v>-3</v>
      </c>
      <c r="I15" s="52">
        <f t="shared" si="0"/>
        <v>-7</v>
      </c>
      <c r="J15" s="52">
        <f t="shared" si="0"/>
        <v>0</v>
      </c>
      <c r="K15" s="52">
        <f t="shared" si="0"/>
        <v>0</v>
      </c>
      <c r="L15" s="52">
        <f t="shared" si="0"/>
        <v>0</v>
      </c>
      <c r="M15" s="52">
        <f t="shared" si="0"/>
        <v>0</v>
      </c>
      <c r="N15" s="52">
        <f t="shared" si="0"/>
        <v>0</v>
      </c>
      <c r="O15" s="52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92"/>
      <c r="B16" s="51" t="s">
        <v>57</v>
      </c>
      <c r="C16" s="51"/>
      <c r="D16" s="51"/>
      <c r="E16" s="64" t="s">
        <v>154</v>
      </c>
      <c r="F16" s="52">
        <f t="shared" ref="F16:O16" si="1">F8-F11</f>
        <v>2003</v>
      </c>
      <c r="G16" s="52">
        <f t="shared" si="1"/>
        <v>1670</v>
      </c>
      <c r="H16" s="52">
        <f t="shared" si="1"/>
        <v>51</v>
      </c>
      <c r="I16" s="52">
        <f t="shared" si="1"/>
        <v>-31</v>
      </c>
      <c r="J16" s="52">
        <f t="shared" si="1"/>
        <v>0</v>
      </c>
      <c r="K16" s="52">
        <f t="shared" si="1"/>
        <v>0</v>
      </c>
      <c r="L16" s="52">
        <f t="shared" si="1"/>
        <v>0</v>
      </c>
      <c r="M16" s="52">
        <f t="shared" si="1"/>
        <v>0</v>
      </c>
      <c r="N16" s="52">
        <f t="shared" si="1"/>
        <v>0</v>
      </c>
      <c r="O16" s="52">
        <f t="shared" si="1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92"/>
      <c r="B17" s="51" t="s">
        <v>58</v>
      </c>
      <c r="C17" s="51"/>
      <c r="D17" s="51"/>
      <c r="E17" s="49"/>
      <c r="F17" s="65">
        <v>4064</v>
      </c>
      <c r="G17" s="65">
        <v>5574</v>
      </c>
      <c r="H17" s="65">
        <v>0</v>
      </c>
      <c r="I17" s="65">
        <v>0</v>
      </c>
      <c r="J17" s="52"/>
      <c r="K17" s="52"/>
      <c r="L17" s="52"/>
      <c r="M17" s="52"/>
      <c r="N17" s="65"/>
      <c r="O17" s="66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92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/>
      <c r="K18" s="66"/>
      <c r="L18" s="66"/>
      <c r="M18" s="66"/>
      <c r="N18" s="66"/>
      <c r="O18" s="6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92" t="s">
        <v>83</v>
      </c>
      <c r="B19" s="59" t="s">
        <v>60</v>
      </c>
      <c r="C19" s="51"/>
      <c r="D19" s="51"/>
      <c r="E19" s="64"/>
      <c r="F19" s="52">
        <v>5579</v>
      </c>
      <c r="G19" s="52">
        <v>2021</v>
      </c>
      <c r="H19" s="52">
        <v>0</v>
      </c>
      <c r="I19" s="52">
        <v>0</v>
      </c>
      <c r="J19" s="52"/>
      <c r="K19" s="52"/>
      <c r="L19" s="52"/>
      <c r="M19" s="52"/>
      <c r="N19" s="52"/>
      <c r="O19" s="52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92"/>
      <c r="B20" s="60"/>
      <c r="C20" s="51" t="s">
        <v>61</v>
      </c>
      <c r="D20" s="51"/>
      <c r="E20" s="64"/>
      <c r="F20" s="52">
        <v>3393</v>
      </c>
      <c r="G20" s="52">
        <v>822</v>
      </c>
      <c r="H20" s="52">
        <v>0</v>
      </c>
      <c r="I20" s="52">
        <v>0</v>
      </c>
      <c r="J20" s="52"/>
      <c r="K20" s="65"/>
      <c r="L20" s="52"/>
      <c r="M20" s="52"/>
      <c r="N20" s="52"/>
      <c r="O20" s="52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92"/>
      <c r="B21" s="76" t="s">
        <v>62</v>
      </c>
      <c r="C21" s="51"/>
      <c r="D21" s="51"/>
      <c r="E21" s="64" t="s">
        <v>155</v>
      </c>
      <c r="F21" s="52">
        <v>5579</v>
      </c>
      <c r="G21" s="52">
        <v>2021</v>
      </c>
      <c r="H21" s="52">
        <v>0</v>
      </c>
      <c r="I21" s="52">
        <v>0</v>
      </c>
      <c r="J21" s="52"/>
      <c r="K21" s="52"/>
      <c r="L21" s="52"/>
      <c r="M21" s="52"/>
      <c r="N21" s="52"/>
      <c r="O21" s="52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92"/>
      <c r="B22" s="59" t="s">
        <v>63</v>
      </c>
      <c r="C22" s="51"/>
      <c r="D22" s="51"/>
      <c r="E22" s="64" t="s">
        <v>156</v>
      </c>
      <c r="F22" s="52">
        <v>6033</v>
      </c>
      <c r="G22" s="52">
        <v>2515</v>
      </c>
      <c r="H22" s="52">
        <v>124</v>
      </c>
      <c r="I22" s="52">
        <v>83</v>
      </c>
      <c r="J22" s="52"/>
      <c r="K22" s="52"/>
      <c r="L22" s="52"/>
      <c r="M22" s="52"/>
      <c r="N22" s="52"/>
      <c r="O22" s="5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92"/>
      <c r="B23" s="60" t="s">
        <v>64</v>
      </c>
      <c r="C23" s="51" t="s">
        <v>65</v>
      </c>
      <c r="D23" s="51"/>
      <c r="E23" s="64"/>
      <c r="F23" s="52">
        <v>573</v>
      </c>
      <c r="G23" s="52">
        <v>521</v>
      </c>
      <c r="H23" s="52">
        <v>109</v>
      </c>
      <c r="I23" s="52">
        <v>81</v>
      </c>
      <c r="J23" s="52"/>
      <c r="K23" s="52"/>
      <c r="L23" s="52"/>
      <c r="M23" s="52"/>
      <c r="N23" s="52"/>
      <c r="O23" s="52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92"/>
      <c r="B24" s="51" t="s">
        <v>157</v>
      </c>
      <c r="C24" s="51"/>
      <c r="D24" s="51"/>
      <c r="E24" s="64" t="s">
        <v>158</v>
      </c>
      <c r="F24" s="52">
        <f t="shared" ref="F24:O24" si="2">F21-F22</f>
        <v>-454</v>
      </c>
      <c r="G24" s="52">
        <f t="shared" si="2"/>
        <v>-494</v>
      </c>
      <c r="H24" s="52">
        <f t="shared" si="2"/>
        <v>-124</v>
      </c>
      <c r="I24" s="52">
        <f t="shared" si="2"/>
        <v>-83</v>
      </c>
      <c r="J24" s="52">
        <f t="shared" si="2"/>
        <v>0</v>
      </c>
      <c r="K24" s="52">
        <f t="shared" si="2"/>
        <v>0</v>
      </c>
      <c r="L24" s="52">
        <f t="shared" si="2"/>
        <v>0</v>
      </c>
      <c r="M24" s="52">
        <f t="shared" si="2"/>
        <v>0</v>
      </c>
      <c r="N24" s="52">
        <f t="shared" si="2"/>
        <v>0</v>
      </c>
      <c r="O24" s="52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92"/>
      <c r="B25" s="59" t="s">
        <v>66</v>
      </c>
      <c r="C25" s="59"/>
      <c r="D25" s="59"/>
      <c r="E25" s="96" t="s">
        <v>159</v>
      </c>
      <c r="F25" s="101">
        <v>454</v>
      </c>
      <c r="G25" s="101">
        <v>494</v>
      </c>
      <c r="H25" s="101">
        <v>124</v>
      </c>
      <c r="I25" s="101">
        <v>83</v>
      </c>
      <c r="J25" s="101"/>
      <c r="K25" s="101"/>
      <c r="L25" s="101"/>
      <c r="M25" s="101"/>
      <c r="N25" s="101"/>
      <c r="O25" s="101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92"/>
      <c r="B26" s="76" t="s">
        <v>67</v>
      </c>
      <c r="C26" s="76"/>
      <c r="D26" s="76"/>
      <c r="E26" s="97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92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95" t="s">
        <v>68</v>
      </c>
      <c r="B30" s="95"/>
      <c r="C30" s="95"/>
      <c r="D30" s="95"/>
      <c r="E30" s="95"/>
      <c r="F30" s="103" t="s">
        <v>253</v>
      </c>
      <c r="G30" s="103"/>
      <c r="H30" s="103" t="s">
        <v>254</v>
      </c>
      <c r="I30" s="103"/>
      <c r="J30" s="103"/>
      <c r="K30" s="103"/>
      <c r="L30" s="103"/>
      <c r="M30" s="103"/>
      <c r="N30" s="103"/>
      <c r="O30" s="103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95"/>
      <c r="B31" s="95"/>
      <c r="C31" s="95"/>
      <c r="D31" s="95"/>
      <c r="E31" s="95"/>
      <c r="F31" s="49" t="s">
        <v>238</v>
      </c>
      <c r="G31" s="77" t="s">
        <v>237</v>
      </c>
      <c r="H31" s="49" t="s">
        <v>238</v>
      </c>
      <c r="I31" s="77" t="s">
        <v>237</v>
      </c>
      <c r="J31" s="49" t="s">
        <v>238</v>
      </c>
      <c r="K31" s="77" t="s">
        <v>237</v>
      </c>
      <c r="L31" s="49" t="s">
        <v>238</v>
      </c>
      <c r="M31" s="77" t="s">
        <v>237</v>
      </c>
      <c r="N31" s="49" t="s">
        <v>238</v>
      </c>
      <c r="O31" s="77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92" t="s">
        <v>84</v>
      </c>
      <c r="B32" s="59" t="s">
        <v>49</v>
      </c>
      <c r="C32" s="51"/>
      <c r="D32" s="51"/>
      <c r="E32" s="64" t="s">
        <v>40</v>
      </c>
      <c r="F32" s="52">
        <v>2460</v>
      </c>
      <c r="G32" s="52">
        <v>2437</v>
      </c>
      <c r="H32" s="52">
        <v>2</v>
      </c>
      <c r="I32" s="52">
        <v>1</v>
      </c>
      <c r="J32" s="52"/>
      <c r="K32" s="5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98"/>
      <c r="B33" s="61"/>
      <c r="C33" s="59" t="s">
        <v>69</v>
      </c>
      <c r="D33" s="51"/>
      <c r="E33" s="64"/>
      <c r="F33" s="52">
        <v>2256</v>
      </c>
      <c r="G33" s="52">
        <v>2234</v>
      </c>
      <c r="H33" s="52">
        <v>0</v>
      </c>
      <c r="I33" s="52">
        <v>0</v>
      </c>
      <c r="J33" s="52"/>
      <c r="K33" s="5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98"/>
      <c r="B34" s="61"/>
      <c r="C34" s="60"/>
      <c r="D34" s="51" t="s">
        <v>70</v>
      </c>
      <c r="E34" s="64"/>
      <c r="F34" s="52">
        <v>2256</v>
      </c>
      <c r="G34" s="52">
        <v>2234</v>
      </c>
      <c r="H34" s="52">
        <v>0</v>
      </c>
      <c r="I34" s="52">
        <v>0</v>
      </c>
      <c r="J34" s="52"/>
      <c r="K34" s="5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98"/>
      <c r="B35" s="60"/>
      <c r="C35" s="76" t="s">
        <v>71</v>
      </c>
      <c r="D35" s="51"/>
      <c r="E35" s="64"/>
      <c r="F35" s="52">
        <v>204</v>
      </c>
      <c r="G35" s="52">
        <v>203</v>
      </c>
      <c r="H35" s="52">
        <v>2</v>
      </c>
      <c r="I35" s="52">
        <v>1</v>
      </c>
      <c r="J35" s="66"/>
      <c r="K35" s="66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98"/>
      <c r="B36" s="59" t="s">
        <v>52</v>
      </c>
      <c r="C36" s="51"/>
      <c r="D36" s="51"/>
      <c r="E36" s="64" t="s">
        <v>41</v>
      </c>
      <c r="F36" s="52">
        <v>888</v>
      </c>
      <c r="G36" s="52">
        <v>794</v>
      </c>
      <c r="H36" s="52">
        <v>2</v>
      </c>
      <c r="I36" s="52">
        <v>1</v>
      </c>
      <c r="J36" s="52"/>
      <c r="K36" s="5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98"/>
      <c r="B37" s="61"/>
      <c r="C37" s="51" t="s">
        <v>72</v>
      </c>
      <c r="D37" s="51"/>
      <c r="E37" s="64"/>
      <c r="F37" s="52">
        <v>806</v>
      </c>
      <c r="G37" s="52">
        <v>703</v>
      </c>
      <c r="H37" s="52">
        <v>0</v>
      </c>
      <c r="I37" s="52">
        <v>0</v>
      </c>
      <c r="J37" s="52"/>
      <c r="K37" s="5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98"/>
      <c r="B38" s="60"/>
      <c r="C38" s="51" t="s">
        <v>73</v>
      </c>
      <c r="D38" s="51"/>
      <c r="E38" s="64"/>
      <c r="F38" s="52">
        <v>82</v>
      </c>
      <c r="G38" s="52">
        <v>91</v>
      </c>
      <c r="H38" s="52">
        <v>2</v>
      </c>
      <c r="I38" s="52">
        <v>1</v>
      </c>
      <c r="J38" s="52"/>
      <c r="K38" s="66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98"/>
      <c r="B39" s="45" t="s">
        <v>74</v>
      </c>
      <c r="C39" s="45"/>
      <c r="D39" s="45"/>
      <c r="E39" s="64" t="s">
        <v>163</v>
      </c>
      <c r="F39" s="52">
        <f t="shared" ref="F39:O39" si="4">F32-F36</f>
        <v>1572</v>
      </c>
      <c r="G39" s="52">
        <f t="shared" si="4"/>
        <v>1643</v>
      </c>
      <c r="H39" s="52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92" t="s">
        <v>85</v>
      </c>
      <c r="B40" s="59" t="s">
        <v>75</v>
      </c>
      <c r="C40" s="51"/>
      <c r="D40" s="51"/>
      <c r="E40" s="64" t="s">
        <v>43</v>
      </c>
      <c r="F40" s="52">
        <v>3378</v>
      </c>
      <c r="G40" s="52">
        <v>3402</v>
      </c>
      <c r="H40" s="52">
        <v>157</v>
      </c>
      <c r="I40" s="52">
        <v>373</v>
      </c>
      <c r="J40" s="52"/>
      <c r="K40" s="52"/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93"/>
      <c r="B41" s="60"/>
      <c r="C41" s="51" t="s">
        <v>76</v>
      </c>
      <c r="D41" s="51"/>
      <c r="E41" s="64"/>
      <c r="F41" s="66">
        <v>3349</v>
      </c>
      <c r="G41" s="66">
        <v>3227</v>
      </c>
      <c r="H41" s="66">
        <v>157</v>
      </c>
      <c r="I41" s="66">
        <v>373</v>
      </c>
      <c r="J41" s="52"/>
      <c r="K41" s="52"/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93"/>
      <c r="B42" s="59" t="s">
        <v>63</v>
      </c>
      <c r="C42" s="51"/>
      <c r="D42" s="51"/>
      <c r="E42" s="64" t="s">
        <v>44</v>
      </c>
      <c r="F42" s="52">
        <v>4906</v>
      </c>
      <c r="G42" s="52">
        <v>4812</v>
      </c>
      <c r="H42" s="52">
        <v>157</v>
      </c>
      <c r="I42" s="52">
        <v>373</v>
      </c>
      <c r="J42" s="52"/>
      <c r="K42" s="52"/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93"/>
      <c r="B43" s="60"/>
      <c r="C43" s="51" t="s">
        <v>77</v>
      </c>
      <c r="D43" s="51"/>
      <c r="E43" s="64"/>
      <c r="F43" s="52">
        <v>3815</v>
      </c>
      <c r="G43" s="52">
        <v>3169</v>
      </c>
      <c r="H43" s="52">
        <v>0</v>
      </c>
      <c r="I43" s="52">
        <v>0</v>
      </c>
      <c r="J43" s="66"/>
      <c r="K43" s="66"/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93"/>
      <c r="B44" s="51" t="s">
        <v>74</v>
      </c>
      <c r="C44" s="51"/>
      <c r="D44" s="51"/>
      <c r="E44" s="64" t="s">
        <v>164</v>
      </c>
      <c r="F44" s="66">
        <f t="shared" ref="F44:O44" si="5">F40-F42</f>
        <v>-1528</v>
      </c>
      <c r="G44" s="66">
        <f t="shared" si="5"/>
        <v>-1410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92" t="s">
        <v>86</v>
      </c>
      <c r="B45" s="45" t="s">
        <v>78</v>
      </c>
      <c r="C45" s="45"/>
      <c r="D45" s="45"/>
      <c r="E45" s="64" t="s">
        <v>165</v>
      </c>
      <c r="F45" s="52">
        <f t="shared" ref="F45:O45" si="6">F39+F44</f>
        <v>44</v>
      </c>
      <c r="G45" s="52">
        <f t="shared" si="6"/>
        <v>233</v>
      </c>
      <c r="H45" s="52">
        <f t="shared" si="6"/>
        <v>0</v>
      </c>
      <c r="I45" s="52">
        <f t="shared" si="6"/>
        <v>0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93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93"/>
      <c r="B47" s="51" t="s">
        <v>80</v>
      </c>
      <c r="C47" s="51"/>
      <c r="D47" s="51"/>
      <c r="E47" s="51"/>
      <c r="F47" s="52">
        <v>520</v>
      </c>
      <c r="G47" s="52">
        <v>476</v>
      </c>
      <c r="H47" s="52">
        <v>0</v>
      </c>
      <c r="I47" s="52">
        <v>0</v>
      </c>
      <c r="J47" s="52"/>
      <c r="K47" s="5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93"/>
      <c r="B48" s="51" t="s">
        <v>81</v>
      </c>
      <c r="C48" s="51"/>
      <c r="D48" s="51"/>
      <c r="E48" s="51"/>
      <c r="F48" s="52">
        <v>476</v>
      </c>
      <c r="G48" s="52">
        <v>433</v>
      </c>
      <c r="H48" s="52">
        <v>0</v>
      </c>
      <c r="I48" s="52">
        <v>0</v>
      </c>
      <c r="J48" s="52"/>
      <c r="K48" s="5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95" orientation="portrait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tabSelected="1" view="pageBreakPreview" topLeftCell="A20" zoomScale="115" zoomScaleNormal="100" zoomScaleSheetLayoutView="115" workbookViewId="0">
      <selection activeCell="L37" sqref="L37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1" t="s">
        <v>0</v>
      </c>
      <c r="B1" s="31"/>
      <c r="C1" s="39" t="s">
        <v>258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250</v>
      </c>
      <c r="C5" s="41"/>
      <c r="D5" s="41"/>
      <c r="H5" s="15" t="s">
        <v>168</v>
      </c>
      <c r="L5" s="15"/>
      <c r="N5" s="15" t="s">
        <v>168</v>
      </c>
    </row>
    <row r="6" spans="1:14" ht="15" customHeight="1">
      <c r="A6" s="42"/>
      <c r="B6" s="43"/>
      <c r="C6" s="43"/>
      <c r="D6" s="83"/>
      <c r="E6" s="104" t="s">
        <v>256</v>
      </c>
      <c r="F6" s="104"/>
      <c r="G6" s="104" t="s">
        <v>257</v>
      </c>
      <c r="H6" s="104"/>
      <c r="I6" s="105"/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8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88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/>
      <c r="J8" s="80"/>
      <c r="K8" s="80"/>
      <c r="L8" s="80"/>
      <c r="M8" s="80"/>
      <c r="N8" s="80"/>
    </row>
    <row r="9" spans="1:14" ht="18" customHeight="1">
      <c r="A9" s="88"/>
      <c r="B9" s="88" t="s">
        <v>171</v>
      </c>
      <c r="C9" s="51" t="s">
        <v>172</v>
      </c>
      <c r="D9" s="51"/>
      <c r="E9" s="80">
        <v>21</v>
      </c>
      <c r="F9" s="80">
        <v>21</v>
      </c>
      <c r="G9" s="80">
        <v>6908</v>
      </c>
      <c r="H9" s="80">
        <v>6908</v>
      </c>
      <c r="I9" s="80"/>
      <c r="J9" s="80"/>
      <c r="K9" s="80"/>
      <c r="L9" s="80"/>
      <c r="M9" s="80"/>
      <c r="N9" s="80"/>
    </row>
    <row r="10" spans="1:14" ht="18" customHeight="1">
      <c r="A10" s="88"/>
      <c r="B10" s="88"/>
      <c r="C10" s="51" t="s">
        <v>173</v>
      </c>
      <c r="D10" s="51"/>
      <c r="E10" s="80">
        <v>21</v>
      </c>
      <c r="F10" s="80">
        <v>21</v>
      </c>
      <c r="G10" s="80">
        <v>6908</v>
      </c>
      <c r="H10" s="80">
        <v>6908</v>
      </c>
      <c r="I10" s="80"/>
      <c r="J10" s="80"/>
      <c r="K10" s="80"/>
      <c r="L10" s="80"/>
      <c r="M10" s="80"/>
      <c r="N10" s="80"/>
    </row>
    <row r="11" spans="1:14" ht="18" customHeight="1">
      <c r="A11" s="88"/>
      <c r="B11" s="88"/>
      <c r="C11" s="51" t="s">
        <v>174</v>
      </c>
      <c r="D11" s="51"/>
      <c r="E11" s="80">
        <v>0</v>
      </c>
      <c r="F11" s="80">
        <v>0</v>
      </c>
      <c r="G11" s="80">
        <v>0</v>
      </c>
      <c r="H11" s="80">
        <v>0</v>
      </c>
      <c r="I11" s="80"/>
      <c r="J11" s="80"/>
      <c r="K11" s="80"/>
      <c r="L11" s="80"/>
      <c r="M11" s="80"/>
      <c r="N11" s="80"/>
    </row>
    <row r="12" spans="1:14" ht="18" customHeight="1">
      <c r="A12" s="88"/>
      <c r="B12" s="88"/>
      <c r="C12" s="51" t="s">
        <v>175</v>
      </c>
      <c r="D12" s="51"/>
      <c r="E12" s="80">
        <v>0</v>
      </c>
      <c r="F12" s="80">
        <v>0</v>
      </c>
      <c r="G12" s="80">
        <v>0</v>
      </c>
      <c r="H12" s="80">
        <v>0</v>
      </c>
      <c r="I12" s="80"/>
      <c r="J12" s="80"/>
      <c r="K12" s="80"/>
      <c r="L12" s="80"/>
      <c r="M12" s="80"/>
      <c r="N12" s="80"/>
    </row>
    <row r="13" spans="1:14" ht="18" customHeight="1">
      <c r="A13" s="88"/>
      <c r="B13" s="88"/>
      <c r="C13" s="51" t="s">
        <v>176</v>
      </c>
      <c r="D13" s="51"/>
      <c r="E13" s="80">
        <v>0</v>
      </c>
      <c r="F13" s="80">
        <v>0</v>
      </c>
      <c r="G13" s="80">
        <v>0</v>
      </c>
      <c r="H13" s="80">
        <v>0</v>
      </c>
      <c r="I13" s="80"/>
      <c r="J13" s="80"/>
      <c r="K13" s="80"/>
      <c r="L13" s="80"/>
      <c r="M13" s="80"/>
      <c r="N13" s="80"/>
    </row>
    <row r="14" spans="1:14" ht="18" customHeight="1">
      <c r="A14" s="88"/>
      <c r="B14" s="88"/>
      <c r="C14" s="51" t="s">
        <v>177</v>
      </c>
      <c r="D14" s="51"/>
      <c r="E14" s="80">
        <v>0</v>
      </c>
      <c r="F14" s="80">
        <v>0</v>
      </c>
      <c r="G14" s="80">
        <v>0</v>
      </c>
      <c r="H14" s="80">
        <v>0</v>
      </c>
      <c r="I14" s="80"/>
      <c r="J14" s="80"/>
      <c r="K14" s="80"/>
      <c r="L14" s="80"/>
      <c r="M14" s="80"/>
      <c r="N14" s="80"/>
    </row>
    <row r="15" spans="1:14" ht="18" customHeight="1">
      <c r="A15" s="88" t="s">
        <v>178</v>
      </c>
      <c r="B15" s="88" t="s">
        <v>179</v>
      </c>
      <c r="C15" s="51" t="s">
        <v>180</v>
      </c>
      <c r="D15" s="51"/>
      <c r="E15" s="52">
        <v>2271</v>
      </c>
      <c r="F15" s="52">
        <v>2088</v>
      </c>
      <c r="G15" s="52">
        <v>9008</v>
      </c>
      <c r="H15" s="52">
        <v>8452</v>
      </c>
      <c r="I15" s="52"/>
      <c r="J15" s="52"/>
      <c r="K15" s="52"/>
      <c r="L15" s="52"/>
      <c r="M15" s="52"/>
      <c r="N15" s="52"/>
    </row>
    <row r="16" spans="1:14" ht="18" customHeight="1">
      <c r="A16" s="88"/>
      <c r="B16" s="88"/>
      <c r="C16" s="51" t="s">
        <v>181</v>
      </c>
      <c r="D16" s="51"/>
      <c r="E16" s="52">
        <v>4941</v>
      </c>
      <c r="F16" s="52">
        <v>4967</v>
      </c>
      <c r="G16" s="52">
        <v>37272</v>
      </c>
      <c r="H16" s="52">
        <v>35944</v>
      </c>
      <c r="I16" s="52"/>
      <c r="J16" s="52"/>
      <c r="K16" s="52"/>
      <c r="L16" s="52"/>
      <c r="M16" s="52"/>
      <c r="N16" s="52"/>
    </row>
    <row r="17" spans="1:15" ht="18" customHeight="1">
      <c r="A17" s="88"/>
      <c r="B17" s="88"/>
      <c r="C17" s="51" t="s">
        <v>182</v>
      </c>
      <c r="D17" s="51"/>
      <c r="E17" s="52">
        <v>0</v>
      </c>
      <c r="F17" s="52">
        <v>0</v>
      </c>
      <c r="G17" s="52">
        <v>0</v>
      </c>
      <c r="H17" s="52">
        <v>0</v>
      </c>
      <c r="I17" s="52"/>
      <c r="J17" s="52"/>
      <c r="K17" s="52"/>
      <c r="L17" s="52"/>
      <c r="M17" s="52"/>
      <c r="N17" s="52"/>
    </row>
    <row r="18" spans="1:15" ht="18" customHeight="1">
      <c r="A18" s="88"/>
      <c r="B18" s="88"/>
      <c r="C18" s="51" t="s">
        <v>183</v>
      </c>
      <c r="D18" s="51"/>
      <c r="E18" s="52">
        <v>7212</v>
      </c>
      <c r="F18" s="52">
        <v>7055</v>
      </c>
      <c r="G18" s="52">
        <v>46279</v>
      </c>
      <c r="H18" s="52">
        <v>44396</v>
      </c>
      <c r="I18" s="52"/>
      <c r="J18" s="52"/>
      <c r="K18" s="52"/>
      <c r="L18" s="52"/>
      <c r="M18" s="52"/>
      <c r="N18" s="52"/>
    </row>
    <row r="19" spans="1:15" ht="18" customHeight="1">
      <c r="A19" s="88"/>
      <c r="B19" s="88" t="s">
        <v>184</v>
      </c>
      <c r="C19" s="51" t="s">
        <v>185</v>
      </c>
      <c r="D19" s="51"/>
      <c r="E19" s="52">
        <v>148</v>
      </c>
      <c r="F19" s="52">
        <v>60</v>
      </c>
      <c r="G19" s="52">
        <v>879</v>
      </c>
      <c r="H19" s="52">
        <v>428</v>
      </c>
      <c r="I19" s="52"/>
      <c r="J19" s="52"/>
      <c r="K19" s="52"/>
      <c r="L19" s="52"/>
      <c r="M19" s="52"/>
      <c r="N19" s="52"/>
    </row>
    <row r="20" spans="1:15" ht="18" customHeight="1">
      <c r="A20" s="88"/>
      <c r="B20" s="88"/>
      <c r="C20" s="51" t="s">
        <v>186</v>
      </c>
      <c r="D20" s="51"/>
      <c r="E20" s="52">
        <v>11958</v>
      </c>
      <c r="F20" s="52">
        <v>11964</v>
      </c>
      <c r="G20" s="52">
        <v>1161</v>
      </c>
      <c r="H20" s="52">
        <v>1246</v>
      </c>
      <c r="I20" s="52"/>
      <c r="J20" s="52"/>
      <c r="K20" s="52"/>
      <c r="L20" s="52"/>
      <c r="M20" s="52"/>
      <c r="N20" s="52"/>
    </row>
    <row r="21" spans="1:15" ht="18" customHeight="1">
      <c r="A21" s="88"/>
      <c r="B21" s="88"/>
      <c r="C21" s="51" t="s">
        <v>187</v>
      </c>
      <c r="D21" s="51"/>
      <c r="E21" s="81">
        <v>0</v>
      </c>
      <c r="F21" s="81">
        <v>0</v>
      </c>
      <c r="G21" s="81">
        <v>37331</v>
      </c>
      <c r="H21" s="81">
        <v>35815</v>
      </c>
      <c r="I21" s="81"/>
      <c r="J21" s="81"/>
      <c r="K21" s="81"/>
      <c r="L21" s="81"/>
      <c r="M21" s="81"/>
      <c r="N21" s="81"/>
    </row>
    <row r="22" spans="1:15" ht="18" customHeight="1">
      <c r="A22" s="88"/>
      <c r="B22" s="88"/>
      <c r="C22" s="45" t="s">
        <v>188</v>
      </c>
      <c r="D22" s="45"/>
      <c r="E22" s="52">
        <v>12105</v>
      </c>
      <c r="F22" s="52">
        <v>12024</v>
      </c>
      <c r="G22" s="52">
        <v>39372</v>
      </c>
      <c r="H22" s="52">
        <v>37489</v>
      </c>
      <c r="I22" s="52"/>
      <c r="J22" s="52"/>
      <c r="K22" s="52"/>
      <c r="L22" s="52"/>
      <c r="M22" s="52"/>
      <c r="N22" s="52"/>
    </row>
    <row r="23" spans="1:15" ht="18" customHeight="1">
      <c r="A23" s="88"/>
      <c r="B23" s="88" t="s">
        <v>189</v>
      </c>
      <c r="C23" s="51" t="s">
        <v>190</v>
      </c>
      <c r="D23" s="51"/>
      <c r="E23" s="52">
        <v>21</v>
      </c>
      <c r="F23" s="52">
        <v>21</v>
      </c>
      <c r="G23" s="52">
        <v>6908</v>
      </c>
      <c r="H23" s="52">
        <v>6908</v>
      </c>
      <c r="I23" s="52"/>
      <c r="J23" s="52"/>
      <c r="K23" s="52"/>
      <c r="L23" s="52"/>
      <c r="M23" s="52"/>
      <c r="N23" s="52"/>
    </row>
    <row r="24" spans="1:15" ht="18" customHeight="1">
      <c r="A24" s="88"/>
      <c r="B24" s="88"/>
      <c r="C24" s="51" t="s">
        <v>191</v>
      </c>
      <c r="D24" s="51"/>
      <c r="E24" s="52">
        <v>-4914</v>
      </c>
      <c r="F24" s="52">
        <v>-4989</v>
      </c>
      <c r="G24" s="52">
        <v>0</v>
      </c>
      <c r="H24" s="52">
        <v>0</v>
      </c>
      <c r="I24" s="52"/>
      <c r="J24" s="52"/>
      <c r="K24" s="52"/>
      <c r="L24" s="52"/>
      <c r="M24" s="52"/>
      <c r="N24" s="52"/>
    </row>
    <row r="25" spans="1:15" ht="18" customHeight="1">
      <c r="A25" s="88"/>
      <c r="B25" s="88"/>
      <c r="C25" s="51" t="s">
        <v>192</v>
      </c>
      <c r="D25" s="51"/>
      <c r="E25" s="52">
        <v>0</v>
      </c>
      <c r="F25" s="52">
        <v>0</v>
      </c>
      <c r="G25" s="52">
        <v>0</v>
      </c>
      <c r="H25" s="52">
        <v>0</v>
      </c>
      <c r="I25" s="52"/>
      <c r="J25" s="52"/>
      <c r="K25" s="52"/>
      <c r="L25" s="52"/>
      <c r="M25" s="52"/>
      <c r="N25" s="52"/>
    </row>
    <row r="26" spans="1:15" ht="18" customHeight="1">
      <c r="A26" s="88"/>
      <c r="B26" s="88"/>
      <c r="C26" s="51" t="s">
        <v>193</v>
      </c>
      <c r="D26" s="51"/>
      <c r="E26" s="52">
        <v>-4894</v>
      </c>
      <c r="F26" s="52">
        <v>-4968</v>
      </c>
      <c r="G26" s="52">
        <v>6908</v>
      </c>
      <c r="H26" s="52">
        <v>6908</v>
      </c>
      <c r="I26" s="52"/>
      <c r="J26" s="52"/>
      <c r="K26" s="52"/>
      <c r="L26" s="52"/>
      <c r="M26" s="52"/>
      <c r="N26" s="52"/>
    </row>
    <row r="27" spans="1:15" ht="18" customHeight="1">
      <c r="A27" s="88"/>
      <c r="B27" s="51" t="s">
        <v>194</v>
      </c>
      <c r="C27" s="51"/>
      <c r="D27" s="51"/>
      <c r="E27" s="52">
        <v>7212</v>
      </c>
      <c r="F27" s="52">
        <v>7055</v>
      </c>
      <c r="G27" s="52">
        <v>46279</v>
      </c>
      <c r="H27" s="52">
        <v>44396</v>
      </c>
      <c r="I27" s="52"/>
      <c r="J27" s="52"/>
      <c r="K27" s="52"/>
      <c r="L27" s="52"/>
      <c r="M27" s="52"/>
      <c r="N27" s="52"/>
    </row>
    <row r="28" spans="1:15" ht="18" customHeight="1">
      <c r="A28" s="88" t="s">
        <v>195</v>
      </c>
      <c r="B28" s="88" t="s">
        <v>196</v>
      </c>
      <c r="C28" s="51" t="s">
        <v>197</v>
      </c>
      <c r="D28" s="82" t="s">
        <v>40</v>
      </c>
      <c r="E28" s="52">
        <v>759</v>
      </c>
      <c r="F28" s="52">
        <v>750</v>
      </c>
      <c r="G28" s="52">
        <v>2769</v>
      </c>
      <c r="H28" s="52">
        <v>2595</v>
      </c>
      <c r="I28" s="52"/>
      <c r="J28" s="52"/>
      <c r="K28" s="52"/>
      <c r="L28" s="52"/>
      <c r="M28" s="52"/>
      <c r="N28" s="52"/>
    </row>
    <row r="29" spans="1:15" ht="18" customHeight="1">
      <c r="A29" s="88"/>
      <c r="B29" s="88"/>
      <c r="C29" s="51" t="s">
        <v>198</v>
      </c>
      <c r="D29" s="82" t="s">
        <v>41</v>
      </c>
      <c r="E29" s="52">
        <v>588</v>
      </c>
      <c r="F29" s="52">
        <v>626</v>
      </c>
      <c r="G29" s="52">
        <v>1326</v>
      </c>
      <c r="H29" s="52">
        <v>1321</v>
      </c>
      <c r="I29" s="52"/>
      <c r="J29" s="52"/>
      <c r="K29" s="52"/>
      <c r="L29" s="52"/>
      <c r="M29" s="52"/>
      <c r="N29" s="52"/>
    </row>
    <row r="30" spans="1:15" ht="18" customHeight="1">
      <c r="A30" s="88"/>
      <c r="B30" s="88"/>
      <c r="C30" s="51" t="s">
        <v>199</v>
      </c>
      <c r="D30" s="82" t="s">
        <v>200</v>
      </c>
      <c r="E30" s="52">
        <v>60</v>
      </c>
      <c r="F30" s="52">
        <v>59</v>
      </c>
      <c r="G30" s="52">
        <v>173</v>
      </c>
      <c r="H30" s="52">
        <v>134</v>
      </c>
      <c r="I30" s="52"/>
      <c r="J30" s="52"/>
      <c r="K30" s="52"/>
      <c r="L30" s="52"/>
      <c r="M30" s="52"/>
      <c r="N30" s="52"/>
    </row>
    <row r="31" spans="1:15" ht="18" customHeight="1">
      <c r="A31" s="88"/>
      <c r="B31" s="88"/>
      <c r="C31" s="45" t="s">
        <v>201</v>
      </c>
      <c r="D31" s="82" t="s">
        <v>202</v>
      </c>
      <c r="E31" s="52">
        <f t="shared" ref="E31:N31" si="0">E28-E29-E30</f>
        <v>111</v>
      </c>
      <c r="F31" s="52">
        <f t="shared" si="0"/>
        <v>65</v>
      </c>
      <c r="G31" s="52">
        <f t="shared" si="0"/>
        <v>1270</v>
      </c>
      <c r="H31" s="52">
        <f t="shared" si="0"/>
        <v>1140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8"/>
      <c r="B32" s="88"/>
      <c r="C32" s="51" t="s">
        <v>203</v>
      </c>
      <c r="D32" s="82" t="s">
        <v>204</v>
      </c>
      <c r="E32" s="52">
        <v>6</v>
      </c>
      <c r="F32" s="52">
        <v>7</v>
      </c>
      <c r="G32" s="52">
        <v>3</v>
      </c>
      <c r="H32" s="52">
        <v>3</v>
      </c>
      <c r="I32" s="52"/>
      <c r="J32" s="52"/>
      <c r="K32" s="52"/>
      <c r="L32" s="52"/>
      <c r="M32" s="52"/>
      <c r="N32" s="52"/>
    </row>
    <row r="33" spans="1:14" ht="18" customHeight="1">
      <c r="A33" s="88"/>
      <c r="B33" s="88"/>
      <c r="C33" s="51" t="s">
        <v>205</v>
      </c>
      <c r="D33" s="82" t="s">
        <v>206</v>
      </c>
      <c r="E33" s="52">
        <v>42</v>
      </c>
      <c r="F33" s="52">
        <v>1407</v>
      </c>
      <c r="G33" s="52">
        <v>7</v>
      </c>
      <c r="H33" s="52">
        <v>14</v>
      </c>
      <c r="I33" s="52"/>
      <c r="J33" s="52"/>
      <c r="K33" s="52"/>
      <c r="L33" s="52"/>
      <c r="M33" s="52"/>
      <c r="N33" s="52"/>
    </row>
    <row r="34" spans="1:14" ht="18" customHeight="1">
      <c r="A34" s="88"/>
      <c r="B34" s="88"/>
      <c r="C34" s="45" t="s">
        <v>207</v>
      </c>
      <c r="D34" s="82" t="s">
        <v>208</v>
      </c>
      <c r="E34" s="52">
        <f t="shared" ref="E34:N34" si="1">E31+E32-E33</f>
        <v>75</v>
      </c>
      <c r="F34" s="52">
        <f t="shared" si="1"/>
        <v>-1335</v>
      </c>
      <c r="G34" s="52">
        <f>G31+G32-G33-1</f>
        <v>1265</v>
      </c>
      <c r="H34" s="52">
        <f t="shared" si="1"/>
        <v>1129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88"/>
      <c r="B35" s="88" t="s">
        <v>209</v>
      </c>
      <c r="C35" s="51" t="s">
        <v>210</v>
      </c>
      <c r="D35" s="82" t="s">
        <v>211</v>
      </c>
      <c r="E35" s="52">
        <v>0</v>
      </c>
      <c r="F35" s="52">
        <v>2</v>
      </c>
      <c r="G35" s="52">
        <v>0</v>
      </c>
      <c r="H35" s="52">
        <v>0</v>
      </c>
      <c r="I35" s="86"/>
      <c r="J35" s="52"/>
      <c r="K35" s="52"/>
      <c r="L35" s="52"/>
      <c r="M35" s="52"/>
      <c r="N35" s="52"/>
    </row>
    <row r="36" spans="1:14" ht="18" customHeight="1">
      <c r="A36" s="88"/>
      <c r="B36" s="88"/>
      <c r="C36" s="51" t="s">
        <v>212</v>
      </c>
      <c r="D36" s="82" t="s">
        <v>213</v>
      </c>
      <c r="E36" s="52">
        <v>0</v>
      </c>
      <c r="F36" s="52">
        <v>870</v>
      </c>
      <c r="G36" s="52">
        <v>0</v>
      </c>
      <c r="H36" s="52">
        <v>0</v>
      </c>
      <c r="I36" s="52"/>
      <c r="J36" s="52"/>
      <c r="K36" s="52"/>
      <c r="L36" s="52"/>
      <c r="M36" s="52"/>
      <c r="N36" s="52"/>
    </row>
    <row r="37" spans="1:14" ht="18" customHeight="1">
      <c r="A37" s="88"/>
      <c r="B37" s="88"/>
      <c r="C37" s="51" t="s">
        <v>214</v>
      </c>
      <c r="D37" s="82" t="s">
        <v>215</v>
      </c>
      <c r="E37" s="52">
        <f t="shared" ref="E37:N37" si="2">E34+E35-E36</f>
        <v>75</v>
      </c>
      <c r="F37" s="52">
        <v>-2204</v>
      </c>
      <c r="G37" s="52">
        <f t="shared" si="2"/>
        <v>1265</v>
      </c>
      <c r="H37" s="52">
        <f t="shared" si="2"/>
        <v>1129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88"/>
      <c r="B38" s="88"/>
      <c r="C38" s="51" t="s">
        <v>216</v>
      </c>
      <c r="D38" s="82" t="s">
        <v>217</v>
      </c>
      <c r="E38" s="52">
        <v>0</v>
      </c>
      <c r="F38" s="52">
        <v>0</v>
      </c>
      <c r="G38" s="52">
        <v>0</v>
      </c>
      <c r="H38" s="52">
        <v>0</v>
      </c>
      <c r="I38" s="52"/>
      <c r="J38" s="52"/>
      <c r="K38" s="52"/>
      <c r="L38" s="52"/>
      <c r="M38" s="52"/>
      <c r="N38" s="52"/>
    </row>
    <row r="39" spans="1:14" ht="18" customHeight="1">
      <c r="A39" s="88"/>
      <c r="B39" s="88"/>
      <c r="C39" s="51" t="s">
        <v>218</v>
      </c>
      <c r="D39" s="82" t="s">
        <v>219</v>
      </c>
      <c r="E39" s="52">
        <v>0</v>
      </c>
      <c r="F39" s="52">
        <v>0</v>
      </c>
      <c r="G39" s="52">
        <v>0</v>
      </c>
      <c r="H39" s="52">
        <v>0</v>
      </c>
      <c r="I39" s="52"/>
      <c r="J39" s="52"/>
      <c r="K39" s="52"/>
      <c r="L39" s="52"/>
      <c r="M39" s="52"/>
      <c r="N39" s="52"/>
    </row>
    <row r="40" spans="1:14" ht="18" customHeight="1">
      <c r="A40" s="88"/>
      <c r="B40" s="88"/>
      <c r="C40" s="51" t="s">
        <v>220</v>
      </c>
      <c r="D40" s="82" t="s">
        <v>221</v>
      </c>
      <c r="E40" s="52">
        <v>0</v>
      </c>
      <c r="F40" s="52">
        <v>0</v>
      </c>
      <c r="G40" s="52">
        <v>0</v>
      </c>
      <c r="H40" s="52">
        <v>0</v>
      </c>
      <c r="I40" s="52"/>
      <c r="J40" s="52"/>
      <c r="K40" s="52"/>
      <c r="L40" s="52"/>
      <c r="M40" s="52"/>
      <c r="N40" s="52"/>
    </row>
    <row r="41" spans="1:14" ht="18" customHeight="1">
      <c r="A41" s="88"/>
      <c r="B41" s="88"/>
      <c r="C41" s="45" t="s">
        <v>222</v>
      </c>
      <c r="D41" s="82" t="s">
        <v>223</v>
      </c>
      <c r="E41" s="52">
        <v>0</v>
      </c>
      <c r="F41" s="52">
        <v>0</v>
      </c>
      <c r="G41" s="52">
        <f t="shared" ref="G41:N41" si="3">G34+G35-G36-G40</f>
        <v>1265</v>
      </c>
      <c r="H41" s="52">
        <f t="shared" si="3"/>
        <v>1129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88"/>
      <c r="B42" s="88"/>
      <c r="C42" s="107" t="s">
        <v>224</v>
      </c>
      <c r="D42" s="107"/>
      <c r="E42" s="52">
        <f t="shared" ref="E42:N42" si="4">E37+E38-E39-E40</f>
        <v>75</v>
      </c>
      <c r="F42" s="52">
        <f t="shared" si="4"/>
        <v>-2204</v>
      </c>
      <c r="G42" s="52">
        <f t="shared" si="4"/>
        <v>1265</v>
      </c>
      <c r="H42" s="52">
        <v>0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88"/>
      <c r="B43" s="88"/>
      <c r="C43" s="51" t="s">
        <v>225</v>
      </c>
      <c r="D43" s="82" t="s">
        <v>226</v>
      </c>
      <c r="E43" s="52">
        <v>0</v>
      </c>
      <c r="F43" s="52">
        <v>0</v>
      </c>
      <c r="G43" s="52">
        <v>0</v>
      </c>
      <c r="H43" s="52">
        <v>0</v>
      </c>
      <c r="I43" s="52"/>
      <c r="J43" s="52"/>
      <c r="K43" s="52"/>
      <c r="L43" s="52"/>
      <c r="M43" s="52"/>
      <c r="N43" s="52"/>
    </row>
    <row r="44" spans="1:14" ht="18" customHeight="1">
      <c r="A44" s="88"/>
      <c r="B44" s="88"/>
      <c r="C44" s="45" t="s">
        <v>227</v>
      </c>
      <c r="D44" s="64" t="s">
        <v>228</v>
      </c>
      <c r="E44" s="52">
        <f>E42+E43</f>
        <v>75</v>
      </c>
      <c r="F44" s="52">
        <f>F42+F43</f>
        <v>-2204</v>
      </c>
      <c r="G44" s="52">
        <f t="shared" ref="G44:N44" si="5">G41+G43</f>
        <v>1265</v>
      </c>
      <c r="H44" s="52">
        <f t="shared" si="5"/>
        <v>1129</v>
      </c>
      <c r="I44" s="52">
        <f t="shared" si="5"/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4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96" orientation="portrait" r:id="rId1"/>
  <headerFooter alignWithMargins="0">
    <oddHeader>&amp;R&amp;"ｺﾞｼｯｸ,斜体"&amp;9都道府県－5</oddHead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2024-08-19T05:23:07Z</cp:lastPrinted>
  <dcterms:created xsi:type="dcterms:W3CDTF">1999-07-06T05:17:05Z</dcterms:created>
  <dcterms:modified xsi:type="dcterms:W3CDTF">2024-08-19T05:40:40Z</dcterms:modified>
</cp:coreProperties>
</file>