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92.168.0.241\共有\【財政状況】\令和6年度\03 HP更新\02指定都市（Excel）\"/>
    </mc:Choice>
  </mc:AlternateContent>
  <xr:revisionPtr revIDLastSave="0" documentId="13_ncr:1_{CEAFABED-73B7-4235-83D4-283FFAE5B8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.普通会計予算（R5-6年度）" sheetId="2" r:id="rId1"/>
    <sheet name="2.公営企業会計予算（R5-6年度）" sheetId="6" r:id="rId2"/>
    <sheet name="3.(1)普通会計決算（R3-4年度）" sheetId="7" r:id="rId3"/>
    <sheet name="3.(2)財政指標等（H30‐R4年度）" sheetId="8" r:id="rId4"/>
    <sheet name="4.公営企業会計決算（R3-4年度）" sheetId="9" r:id="rId5"/>
    <sheet name="5.三セク決算（R3-4年度）" sheetId="10" r:id="rId6"/>
  </sheets>
  <definedNames>
    <definedName name="_xlnm.Print_Area" localSheetId="0">'1.普通会計予算（R5-6年度）'!$A$1:$I$42</definedName>
    <definedName name="_xlnm.Print_Area" localSheetId="1">'2.公営企業会計予算（R5-6年度）'!$A$1:$Q$50</definedName>
    <definedName name="_xlnm.Print_Area" localSheetId="2">'3.(1)普通会計決算（R3-4年度）'!$A$1:$I$42</definedName>
    <definedName name="_xlnm.Print_Area" localSheetId="3">'3.(2)財政指標等（H30‐R4年度）'!$A$1:$I$35</definedName>
    <definedName name="_xlnm.Print_Area" localSheetId="4">'4.公営企業会計決算（R3-4年度）'!$A$1:$Q$49</definedName>
    <definedName name="_xlnm.Print_Area" localSheetId="5">'5.三セク決算（R3-4年度）'!$A$1:$J$46</definedName>
    <definedName name="_xlnm.Print_Titles" localSheetId="1">'2.公営企業会計予算（R5-6年度）'!$1:$4</definedName>
    <definedName name="_xlnm.Print_Titles" localSheetId="4">'4.公営企業会計決算（R3-4年度）'!$1:$4</definedName>
  </definedNames>
  <calcPr calcId="191029"/>
</workbook>
</file>

<file path=xl/calcChain.xml><?xml version="1.0" encoding="utf-8"?>
<calcChain xmlns="http://schemas.openxmlformats.org/spreadsheetml/2006/main">
  <c r="J24" i="9" l="1"/>
  <c r="I19" i="2"/>
  <c r="G24" i="8"/>
  <c r="H24" i="8"/>
  <c r="F24" i="8" l="1"/>
  <c r="F34" i="2" l="1"/>
  <c r="F33" i="2"/>
  <c r="F23" i="2"/>
  <c r="F40" i="2" s="1"/>
  <c r="F36" i="7"/>
  <c r="F27" i="7"/>
  <c r="F23" i="7"/>
  <c r="F22" i="7"/>
  <c r="F16" i="7"/>
  <c r="J41" i="10" l="1"/>
  <c r="J44" i="10" s="1"/>
  <c r="J42" i="10"/>
  <c r="J37" i="10"/>
  <c r="G41" i="10"/>
  <c r="G14" i="9" l="1"/>
  <c r="G15" i="9"/>
  <c r="G16" i="9"/>
  <c r="M44" i="9"/>
  <c r="L44" i="9"/>
  <c r="M39" i="9"/>
  <c r="M45" i="9" s="1"/>
  <c r="L39" i="9"/>
  <c r="L45" i="9" s="1"/>
  <c r="M27" i="9"/>
  <c r="L27" i="9"/>
  <c r="M24" i="9"/>
  <c r="L24" i="9"/>
  <c r="M16" i="9"/>
  <c r="L16" i="9"/>
  <c r="M15" i="9"/>
  <c r="L15" i="9"/>
  <c r="M14" i="9"/>
  <c r="L14" i="9"/>
  <c r="M44" i="6"/>
  <c r="L44" i="6"/>
  <c r="M39" i="6"/>
  <c r="M45" i="6" s="1"/>
  <c r="L39" i="6"/>
  <c r="L45" i="6" s="1"/>
  <c r="M24" i="6"/>
  <c r="M27" i="6" s="1"/>
  <c r="L24" i="6"/>
  <c r="L27" i="6" s="1"/>
  <c r="M16" i="6"/>
  <c r="L16" i="6"/>
  <c r="M15" i="6"/>
  <c r="L15" i="6"/>
  <c r="M14" i="6"/>
  <c r="L14" i="6"/>
  <c r="I22" i="8"/>
  <c r="I20" i="8"/>
  <c r="F22" i="8"/>
  <c r="I16" i="2"/>
  <c r="F40" i="7"/>
  <c r="G28" i="7" s="1"/>
  <c r="G9" i="7"/>
  <c r="G38" i="2"/>
  <c r="F22" i="2"/>
  <c r="G20" i="2" s="1"/>
  <c r="F24" i="9"/>
  <c r="F27" i="9" s="1"/>
  <c r="F14" i="9"/>
  <c r="I36" i="2"/>
  <c r="N31" i="10"/>
  <c r="N34" i="10" s="1"/>
  <c r="M31" i="10"/>
  <c r="M34" i="10" s="1"/>
  <c r="L31" i="10"/>
  <c r="L34" i="10" s="1"/>
  <c r="L41" i="10" s="1"/>
  <c r="L44" i="10" s="1"/>
  <c r="K31" i="10"/>
  <c r="K34" i="10" s="1"/>
  <c r="K41" i="10" s="1"/>
  <c r="K44" i="10" s="1"/>
  <c r="I31" i="10"/>
  <c r="I34" i="10" s="1"/>
  <c r="G31" i="10"/>
  <c r="G34" i="10" s="1"/>
  <c r="E31" i="10"/>
  <c r="E34" i="10" s="1"/>
  <c r="E37" i="10" s="1"/>
  <c r="E42" i="10" s="1"/>
  <c r="Q44" i="9"/>
  <c r="P44" i="9"/>
  <c r="O44" i="9"/>
  <c r="N44" i="9"/>
  <c r="K44" i="9"/>
  <c r="J44" i="9"/>
  <c r="I44" i="9"/>
  <c r="H44" i="9"/>
  <c r="G44" i="9"/>
  <c r="F44" i="9"/>
  <c r="Q39" i="9"/>
  <c r="P39" i="9"/>
  <c r="O39" i="9"/>
  <c r="N39" i="9"/>
  <c r="K39" i="9"/>
  <c r="J39" i="9"/>
  <c r="I39" i="9"/>
  <c r="H39" i="9"/>
  <c r="G39" i="9"/>
  <c r="F39" i="9"/>
  <c r="Q24" i="9"/>
  <c r="Q27" i="9" s="1"/>
  <c r="P24" i="9"/>
  <c r="P27" i="9" s="1"/>
  <c r="O24" i="9"/>
  <c r="O27" i="9" s="1"/>
  <c r="N24" i="9"/>
  <c r="N27" i="9" s="1"/>
  <c r="K24" i="9"/>
  <c r="K27" i="9" s="1"/>
  <c r="J27" i="9"/>
  <c r="I24" i="9"/>
  <c r="I27" i="9" s="1"/>
  <c r="H24" i="9"/>
  <c r="H27" i="9" s="1"/>
  <c r="G24" i="9"/>
  <c r="G27" i="9" s="1"/>
  <c r="Q16" i="9"/>
  <c r="P16" i="9"/>
  <c r="O16" i="9"/>
  <c r="N16" i="9"/>
  <c r="K16" i="9"/>
  <c r="J16" i="9"/>
  <c r="I16" i="9"/>
  <c r="H16" i="9"/>
  <c r="F16" i="9"/>
  <c r="Q15" i="9"/>
  <c r="P15" i="9"/>
  <c r="O15" i="9"/>
  <c r="N15" i="9"/>
  <c r="K15" i="9"/>
  <c r="J15" i="9"/>
  <c r="I15" i="9"/>
  <c r="H15" i="9"/>
  <c r="F15" i="9"/>
  <c r="Q14" i="9"/>
  <c r="P14" i="9"/>
  <c r="O14" i="9"/>
  <c r="N14" i="9"/>
  <c r="K14" i="9"/>
  <c r="J14" i="9"/>
  <c r="I14" i="9"/>
  <c r="H14" i="9"/>
  <c r="E22" i="8"/>
  <c r="H20" i="8"/>
  <c r="G20" i="8"/>
  <c r="F20" i="8"/>
  <c r="E20" i="8"/>
  <c r="I19" i="8"/>
  <c r="H19" i="8"/>
  <c r="H21" i="8" s="1"/>
  <c r="G19" i="8"/>
  <c r="F19" i="8"/>
  <c r="F21" i="8" s="1"/>
  <c r="E19" i="8"/>
  <c r="E21" i="8" s="1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Q44" i="6"/>
  <c r="P44" i="6"/>
  <c r="O44" i="6"/>
  <c r="N44" i="6"/>
  <c r="K44" i="6"/>
  <c r="J44" i="6"/>
  <c r="I44" i="6"/>
  <c r="H44" i="6"/>
  <c r="G44" i="6"/>
  <c r="F44" i="6"/>
  <c r="Q39" i="6"/>
  <c r="P39" i="6"/>
  <c r="O39" i="6"/>
  <c r="N39" i="6"/>
  <c r="K39" i="6"/>
  <c r="J39" i="6"/>
  <c r="I39" i="6"/>
  <c r="H39" i="6"/>
  <c r="G39" i="6"/>
  <c r="F39" i="6"/>
  <c r="Q24" i="6"/>
  <c r="Q27" i="6" s="1"/>
  <c r="P24" i="6"/>
  <c r="P27" i="6" s="1"/>
  <c r="O24" i="6"/>
  <c r="O27" i="6" s="1"/>
  <c r="N24" i="6"/>
  <c r="N27" i="6" s="1"/>
  <c r="K24" i="6"/>
  <c r="K27" i="6" s="1"/>
  <c r="J24" i="6"/>
  <c r="J27" i="6" s="1"/>
  <c r="I24" i="6"/>
  <c r="I27" i="6" s="1"/>
  <c r="H24" i="6"/>
  <c r="H27" i="6" s="1"/>
  <c r="G24" i="6"/>
  <c r="G27" i="6" s="1"/>
  <c r="F24" i="6"/>
  <c r="F27" i="6" s="1"/>
  <c r="Q16" i="6"/>
  <c r="P16" i="6"/>
  <c r="O16" i="6"/>
  <c r="N16" i="6"/>
  <c r="K16" i="6"/>
  <c r="J16" i="6"/>
  <c r="I16" i="6"/>
  <c r="H16" i="6"/>
  <c r="G16" i="6"/>
  <c r="F16" i="6"/>
  <c r="Q15" i="6"/>
  <c r="P15" i="6"/>
  <c r="O15" i="6"/>
  <c r="N15" i="6"/>
  <c r="K15" i="6"/>
  <c r="J15" i="6"/>
  <c r="I15" i="6"/>
  <c r="H15" i="6"/>
  <c r="G15" i="6"/>
  <c r="F15" i="6"/>
  <c r="Q14" i="6"/>
  <c r="P14" i="6"/>
  <c r="O14" i="6"/>
  <c r="N14" i="6"/>
  <c r="K14" i="6"/>
  <c r="J14" i="6"/>
  <c r="I14" i="6"/>
  <c r="H14" i="6"/>
  <c r="G14" i="6"/>
  <c r="F14" i="6"/>
  <c r="I39" i="2"/>
  <c r="I38" i="2"/>
  <c r="I37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1" i="2"/>
  <c r="I20" i="2"/>
  <c r="I17" i="2"/>
  <c r="I15" i="2"/>
  <c r="I14" i="2"/>
  <c r="I13" i="2"/>
  <c r="I10" i="2"/>
  <c r="I9" i="2"/>
  <c r="I11" i="2"/>
  <c r="I12" i="2"/>
  <c r="I18" i="2"/>
  <c r="Q45" i="6" l="1"/>
  <c r="H45" i="6"/>
  <c r="I45" i="9"/>
  <c r="O45" i="9"/>
  <c r="G45" i="9"/>
  <c r="K45" i="9"/>
  <c r="N45" i="6"/>
  <c r="G31" i="2"/>
  <c r="G34" i="2"/>
  <c r="Q45" i="9"/>
  <c r="I23" i="8"/>
  <c r="I21" i="8"/>
  <c r="G40" i="2"/>
  <c r="F23" i="8"/>
  <c r="G21" i="2"/>
  <c r="F45" i="6"/>
  <c r="P45" i="6"/>
  <c r="I40" i="7"/>
  <c r="K37" i="10"/>
  <c r="K42" i="10" s="1"/>
  <c r="G13" i="2"/>
  <c r="I45" i="6"/>
  <c r="J45" i="9"/>
  <c r="K45" i="6"/>
  <c r="E23" i="8"/>
  <c r="G31" i="7"/>
  <c r="G39" i="7"/>
  <c r="P45" i="9"/>
  <c r="G20" i="7"/>
  <c r="G10" i="7"/>
  <c r="G24" i="7"/>
  <c r="G32" i="7"/>
  <c r="G36" i="7"/>
  <c r="G40" i="7"/>
  <c r="H45" i="9"/>
  <c r="G21" i="7"/>
  <c r="G25" i="7"/>
  <c r="G29" i="7"/>
  <c r="G33" i="7"/>
  <c r="G37" i="7"/>
  <c r="G26" i="2"/>
  <c r="G26" i="7"/>
  <c r="G30" i="7"/>
  <c r="G34" i="7"/>
  <c r="G38" i="7"/>
  <c r="G17" i="7"/>
  <c r="E41" i="10"/>
  <c r="E44" i="10" s="1"/>
  <c r="G19" i="7"/>
  <c r="G23" i="7"/>
  <c r="G14" i="7"/>
  <c r="G12" i="7"/>
  <c r="G27" i="7"/>
  <c r="G35" i="7"/>
  <c r="F45" i="9"/>
  <c r="I37" i="10"/>
  <c r="I42" i="10" s="1"/>
  <c r="I41" i="10"/>
  <c r="I44" i="10" s="1"/>
  <c r="L37" i="10"/>
  <c r="L42" i="10" s="1"/>
  <c r="G9" i="2"/>
  <c r="I22" i="2"/>
  <c r="G22" i="2"/>
  <c r="G10" i="2"/>
  <c r="N45" i="9"/>
  <c r="G16" i="2"/>
  <c r="G14" i="2"/>
  <c r="G45" i="6"/>
  <c r="J45" i="6"/>
  <c r="O45" i="6"/>
  <c r="G19" i="2"/>
  <c r="G37" i="10"/>
  <c r="G42" i="10" s="1"/>
  <c r="G44" i="10"/>
  <c r="M37" i="10"/>
  <c r="M42" i="10" s="1"/>
  <c r="M41" i="10"/>
  <c r="M44" i="10" s="1"/>
  <c r="N41" i="10"/>
  <c r="N44" i="10" s="1"/>
  <c r="N37" i="10"/>
  <c r="N42" i="10" s="1"/>
  <c r="G29" i="2"/>
  <c r="G30" i="2"/>
  <c r="I40" i="2"/>
  <c r="G17" i="2"/>
  <c r="G24" i="2"/>
  <c r="G35" i="2"/>
  <c r="G37" i="2"/>
  <c r="G39" i="2"/>
  <c r="G11" i="7"/>
  <c r="G28" i="2"/>
  <c r="G16" i="7"/>
  <c r="G18" i="7"/>
  <c r="I22" i="7"/>
  <c r="G15" i="2"/>
  <c r="G32" i="2"/>
  <c r="G27" i="2"/>
  <c r="G21" i="8"/>
  <c r="G12" i="2"/>
  <c r="G13" i="7"/>
  <c r="G18" i="2"/>
  <c r="G15" i="7"/>
  <c r="G22" i="7"/>
  <c r="G11" i="2"/>
  <c r="G33" i="2"/>
  <c r="G23" i="2"/>
  <c r="G25" i="2"/>
  <c r="G36" i="2"/>
  <c r="G23" i="8" l="1"/>
  <c r="G22" i="8"/>
  <c r="H23" i="8" l="1"/>
  <c r="H22" i="8"/>
</calcChain>
</file>

<file path=xl/sharedStrings.xml><?xml version="1.0" encoding="utf-8"?>
<sst xmlns="http://schemas.openxmlformats.org/spreadsheetml/2006/main" count="437" uniqueCount="263">
  <si>
    <t>団体名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</si>
  <si>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</si>
  <si>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</si>
  <si>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</si>
  <si>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</si>
  <si>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</si>
  <si>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</si>
  <si>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</si>
  <si>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</si>
  <si>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</si>
  <si>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</si>
  <si>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</si>
  <si>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</si>
  <si>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</si>
  <si>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</si>
  <si>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</si>
  <si>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</si>
  <si>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</si>
  <si>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</si>
  <si>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</si>
  <si>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</si>
  <si>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うち市町村民税</t>
  </si>
  <si>
    <t>うち所得割</t>
  </si>
  <si>
    <t>　　法人税割</t>
  </si>
  <si>
    <t>うち固定資産税</t>
  </si>
  <si>
    <t>使用料・手数料</t>
  </si>
  <si>
    <t>都道府県支出金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</si>
  <si>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</si>
  <si>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</si>
  <si>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</si>
  <si>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</si>
  <si>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</si>
  <si>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</si>
  <si>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 xml:space="preserve">    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</si>
  <si>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</si>
  <si>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</si>
  <si>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</si>
  <si>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</si>
  <si>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</si>
  <si>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</si>
  <si>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</si>
  <si>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</si>
  <si>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</si>
  <si>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</si>
  <si>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</si>
  <si>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</si>
  <si>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</si>
  <si>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</si>
  <si>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</si>
  <si>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</si>
  <si>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</si>
  <si>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</si>
  <si>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</si>
  <si>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</si>
  <si>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</si>
  <si>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</si>
  <si>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</si>
  <si>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</si>
  <si>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</si>
  <si>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</si>
  <si>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</si>
  <si>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</si>
  <si>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</si>
  <si>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</si>
  <si>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</si>
  <si>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</si>
  <si>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</si>
  <si>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</si>
  <si>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</si>
  <si>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</si>
  <si>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</si>
  <si>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</si>
  <si>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</si>
  <si>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</si>
  <si>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</si>
  <si>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</si>
  <si>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</si>
  <si>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</si>
  <si>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その他</t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</si>
  <si>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8"/>
  </si>
  <si>
    <t>歳　　入</t>
    <rPh sb="0" eb="1">
      <t>トシ</t>
    </rPh>
    <rPh sb="3" eb="4">
      <t>イ</t>
    </rPh>
    <phoneticPr fontId="8"/>
  </si>
  <si>
    <t>歳　　出</t>
    <rPh sb="0" eb="1">
      <t>トシ</t>
    </rPh>
    <rPh sb="3" eb="4">
      <t>デ</t>
    </rPh>
    <phoneticPr fontId="8"/>
  </si>
  <si>
    <t>（注）原則として表示単位未満を四捨五入して端数調整していないため、合計等と一致しない場合がある。</t>
    <phoneticPr fontId="7"/>
  </si>
  <si>
    <t>損益収支</t>
  </si>
  <si>
    <t>資本収支</t>
  </si>
  <si>
    <t>収益的収支</t>
  </si>
  <si>
    <t>資本的収支</t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</si>
  <si>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</si>
  <si>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</si>
  <si>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</si>
  <si>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</si>
  <si>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</si>
  <si>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</si>
  <si>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</si>
  <si>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</si>
  <si>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</si>
  <si>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</si>
  <si>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(c=a-b)</t>
    <phoneticPr fontId="8"/>
  </si>
  <si>
    <t>(f=d-e)</t>
    <phoneticPr fontId="8"/>
  </si>
  <si>
    <t>(g=c+f)</t>
    <phoneticPr fontId="8"/>
  </si>
  <si>
    <t>（単位：百万円）</t>
    <phoneticPr fontId="7"/>
  </si>
  <si>
    <t>予算額</t>
    <rPh sb="0" eb="2">
      <t>ヨサン</t>
    </rPh>
    <rPh sb="2" eb="3">
      <t>ガク</t>
    </rPh>
    <phoneticPr fontId="7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</si>
  <si>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7"/>
  </si>
  <si>
    <t>1.普通会計の状況</t>
    <phoneticPr fontId="7"/>
  </si>
  <si>
    <t>（単位：百万円、％）</t>
    <phoneticPr fontId="7"/>
  </si>
  <si>
    <t>３.普通会計の状況</t>
    <phoneticPr fontId="7"/>
  </si>
  <si>
    <t>（単位：百万円、％）</t>
    <phoneticPr fontId="7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</si>
  <si>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</si>
  <si>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</si>
  <si>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</si>
  <si>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8"/>
  </si>
  <si>
    <t xml:space="preserve">歳入総額    </t>
  </si>
  <si>
    <t>(a)</t>
    <phoneticPr fontId="8"/>
  </si>
  <si>
    <t>うち一般財源総額</t>
  </si>
  <si>
    <t>歳出総額</t>
  </si>
  <si>
    <t>歳入歳出差引</t>
  </si>
  <si>
    <t>翌年度への繰越財源</t>
  </si>
  <si>
    <t>実質収支</t>
    <phoneticPr fontId="7"/>
  </si>
  <si>
    <t>単年度収支</t>
    <rPh sb="0" eb="3">
      <t>タンネンド</t>
    </rPh>
    <rPh sb="3" eb="5">
      <t>シュウシ</t>
    </rPh>
    <phoneticPr fontId="7"/>
  </si>
  <si>
    <t>繰上償還金</t>
    <rPh sb="0" eb="2">
      <t>クリア</t>
    </rPh>
    <rPh sb="2" eb="5">
      <t>ショウカンキン</t>
    </rPh>
    <phoneticPr fontId="7"/>
  </si>
  <si>
    <t>実質単年度収支</t>
    <rPh sb="0" eb="2">
      <t>ジッシツ</t>
    </rPh>
    <phoneticPr fontId="7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</si>
  <si>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</si>
  <si>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</si>
  <si>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</si>
  <si>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</si>
  <si>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8"/>
  </si>
  <si>
    <t>地方債現在高の一般財源総額比</t>
  </si>
  <si>
    <t>(e/b)</t>
    <phoneticPr fontId="8"/>
  </si>
  <si>
    <t>後年度財政負担の一般財源総額比</t>
  </si>
  <si>
    <t>(f/b)</t>
    <phoneticPr fontId="8"/>
  </si>
  <si>
    <t>一人あたり地方債現在高</t>
  </si>
  <si>
    <t>(e/g、円)</t>
    <rPh sb="5" eb="6">
      <t>エン</t>
    </rPh>
    <phoneticPr fontId="7"/>
  </si>
  <si>
    <t>一人あたり後年度財政負担</t>
  </si>
  <si>
    <t>(f/g、円)</t>
    <rPh sb="5" eb="6">
      <t>エン</t>
    </rPh>
    <phoneticPr fontId="7"/>
  </si>
  <si>
    <t>人口　（注 1）</t>
    <rPh sb="4" eb="5">
      <t>チュウ</t>
    </rPh>
    <phoneticPr fontId="8"/>
  </si>
  <si>
    <t>(g、人)</t>
    <rPh sb="3" eb="4">
      <t>ニン</t>
    </rPh>
    <phoneticPr fontId="7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</si>
  <si>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</si>
  <si>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</si>
  <si>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</si>
  <si>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</si>
  <si>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</si>
  <si>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8"/>
  </si>
  <si>
    <t>実質赤字比率</t>
    <rPh sb="0" eb="2">
      <t>ジッシツ</t>
    </rPh>
    <rPh sb="2" eb="4">
      <t>アカジ</t>
    </rPh>
    <rPh sb="4" eb="6">
      <t>ヒリツ</t>
    </rPh>
    <phoneticPr fontId="7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</si>
  <si>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7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</si>
  <si>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7"/>
  </si>
  <si>
    <t>将来負担比率</t>
    <rPh sb="0" eb="2">
      <t>ショウライ</t>
    </rPh>
    <rPh sb="2" eb="4">
      <t>フタン</t>
    </rPh>
    <rPh sb="4" eb="6">
      <t>ヒリツ</t>
    </rPh>
    <phoneticPr fontId="7"/>
  </si>
  <si>
    <t>（注）原則として表示単位未満を四捨五入して端数調整していないため、合計等と一致しない場合がある。</t>
    <phoneticPr fontId="7"/>
  </si>
  <si>
    <t>４.公営企業会計の状況</t>
    <phoneticPr fontId="7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</si>
  <si>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</si>
  <si>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</si>
  <si>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</si>
  <si>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</si>
  <si>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</si>
  <si>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7"/>
  </si>
  <si>
    <t>(i=g-h)</t>
    <phoneticPr fontId="11"/>
  </si>
  <si>
    <t>(j)</t>
    <phoneticPr fontId="11"/>
  </si>
  <si>
    <t>補てん財源不足額(▲)</t>
    <phoneticPr fontId="7"/>
  </si>
  <si>
    <t>(i+j)</t>
    <phoneticPr fontId="11"/>
  </si>
  <si>
    <t>（単位：百万円）</t>
    <phoneticPr fontId="7"/>
  </si>
  <si>
    <t>(c=a-b)</t>
    <phoneticPr fontId="8"/>
  </si>
  <si>
    <t>(f=d-e)</t>
    <phoneticPr fontId="8"/>
  </si>
  <si>
    <t>(g=c+f)</t>
    <phoneticPr fontId="8"/>
  </si>
  <si>
    <t>（注）原則として表示単位未満を四捨五入して端数調整していないため、合計等と一致しない場合がある。</t>
    <phoneticPr fontId="7"/>
  </si>
  <si>
    <t>５.第三セクター(公社・株式会社形態の三セク)の状況</t>
    <phoneticPr fontId="7"/>
  </si>
  <si>
    <t>　（単位：百万円）</t>
  </si>
  <si>
    <t>出資状況</t>
    <rPh sb="0" eb="2">
      <t>シュッシ</t>
    </rPh>
    <rPh sb="2" eb="4">
      <t>ジョウキョウ</t>
    </rPh>
    <phoneticPr fontId="7"/>
  </si>
  <si>
    <t>出資団体数</t>
  </si>
  <si>
    <t>出資金額</t>
    <rPh sb="0" eb="2">
      <t>シュッシ</t>
    </rPh>
    <rPh sb="2" eb="4">
      <t>キンガク</t>
    </rPh>
    <phoneticPr fontId="8"/>
  </si>
  <si>
    <t>総額</t>
  </si>
  <si>
    <t>当該団体</t>
  </si>
  <si>
    <t>その他団体</t>
  </si>
  <si>
    <t>民間</t>
  </si>
  <si>
    <t>国</t>
  </si>
  <si>
    <t>貸借対照表</t>
  </si>
  <si>
    <t>資産</t>
    <rPh sb="0" eb="2">
      <t>シサン</t>
    </rPh>
    <phoneticPr fontId="8"/>
  </si>
  <si>
    <t>流動資産</t>
  </si>
  <si>
    <t>固定資産</t>
  </si>
  <si>
    <t>繰延資産</t>
  </si>
  <si>
    <t>資産合計</t>
  </si>
  <si>
    <t>負債</t>
    <rPh sb="0" eb="2">
      <t>フサイ</t>
    </rPh>
    <phoneticPr fontId="8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</si>
  <si>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</si>
  <si>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</si>
  <si>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</si>
  <si>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</si>
  <si>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8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</si>
  <si>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</si>
  <si>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</si>
  <si>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</si>
  <si>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</si>
  <si>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</si>
  <si>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7"/>
  </si>
  <si>
    <t>事業・経常損益</t>
    <rPh sb="0" eb="2">
      <t>ジギョウ</t>
    </rPh>
    <rPh sb="3" eb="5">
      <t>ケイジョウ</t>
    </rPh>
    <rPh sb="5" eb="7">
      <t>ソンエキ</t>
    </rPh>
    <phoneticPr fontId="8"/>
  </si>
  <si>
    <t>営業収益</t>
  </si>
  <si>
    <t>営業費用</t>
  </si>
  <si>
    <t>一般管理費</t>
    <rPh sb="0" eb="2">
      <t>イッパン</t>
    </rPh>
    <rPh sb="2" eb="5">
      <t>カンリヒ</t>
    </rPh>
    <phoneticPr fontId="7"/>
  </si>
  <si>
    <t>(c)</t>
    <phoneticPr fontId="7"/>
  </si>
  <si>
    <t xml:space="preserve">営業利益          </t>
  </si>
  <si>
    <t>(d=a-b-c)</t>
    <phoneticPr fontId="7"/>
  </si>
  <si>
    <t>営業外収益</t>
  </si>
  <si>
    <t>(e)</t>
    <phoneticPr fontId="7"/>
  </si>
  <si>
    <t>営業外費用</t>
  </si>
  <si>
    <t>(f)</t>
    <phoneticPr fontId="7"/>
  </si>
  <si>
    <t xml:space="preserve">経常利益      </t>
  </si>
  <si>
    <t>(g=d+e-f)</t>
    <phoneticPr fontId="7"/>
  </si>
  <si>
    <t>特別損失</t>
    <rPh sb="0" eb="2">
      <t>トクベツ</t>
    </rPh>
    <rPh sb="2" eb="4">
      <t>ソンシツ</t>
    </rPh>
    <phoneticPr fontId="8"/>
  </si>
  <si>
    <t>特別利益</t>
  </si>
  <si>
    <t>(h)</t>
    <phoneticPr fontId="7"/>
  </si>
  <si>
    <t>特別損失</t>
  </si>
  <si>
    <t>(i)</t>
    <phoneticPr fontId="7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</si>
  <si>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7"/>
  </si>
  <si>
    <t>(j=g+h-i)</t>
    <phoneticPr fontId="7"/>
  </si>
  <si>
    <t>特定準備金取崩</t>
    <rPh sb="0" eb="2">
      <t>トクテイ</t>
    </rPh>
    <rPh sb="2" eb="5">
      <t>ジュンビキン</t>
    </rPh>
    <rPh sb="5" eb="7">
      <t>トリクズシ</t>
    </rPh>
    <phoneticPr fontId="7"/>
  </si>
  <si>
    <t>(k)</t>
    <phoneticPr fontId="7"/>
  </si>
  <si>
    <t>特定準備金繰入</t>
    <rPh sb="0" eb="2">
      <t>トクテイ</t>
    </rPh>
    <rPh sb="2" eb="5">
      <t>ジュンビキン</t>
    </rPh>
    <rPh sb="5" eb="7">
      <t>クリイレ</t>
    </rPh>
    <phoneticPr fontId="7"/>
  </si>
  <si>
    <t>(l)</t>
    <phoneticPr fontId="7"/>
  </si>
  <si>
    <t>法人税等</t>
  </si>
  <si>
    <t>(m)</t>
    <phoneticPr fontId="7"/>
  </si>
  <si>
    <t xml:space="preserve">当期利益  </t>
  </si>
  <si>
    <t>(ｎ=g+h-i-m)</t>
    <phoneticPr fontId="7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</si>
  <si>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7"/>
  </si>
  <si>
    <t>前期繰越利益</t>
  </si>
  <si>
    <t>(o)</t>
    <phoneticPr fontId="7"/>
  </si>
  <si>
    <t xml:space="preserve">当期未処分利益    </t>
  </si>
  <si>
    <t>(p=n+o)</t>
    <phoneticPr fontId="7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</si>
  <si>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7"/>
  </si>
  <si>
    <t>（注２）原則として表示単位未満を四捨五入して端数調整していないため、合計等と一致しない場合がある。</t>
    <phoneticPr fontId="7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</si>
  <si>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</si>
  <si>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</si>
  <si>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</si>
  <si>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予算額</t>
    <phoneticPr fontId="7"/>
  </si>
  <si>
    <t>決算額</t>
    <phoneticPr fontId="15"/>
  </si>
  <si>
    <t>令和５年度</t>
    <rPh sb="3" eb="5">
      <t>ネンド</t>
    </rPh>
    <phoneticPr fontId="7"/>
  </si>
  <si>
    <t>３年度</t>
    <rPh sb="1" eb="3">
      <t>ネンド</t>
    </rPh>
    <phoneticPr fontId="7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</si>
  <si>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7"/>
  </si>
  <si>
    <t>令和６年度</t>
  </si>
  <si>
    <t>令和６年度</t>
    <rPh sb="3" eb="5">
      <t>ネンド</t>
    </rPh>
    <phoneticPr fontId="7"/>
  </si>
  <si>
    <t>(令和６年度予算ﾍﾞｰｽ）</t>
    <rPh sb="6" eb="8">
      <t>ヨサン</t>
    </rPh>
    <phoneticPr fontId="7"/>
  </si>
  <si>
    <t>令和６年度</t>
    <phoneticPr fontId="7"/>
  </si>
  <si>
    <t>（1）令和４年度普通会計決算の状況</t>
    <phoneticPr fontId="7"/>
  </si>
  <si>
    <t>令和４年度</t>
    <rPh sb="3" eb="5">
      <t>ネンド</t>
    </rPh>
    <phoneticPr fontId="15"/>
  </si>
  <si>
    <t>令和３年度</t>
  </si>
  <si>
    <t>令和３年度</t>
    <phoneticPr fontId="15"/>
  </si>
  <si>
    <t>４年度</t>
    <rPh sb="1" eb="3">
      <t>ネンド</t>
    </rPh>
    <phoneticPr fontId="7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</si>
  <si>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</si>
  <si>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rPh sb="4" eb="6">
      <t>ネンド</t>
    </rPh>
    <phoneticPr fontId="15"/>
  </si>
  <si>
    <t>(令和４年度決算額）</t>
    <rPh sb="4" eb="6">
      <t>ネンド</t>
    </rPh>
    <phoneticPr fontId="15"/>
  </si>
  <si>
    <t>病院事業会計</t>
    <rPh sb="0" eb="2">
      <t>ビョウイン</t>
    </rPh>
    <rPh sb="2" eb="4">
      <t>ジギョウ</t>
    </rPh>
    <rPh sb="4" eb="6">
      <t>カイケイ</t>
    </rPh>
    <phoneticPr fontId="8"/>
  </si>
  <si>
    <t>中央卸売市場事業会計</t>
    <rPh sb="0" eb="2">
      <t>チュウオウ</t>
    </rPh>
    <rPh sb="2" eb="4">
      <t>オロシウ</t>
    </rPh>
    <rPh sb="4" eb="6">
      <t>シジョウ</t>
    </rPh>
    <rPh sb="6" eb="8">
      <t>ジギョウ</t>
    </rPh>
    <rPh sb="8" eb="10">
      <t>カイケイ</t>
    </rPh>
    <phoneticPr fontId="8"/>
  </si>
  <si>
    <t>軌道整備事業会計</t>
    <rPh sb="0" eb="2">
      <t>キドウ</t>
    </rPh>
    <rPh sb="2" eb="4">
      <t>セイビ</t>
    </rPh>
    <rPh sb="4" eb="6">
      <t>ジギョウ</t>
    </rPh>
    <rPh sb="6" eb="8">
      <t>カイケイ</t>
    </rPh>
    <phoneticPr fontId="8"/>
  </si>
  <si>
    <t>高速電車事業会計</t>
    <rPh sb="0" eb="2">
      <t>コウソク</t>
    </rPh>
    <rPh sb="2" eb="4">
      <t>デンシャ</t>
    </rPh>
    <rPh sb="4" eb="6">
      <t>ジギョウ</t>
    </rPh>
    <rPh sb="6" eb="8">
      <t>カイケイ</t>
    </rPh>
    <phoneticPr fontId="8"/>
  </si>
  <si>
    <t>水道事業会計</t>
    <rPh sb="0" eb="2">
      <t>スイドウ</t>
    </rPh>
    <rPh sb="2" eb="4">
      <t>ジギョウ</t>
    </rPh>
    <rPh sb="4" eb="6">
      <t>カイケイ</t>
    </rPh>
    <phoneticPr fontId="8"/>
  </si>
  <si>
    <t>下水道事業会計</t>
    <rPh sb="0" eb="3">
      <t>ゲスイドウ</t>
    </rPh>
    <rPh sb="3" eb="5">
      <t>ジギョウ</t>
    </rPh>
    <rPh sb="5" eb="7">
      <t>カイケイ</t>
    </rPh>
    <phoneticPr fontId="8"/>
  </si>
  <si>
    <t>病院事業会計</t>
    <rPh sb="0" eb="2">
      <t>ビョウイン</t>
    </rPh>
    <rPh sb="2" eb="4">
      <t>ジギョウ</t>
    </rPh>
    <rPh sb="4" eb="6">
      <t>カイケイ</t>
    </rPh>
    <phoneticPr fontId="18"/>
  </si>
  <si>
    <t>中央卸売市場事業会計</t>
    <rPh sb="0" eb="2">
      <t>チュウオウ</t>
    </rPh>
    <rPh sb="2" eb="4">
      <t>オロシウ</t>
    </rPh>
    <rPh sb="4" eb="6">
      <t>シジョウ</t>
    </rPh>
    <rPh sb="6" eb="8">
      <t>ジギョウ</t>
    </rPh>
    <rPh sb="8" eb="10">
      <t>カイケイ</t>
    </rPh>
    <phoneticPr fontId="18"/>
  </si>
  <si>
    <t>軌道事業会計</t>
    <rPh sb="0" eb="2">
      <t>キドウ</t>
    </rPh>
    <rPh sb="2" eb="4">
      <t>ジギョウ</t>
    </rPh>
    <rPh sb="4" eb="6">
      <t>カイケイ</t>
    </rPh>
    <phoneticPr fontId="18"/>
  </si>
  <si>
    <t>高速電車事業会計</t>
    <rPh sb="0" eb="2">
      <t>コウソク</t>
    </rPh>
    <rPh sb="2" eb="4">
      <t>デンシャ</t>
    </rPh>
    <rPh sb="4" eb="6">
      <t>ジギョウ</t>
    </rPh>
    <rPh sb="6" eb="8">
      <t>カイケイ</t>
    </rPh>
    <phoneticPr fontId="18"/>
  </si>
  <si>
    <t>水道事業会計</t>
    <rPh sb="0" eb="2">
      <t>スイドウ</t>
    </rPh>
    <rPh sb="2" eb="4">
      <t>ジギョウ</t>
    </rPh>
    <rPh sb="4" eb="6">
      <t>カイケイ</t>
    </rPh>
    <phoneticPr fontId="18"/>
  </si>
  <si>
    <t>下水道事業会計</t>
    <rPh sb="0" eb="3">
      <t>ゲスイドウ</t>
    </rPh>
    <rPh sb="3" eb="5">
      <t>ジギョウ</t>
    </rPh>
    <rPh sb="5" eb="7">
      <t>カイケイ</t>
    </rPh>
    <phoneticPr fontId="18"/>
  </si>
  <si>
    <t>株式会社札幌花き地方卸売市場</t>
    <phoneticPr fontId="15"/>
  </si>
  <si>
    <t>株式会社札幌振興公社</t>
    <phoneticPr fontId="15"/>
  </si>
  <si>
    <t>株式会社札幌ドーム</t>
    <phoneticPr fontId="15"/>
  </si>
  <si>
    <t>札幌市</t>
    <rPh sb="0" eb="3">
      <t>サッポロシ</t>
    </rPh>
    <phoneticPr fontId="15"/>
  </si>
  <si>
    <t>札幌市</t>
    <rPh sb="0" eb="3">
      <t>サッポロシ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</si>
</sst>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;[Red]&quot;△&quot;#,##0"/>
    <numFmt numFmtId="180" formatCode="_ * #,##0.00_ ;_ * &quot;▲ &quot;#,##0.00_ ;_ * &quot;－&quot;_ ;_ @_ "/>
    <numFmt numFmtId="181" formatCode="_ * #,##0.000_ ;_ * &quot;▲ &quot;#,##0.000_ ;_ * &quot;－&quot;_ ;_ @_ "/>
  </numFmts>
  <fonts count="20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明朝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ｺﾞｼｯｸ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3"/>
      <charset val="128"/>
    </font>
    <font>
      <sz val="8"/>
      <name val="明朝"/>
      <family val="1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b/>
      <sz val="12"/>
      <name val="ＭＳ Ｐゴシック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2" fillId="0" borderId="0"/>
  </cellStyleXfs>
  <cellXfs count="110">
    <xf numFmtId="0" fontId="0" fillId="0" borderId="0" xfId="0"/>
    <xf numFmtId="41" fontId="0" fillId="0" borderId="0" xfId="0" applyNumberFormat="1" applyAlignment="1">
      <alignment vertical="center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0" borderId="4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4" xfId="0" applyNumberForma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0" fontId="3" fillId="0" borderId="4" xfId="0" applyFont="1" applyBorder="1" applyAlignment="1">
      <alignment horizontal="distributed" vertical="center" justifyLastLine="1"/>
    </xf>
    <xf numFmtId="177" fontId="2" fillId="0" borderId="0" xfId="1" applyNumberForma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41" fontId="13" fillId="0" borderId="0" xfId="0" applyNumberFormat="1" applyFont="1" applyAlignment="1">
      <alignment vertical="center"/>
    </xf>
    <xf numFmtId="41" fontId="13" fillId="0" borderId="0" xfId="0" applyNumberFormat="1" applyFont="1" applyAlignment="1">
      <alignment horizontal="left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8" xfId="0" applyNumberFormat="1" applyBorder="1" applyAlignment="1">
      <alignment vertical="center"/>
    </xf>
    <xf numFmtId="0" fontId="0" fillId="0" borderId="0" xfId="0" applyAlignment="1">
      <alignment vertical="center"/>
    </xf>
    <xf numFmtId="41" fontId="0" fillId="0" borderId="8" xfId="0" applyNumberFormat="1" applyBorder="1" applyAlignment="1">
      <alignment horizontal="center" vertical="center" shrinkToFit="1"/>
    </xf>
    <xf numFmtId="4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Continuous" vertical="center" wrapText="1"/>
    </xf>
    <xf numFmtId="178" fontId="0" fillId="0" borderId="0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0" fillId="0" borderId="0" xfId="0" applyNumberFormat="1" applyAlignment="1">
      <alignment horizontal="right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4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0" fillId="0" borderId="3" xfId="0" applyNumberFormat="1" applyBorder="1" applyAlignment="1">
      <alignment horizontal="centerContinuous" vertical="center"/>
    </xf>
    <xf numFmtId="41" fontId="0" fillId="0" borderId="4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1" xfId="0" applyNumberFormat="1" applyBorder="1" applyAlignment="1">
      <alignment horizontal="center" vertical="center"/>
    </xf>
    <xf numFmtId="0" fontId="0" fillId="0" borderId="8" xfId="0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41" fontId="0" fillId="0" borderId="8" xfId="0" applyNumberFormat="1" applyBorder="1" applyAlignment="1">
      <alignment horizontal="left" vertical="center"/>
    </xf>
    <xf numFmtId="177" fontId="0" fillId="0" borderId="8" xfId="1" applyNumberFormat="1" applyFont="1" applyBorder="1" applyAlignment="1">
      <alignment vertical="center"/>
    </xf>
    <xf numFmtId="178" fontId="0" fillId="0" borderId="8" xfId="1" applyNumberFormat="1" applyFont="1" applyBorder="1" applyAlignment="1">
      <alignment vertical="center"/>
    </xf>
    <xf numFmtId="41" fontId="14" fillId="0" borderId="8" xfId="0" applyNumberFormat="1" applyFon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41" fontId="0" fillId="0" borderId="9" xfId="0" applyNumberFormat="1" applyBorder="1" applyAlignment="1">
      <alignment vertical="center"/>
    </xf>
    <xf numFmtId="41" fontId="0" fillId="0" borderId="11" xfId="0" applyNumberFormat="1" applyBorder="1" applyAlignment="1">
      <alignment vertical="center"/>
    </xf>
    <xf numFmtId="41" fontId="0" fillId="0" borderId="10" xfId="0" applyNumberFormat="1" applyBorder="1" applyAlignment="1">
      <alignment vertical="center"/>
    </xf>
    <xf numFmtId="41" fontId="0" fillId="0" borderId="8" xfId="0" applyNumberFormat="1" applyBorder="1" applyAlignment="1">
      <alignment horizontal="right" vertical="center"/>
    </xf>
    <xf numFmtId="177" fontId="2" fillId="0" borderId="8" xfId="1" applyNumberFormat="1" applyBorder="1" applyAlignment="1">
      <alignment vertical="center"/>
    </xf>
    <xf numFmtId="177" fontId="0" fillId="0" borderId="8" xfId="0" quotePrefix="1" applyNumberFormat="1" applyBorder="1" applyAlignment="1">
      <alignment horizontal="right" vertical="center"/>
    </xf>
    <xf numFmtId="177" fontId="2" fillId="0" borderId="8" xfId="1" quotePrefix="1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41" fontId="0" fillId="0" borderId="8" xfId="0" applyNumberFormat="1" applyBorder="1" applyAlignment="1">
      <alignment horizontal="centerContinuous" vertical="center"/>
    </xf>
    <xf numFmtId="177" fontId="0" fillId="0" borderId="8" xfId="0" applyNumberFormat="1" applyBorder="1" applyAlignment="1">
      <alignment vertical="center"/>
    </xf>
    <xf numFmtId="177" fontId="2" fillId="0" borderId="8" xfId="1" applyNumberFormat="1" applyFill="1" applyBorder="1" applyAlignment="1">
      <alignment horizontal="right" vertical="center"/>
    </xf>
    <xf numFmtId="177" fontId="2" fillId="0" borderId="8" xfId="1" applyNumberFormat="1" applyBorder="1" applyAlignment="1">
      <alignment horizontal="right" vertical="center"/>
    </xf>
    <xf numFmtId="180" fontId="0" fillId="0" borderId="8" xfId="0" applyNumberFormat="1" applyBorder="1" applyAlignment="1">
      <alignment vertical="center"/>
    </xf>
    <xf numFmtId="41" fontId="2" fillId="0" borderId="8" xfId="0" applyNumberFormat="1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81" fontId="0" fillId="0" borderId="8" xfId="0" applyNumberFormat="1" applyBorder="1" applyAlignment="1">
      <alignment vertical="center"/>
    </xf>
    <xf numFmtId="181" fontId="2" fillId="0" borderId="8" xfId="1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2" fillId="0" borderId="8" xfId="1" applyNumberFormat="1" applyBorder="1" applyAlignment="1">
      <alignment vertical="center"/>
    </xf>
    <xf numFmtId="178" fontId="2" fillId="0" borderId="8" xfId="1" applyNumberFormat="1" applyFill="1" applyBorder="1" applyAlignment="1">
      <alignment vertical="center"/>
    </xf>
    <xf numFmtId="41" fontId="0" fillId="0" borderId="9" xfId="0" applyNumberForma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41" fontId="2" fillId="0" borderId="8" xfId="0" applyNumberFormat="1" applyFont="1" applyBorder="1" applyAlignment="1">
      <alignment vertical="center"/>
    </xf>
    <xf numFmtId="0" fontId="0" fillId="0" borderId="8" xfId="0" applyBorder="1" applyAlignment="1">
      <alignment horizontal="distributed" vertical="center"/>
    </xf>
    <xf numFmtId="177" fontId="2" fillId="0" borderId="8" xfId="1" applyNumberFormat="1" applyBorder="1" applyAlignment="1">
      <alignment horizontal="center" vertical="center"/>
    </xf>
    <xf numFmtId="177" fontId="2" fillId="0" borderId="8" xfId="1" applyNumberFormat="1" applyFill="1" applyBorder="1" applyAlignment="1">
      <alignment vertical="center"/>
    </xf>
    <xf numFmtId="41" fontId="0" fillId="0" borderId="8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41" fontId="0" fillId="0" borderId="6" xfId="0" applyNumberFormat="1" applyBorder="1" applyAlignment="1">
      <alignment horizontal="centerContinuous" vertical="center"/>
    </xf>
    <xf numFmtId="177" fontId="2" fillId="0" borderId="8" xfId="1" applyNumberFormat="1" applyFill="1" applyBorder="1" applyAlignment="1">
      <alignment horizontal="center" vertical="center"/>
    </xf>
    <xf numFmtId="177" fontId="0" fillId="0" borderId="8" xfId="1" applyNumberFormat="1" applyFont="1" applyFill="1" applyBorder="1" applyAlignment="1">
      <alignment vertical="center"/>
    </xf>
    <xf numFmtId="41" fontId="3" fillId="0" borderId="4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41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7" fontId="2" fillId="0" borderId="8" xfId="1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9" fontId="9" fillId="0" borderId="8" xfId="1" applyNumberFormat="1" applyFont="1" applyBorder="1" applyAlignment="1">
      <alignment vertical="center" textRotation="255"/>
    </xf>
    <xf numFmtId="0" fontId="12" fillId="0" borderId="8" xfId="3" applyBorder="1" applyAlignment="1">
      <alignment vertical="center"/>
    </xf>
    <xf numFmtId="0" fontId="10" fillId="0" borderId="8" xfId="0" applyFont="1" applyBorder="1" applyAlignment="1">
      <alignment horizontal="distributed" vertical="center" justifyLastLine="1"/>
    </xf>
    <xf numFmtId="0" fontId="10" fillId="0" borderId="8" xfId="2" applyFont="1" applyBorder="1" applyAlignment="1">
      <alignment horizontal="distributed" vertical="center" justifyLastLine="1"/>
    </xf>
    <xf numFmtId="41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2" fillId="0" borderId="8" xfId="3" applyBorder="1" applyAlignment="1">
      <alignment vertical="center" textRotation="255"/>
    </xf>
    <xf numFmtId="176" fontId="2" fillId="0" borderId="8" xfId="0" applyNumberFormat="1" applyFon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16" fillId="0" borderId="8" xfId="0" applyNumberFormat="1" applyFont="1" applyBorder="1" applyAlignment="1">
      <alignment horizontal="right" vertical="center"/>
    </xf>
    <xf numFmtId="0" fontId="19" fillId="0" borderId="4" xfId="0" applyFont="1" applyBorder="1" applyAlignment="1">
      <alignment horizontal="distributed" vertical="center" justifyLastLine="1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I42"/>
  <sheetViews>
    <sheetView tabSelected="1" view="pageBreakPreview" zoomScale="115" zoomScaleNormal="100" zoomScaleSheetLayoutView="115" workbookViewId="0">
      <pane xSplit="5" ySplit="8" topLeftCell="F9" activePane="bottomRight" state="frozen"/>
      <selection activeCell="F17" sqref="F17"/>
      <selection pane="topRight" activeCell="F17" sqref="F17"/>
      <selection pane="bottomLeft" activeCell="F17" sqref="F17"/>
      <selection pane="bottomRight" activeCell="E1" sqref="E1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9" width="10.625" style="1" customWidth="1"/>
    <col min="10" max="12" width="9" style="1"/>
    <col min="13" max="13" width="9.875" style="1" customWidth="1"/>
    <col min="14" max="16384" width="9" style="1"/>
  </cols>
  <sheetData>
    <row r="1" spans="1:9" ht="33.950000000000003" customHeight="1">
      <c r="A1" s="92" t="s">
        <v>0</v>
      </c>
      <c r="B1" s="92"/>
      <c r="C1" s="92"/>
      <c r="D1" s="92"/>
      <c r="E1" s="109" t="s">
        <v>262</v>
      </c>
      <c r="F1" s="2"/>
    </row>
    <row r="3" spans="1:9" ht="14.25">
      <c r="A3" s="10" t="s">
        <v>103</v>
      </c>
    </row>
    <row r="5" spans="1:9">
      <c r="A5" s="9" t="s">
        <v>233</v>
      </c>
    </row>
    <row r="6" spans="1:9" ht="14.25">
      <c r="A6" s="3"/>
      <c r="G6" s="94" t="s">
        <v>104</v>
      </c>
      <c r="H6" s="95"/>
      <c r="I6" s="95"/>
    </row>
    <row r="7" spans="1:9" ht="27" customHeight="1">
      <c r="A7" s="8"/>
      <c r="B7" s="4"/>
      <c r="C7" s="4"/>
      <c r="D7" s="4"/>
      <c r="E7" s="58"/>
      <c r="F7" s="50" t="s">
        <v>235</v>
      </c>
      <c r="G7" s="50"/>
      <c r="H7" s="50" t="s">
        <v>231</v>
      </c>
      <c r="I7" s="51" t="s">
        <v>20</v>
      </c>
    </row>
    <row r="8" spans="1:9" ht="17.100000000000001" customHeight="1">
      <c r="A8" s="5"/>
      <c r="B8" s="6"/>
      <c r="C8" s="6"/>
      <c r="D8" s="6"/>
      <c r="E8" s="59"/>
      <c r="F8" s="52" t="s">
        <v>101</v>
      </c>
      <c r="G8" s="52" t="s">
        <v>1</v>
      </c>
      <c r="H8" s="52" t="s">
        <v>229</v>
      </c>
      <c r="I8" s="53"/>
    </row>
    <row r="9" spans="1:9" ht="18" customHeight="1">
      <c r="A9" s="93" t="s">
        <v>79</v>
      </c>
      <c r="B9" s="93" t="s">
        <v>80</v>
      </c>
      <c r="C9" s="60" t="s">
        <v>2</v>
      </c>
      <c r="D9" s="54"/>
      <c r="E9" s="54"/>
      <c r="F9" s="55">
        <v>346500</v>
      </c>
      <c r="G9" s="56">
        <f t="shared" ref="G9:G22" si="0">F9/$F$22*100</f>
        <v>27.83195801438368</v>
      </c>
      <c r="H9" s="55">
        <v>350100</v>
      </c>
      <c r="I9" s="56">
        <f t="shared" ref="I9:I21" si="1">(F9/H9-1)*100</f>
        <v>-1.0282776349614386</v>
      </c>
    </row>
    <row r="10" spans="1:9" ht="18" customHeight="1">
      <c r="A10" s="93"/>
      <c r="B10" s="93"/>
      <c r="C10" s="62"/>
      <c r="D10" s="60" t="s">
        <v>21</v>
      </c>
      <c r="E10" s="54"/>
      <c r="F10" s="91">
        <v>160492</v>
      </c>
      <c r="G10" s="56">
        <f t="shared" si="0"/>
        <v>12.891216755106683</v>
      </c>
      <c r="H10" s="55">
        <v>170932</v>
      </c>
      <c r="I10" s="56">
        <f t="shared" si="1"/>
        <v>-6.1076919476750984</v>
      </c>
    </row>
    <row r="11" spans="1:9" ht="18" customHeight="1">
      <c r="A11" s="93"/>
      <c r="B11" s="93"/>
      <c r="C11" s="49"/>
      <c r="D11" s="49"/>
      <c r="E11" s="29" t="s">
        <v>22</v>
      </c>
      <c r="F11" s="91">
        <v>133176</v>
      </c>
      <c r="G11" s="56">
        <f t="shared" si="0"/>
        <v>10.697110650861648</v>
      </c>
      <c r="H11" s="55">
        <v>142409</v>
      </c>
      <c r="I11" s="56">
        <f t="shared" si="1"/>
        <v>-6.4834385467210653</v>
      </c>
    </row>
    <row r="12" spans="1:9" ht="18" customHeight="1">
      <c r="A12" s="93"/>
      <c r="B12" s="93"/>
      <c r="C12" s="49"/>
      <c r="D12" s="28"/>
      <c r="E12" s="29" t="s">
        <v>23</v>
      </c>
      <c r="F12" s="91">
        <v>17104</v>
      </c>
      <c r="G12" s="56">
        <f>F12/$F$22*100</f>
        <v>1.3738464931544545</v>
      </c>
      <c r="H12" s="55">
        <v>17931</v>
      </c>
      <c r="I12" s="56">
        <f t="shared" si="1"/>
        <v>-4.6121242540851037</v>
      </c>
    </row>
    <row r="13" spans="1:9" ht="18" customHeight="1">
      <c r="A13" s="93"/>
      <c r="B13" s="93"/>
      <c r="C13" s="61"/>
      <c r="D13" s="54" t="s">
        <v>24</v>
      </c>
      <c r="E13" s="54"/>
      <c r="F13" s="91">
        <v>129359</v>
      </c>
      <c r="G13" s="56">
        <f t="shared" si="0"/>
        <v>10.390517335592088</v>
      </c>
      <c r="H13" s="55">
        <v>124810</v>
      </c>
      <c r="I13" s="56">
        <f t="shared" si="1"/>
        <v>3.6447400048073009</v>
      </c>
    </row>
    <row r="14" spans="1:9" ht="18" customHeight="1">
      <c r="A14" s="93"/>
      <c r="B14" s="93"/>
      <c r="C14" s="54" t="s">
        <v>3</v>
      </c>
      <c r="D14" s="54"/>
      <c r="E14" s="54"/>
      <c r="F14" s="55">
        <v>5588</v>
      </c>
      <c r="G14" s="56">
        <f t="shared" si="0"/>
        <v>0.44884554512085423</v>
      </c>
      <c r="H14" s="55">
        <v>5488.482</v>
      </c>
      <c r="I14" s="56">
        <f t="shared" si="1"/>
        <v>1.8132153845088705</v>
      </c>
    </row>
    <row r="15" spans="1:9" ht="18" customHeight="1">
      <c r="A15" s="93"/>
      <c r="B15" s="93"/>
      <c r="C15" s="54" t="s">
        <v>4</v>
      </c>
      <c r="D15" s="54"/>
      <c r="E15" s="54"/>
      <c r="F15" s="55">
        <v>143100</v>
      </c>
      <c r="G15" s="56">
        <f t="shared" si="0"/>
        <v>11.494237205940273</v>
      </c>
      <c r="H15" s="55">
        <v>123400</v>
      </c>
      <c r="I15" s="56">
        <f t="shared" si="1"/>
        <v>15.964343598055098</v>
      </c>
    </row>
    <row r="16" spans="1:9" ht="18" customHeight="1">
      <c r="A16" s="93"/>
      <c r="B16" s="93"/>
      <c r="C16" s="54" t="s">
        <v>25</v>
      </c>
      <c r="D16" s="54"/>
      <c r="E16" s="54"/>
      <c r="F16" s="55">
        <v>22714.800999999999</v>
      </c>
      <c r="G16" s="56">
        <f t="shared" si="0"/>
        <v>1.8245234855326995</v>
      </c>
      <c r="H16" s="55">
        <v>20513.196</v>
      </c>
      <c r="I16" s="56">
        <f>(F16/H16-1)*100</f>
        <v>10.732627914246029</v>
      </c>
    </row>
    <row r="17" spans="1:9" ht="18" customHeight="1">
      <c r="A17" s="93"/>
      <c r="B17" s="93"/>
      <c r="C17" s="54" t="s">
        <v>5</v>
      </c>
      <c r="D17" s="54"/>
      <c r="E17" s="54"/>
      <c r="F17" s="55">
        <v>275831.68599999999</v>
      </c>
      <c r="G17" s="56">
        <f t="shared" si="0"/>
        <v>22.155659173993257</v>
      </c>
      <c r="H17" s="55">
        <v>290273.23</v>
      </c>
      <c r="I17" s="56">
        <f t="shared" si="1"/>
        <v>-4.9751553045384149</v>
      </c>
    </row>
    <row r="18" spans="1:9" ht="18" customHeight="1">
      <c r="A18" s="93"/>
      <c r="B18" s="93"/>
      <c r="C18" s="54" t="s">
        <v>26</v>
      </c>
      <c r="D18" s="54"/>
      <c r="E18" s="54"/>
      <c r="F18" s="55">
        <v>69015.472999999998</v>
      </c>
      <c r="G18" s="56">
        <f t="shared" si="0"/>
        <v>5.5435375090298136</v>
      </c>
      <c r="H18" s="55">
        <v>79719.457999999999</v>
      </c>
      <c r="I18" s="56">
        <f t="shared" si="1"/>
        <v>-13.427066952713096</v>
      </c>
    </row>
    <row r="19" spans="1:9" ht="18" customHeight="1">
      <c r="A19" s="93"/>
      <c r="B19" s="93"/>
      <c r="C19" s="54" t="s">
        <v>27</v>
      </c>
      <c r="D19" s="54"/>
      <c r="E19" s="54"/>
      <c r="F19" s="55">
        <v>37791.737000000001</v>
      </c>
      <c r="G19" s="56">
        <f t="shared" si="0"/>
        <v>3.0355498917016748</v>
      </c>
      <c r="H19" s="55">
        <v>11885.973</v>
      </c>
      <c r="I19" s="56">
        <f>(F19/H19-1)*100</f>
        <v>217.9524049061865</v>
      </c>
    </row>
    <row r="20" spans="1:9" ht="18" customHeight="1">
      <c r="A20" s="93"/>
      <c r="B20" s="93"/>
      <c r="C20" s="54" t="s">
        <v>6</v>
      </c>
      <c r="D20" s="54"/>
      <c r="E20" s="54"/>
      <c r="F20" s="55">
        <v>110935</v>
      </c>
      <c r="G20" s="56">
        <f t="shared" si="0"/>
        <v>8.9106443357161726</v>
      </c>
      <c r="H20" s="55">
        <v>91922</v>
      </c>
      <c r="I20" s="56">
        <f t="shared" si="1"/>
        <v>20.683840647505502</v>
      </c>
    </row>
    <row r="21" spans="1:9" ht="18" customHeight="1">
      <c r="A21" s="93"/>
      <c r="B21" s="93"/>
      <c r="C21" s="54" t="s">
        <v>7</v>
      </c>
      <c r="D21" s="54"/>
      <c r="E21" s="54"/>
      <c r="F21" s="55">
        <v>233495</v>
      </c>
      <c r="G21" s="56">
        <f t="shared" si="0"/>
        <v>18.755044838581579</v>
      </c>
      <c r="H21" s="55">
        <v>217743.21600000001</v>
      </c>
      <c r="I21" s="56">
        <f t="shared" si="1"/>
        <v>7.234110108854086</v>
      </c>
    </row>
    <row r="22" spans="1:9" ht="18" customHeight="1">
      <c r="A22" s="93"/>
      <c r="B22" s="93"/>
      <c r="C22" s="54" t="s">
        <v>8</v>
      </c>
      <c r="D22" s="54"/>
      <c r="E22" s="54"/>
      <c r="F22" s="55">
        <f>SUM(F9,F14:F21)</f>
        <v>1244971.6969999999</v>
      </c>
      <c r="G22" s="56">
        <f t="shared" si="0"/>
        <v>100</v>
      </c>
      <c r="H22" s="55">
        <v>1191045.5550000002</v>
      </c>
      <c r="I22" s="56">
        <f t="shared" ref="I22:I40" si="2">(F22/H22-1)*100</f>
        <v>4.5276305153584051</v>
      </c>
    </row>
    <row r="23" spans="1:9" ht="18" customHeight="1">
      <c r="A23" s="93"/>
      <c r="B23" s="93" t="s">
        <v>81</v>
      </c>
      <c r="C23" s="63" t="s">
        <v>9</v>
      </c>
      <c r="D23" s="29"/>
      <c r="E23" s="29"/>
      <c r="F23" s="55">
        <f>+SUM(F24:F26)</f>
        <v>645865.83299999998</v>
      </c>
      <c r="G23" s="56">
        <f t="shared" ref="G23:G37" si="3">F23/$F$40*100</f>
        <v>52.053851236852765</v>
      </c>
      <c r="H23" s="55">
        <v>612971.22900000005</v>
      </c>
      <c r="I23" s="56">
        <f t="shared" si="2"/>
        <v>5.3664189188233458</v>
      </c>
    </row>
    <row r="24" spans="1:9" ht="18" customHeight="1">
      <c r="A24" s="93"/>
      <c r="B24" s="93"/>
      <c r="C24" s="62"/>
      <c r="D24" s="29" t="s">
        <v>10</v>
      </c>
      <c r="E24" s="29"/>
      <c r="F24" s="55">
        <v>173764.10200000001</v>
      </c>
      <c r="G24" s="56">
        <f t="shared" si="3"/>
        <v>14.004597013282961</v>
      </c>
      <c r="H24" s="55">
        <v>163801.435</v>
      </c>
      <c r="I24" s="56">
        <f t="shared" si="2"/>
        <v>6.0821610018251704</v>
      </c>
    </row>
    <row r="25" spans="1:9" ht="18" customHeight="1">
      <c r="A25" s="93"/>
      <c r="B25" s="93"/>
      <c r="C25" s="62"/>
      <c r="D25" s="29" t="s">
        <v>28</v>
      </c>
      <c r="E25" s="29"/>
      <c r="F25" s="55">
        <v>380344.17200000002</v>
      </c>
      <c r="G25" s="56">
        <f t="shared" si="3"/>
        <v>30.654011927105522</v>
      </c>
      <c r="H25" s="55">
        <v>357902.69300000003</v>
      </c>
      <c r="I25" s="56">
        <f t="shared" si="2"/>
        <v>6.2702738590458162</v>
      </c>
    </row>
    <row r="26" spans="1:9" ht="18" customHeight="1">
      <c r="A26" s="93"/>
      <c r="B26" s="93"/>
      <c r="C26" s="61"/>
      <c r="D26" s="29" t="s">
        <v>11</v>
      </c>
      <c r="E26" s="29"/>
      <c r="F26" s="55">
        <v>91757.558999999994</v>
      </c>
      <c r="G26" s="56">
        <f t="shared" si="3"/>
        <v>7.3952422964642883</v>
      </c>
      <c r="H26" s="55">
        <v>91267.100999999995</v>
      </c>
      <c r="I26" s="56">
        <f t="shared" si="2"/>
        <v>0.53738750834213533</v>
      </c>
    </row>
    <row r="27" spans="1:9" ht="18" customHeight="1">
      <c r="A27" s="93"/>
      <c r="B27" s="93"/>
      <c r="C27" s="63" t="s">
        <v>12</v>
      </c>
      <c r="D27" s="29"/>
      <c r="E27" s="29"/>
      <c r="F27" s="55">
        <v>444737.57799999998</v>
      </c>
      <c r="G27" s="56">
        <f t="shared" si="3"/>
        <v>35.843827838234951</v>
      </c>
      <c r="H27" s="55">
        <v>443938.14199999999</v>
      </c>
      <c r="I27" s="56">
        <f t="shared" si="2"/>
        <v>0.18007824162131758</v>
      </c>
    </row>
    <row r="28" spans="1:9" ht="18" customHeight="1">
      <c r="A28" s="93"/>
      <c r="B28" s="93"/>
      <c r="C28" s="62"/>
      <c r="D28" s="29" t="s">
        <v>13</v>
      </c>
      <c r="E28" s="29"/>
      <c r="F28" s="55">
        <v>126893.527</v>
      </c>
      <c r="G28" s="56">
        <f t="shared" si="3"/>
        <v>10.227041654605626</v>
      </c>
      <c r="H28" s="55">
        <v>151223.56299999999</v>
      </c>
      <c r="I28" s="56">
        <f t="shared" si="2"/>
        <v>-16.088786375176202</v>
      </c>
    </row>
    <row r="29" spans="1:9" ht="18" customHeight="1">
      <c r="A29" s="93"/>
      <c r="B29" s="93"/>
      <c r="C29" s="62"/>
      <c r="D29" s="29" t="s">
        <v>29</v>
      </c>
      <c r="E29" s="29"/>
      <c r="F29" s="55">
        <v>37657.245000000003</v>
      </c>
      <c r="G29" s="56">
        <f t="shared" si="3"/>
        <v>3.0350028273127707</v>
      </c>
      <c r="H29" s="55">
        <v>36852.54</v>
      </c>
      <c r="I29" s="56">
        <f t="shared" si="2"/>
        <v>2.1835808332342888</v>
      </c>
    </row>
    <row r="30" spans="1:9" ht="18" customHeight="1">
      <c r="A30" s="93"/>
      <c r="B30" s="93"/>
      <c r="C30" s="62"/>
      <c r="D30" s="29" t="s">
        <v>30</v>
      </c>
      <c r="E30" s="29"/>
      <c r="F30" s="55">
        <v>66084.937000000005</v>
      </c>
      <c r="G30" s="56">
        <f t="shared" si="3"/>
        <v>5.3261456231805147</v>
      </c>
      <c r="H30" s="55">
        <v>68607.058999999994</v>
      </c>
      <c r="I30" s="56">
        <f t="shared" si="2"/>
        <v>-3.6761843996256816</v>
      </c>
    </row>
    <row r="31" spans="1:9" ht="18" customHeight="1">
      <c r="A31" s="93"/>
      <c r="B31" s="93"/>
      <c r="C31" s="62"/>
      <c r="D31" s="29" t="s">
        <v>31</v>
      </c>
      <c r="E31" s="29"/>
      <c r="F31" s="55">
        <v>83958.043000000005</v>
      </c>
      <c r="G31" s="56">
        <f t="shared" si="3"/>
        <v>6.7666367489349577</v>
      </c>
      <c r="H31" s="55">
        <v>81158.247000000003</v>
      </c>
      <c r="I31" s="56">
        <f t="shared" si="2"/>
        <v>3.4497985152390109</v>
      </c>
    </row>
    <row r="32" spans="1:9" ht="18" customHeight="1">
      <c r="A32" s="93"/>
      <c r="B32" s="93"/>
      <c r="C32" s="62"/>
      <c r="D32" s="29" t="s">
        <v>14</v>
      </c>
      <c r="E32" s="29"/>
      <c r="F32" s="55">
        <v>30172.617999999999</v>
      </c>
      <c r="G32" s="56">
        <f t="shared" si="3"/>
        <v>2.4317759022846253</v>
      </c>
      <c r="H32" s="55">
        <v>5574.1210000000001</v>
      </c>
      <c r="I32" s="56">
        <f t="shared" si="2"/>
        <v>441.29822441959902</v>
      </c>
    </row>
    <row r="33" spans="1:9" ht="18" customHeight="1">
      <c r="A33" s="93"/>
      <c r="B33" s="93"/>
      <c r="C33" s="61"/>
      <c r="D33" s="29" t="s">
        <v>32</v>
      </c>
      <c r="E33" s="29"/>
      <c r="F33" s="55">
        <f>5226.213+94244.995</f>
        <v>99471.207999999999</v>
      </c>
      <c r="G33" s="56">
        <f t="shared" si="3"/>
        <v>8.0169273539850483</v>
      </c>
      <c r="H33" s="55">
        <v>100022.61199999999</v>
      </c>
      <c r="I33" s="56">
        <f t="shared" si="2"/>
        <v>-0.55127934471457252</v>
      </c>
    </row>
    <row r="34" spans="1:9" ht="18" customHeight="1">
      <c r="A34" s="93"/>
      <c r="B34" s="93"/>
      <c r="C34" s="63" t="s">
        <v>15</v>
      </c>
      <c r="D34" s="29"/>
      <c r="E34" s="29"/>
      <c r="F34" s="55">
        <f>+F35+F38</f>
        <v>150161.33100000001</v>
      </c>
      <c r="G34" s="56">
        <f t="shared" si="3"/>
        <v>12.102320924912293</v>
      </c>
      <c r="H34" s="55">
        <v>134136.18400000001</v>
      </c>
      <c r="I34" s="56">
        <f t="shared" si="2"/>
        <v>11.946923285069744</v>
      </c>
    </row>
    <row r="35" spans="1:9" ht="18" customHeight="1">
      <c r="A35" s="93"/>
      <c r="B35" s="93"/>
      <c r="C35" s="62"/>
      <c r="D35" s="63" t="s">
        <v>16</v>
      </c>
      <c r="E35" s="29"/>
      <c r="F35" s="55">
        <v>150139.33100000001</v>
      </c>
      <c r="G35" s="56">
        <f t="shared" si="3"/>
        <v>12.100547824883311</v>
      </c>
      <c r="H35" s="55">
        <v>133846.18400000001</v>
      </c>
      <c r="I35" s="56">
        <f t="shared" si="2"/>
        <v>12.173038119637392</v>
      </c>
    </row>
    <row r="36" spans="1:9" ht="18" customHeight="1">
      <c r="A36" s="93"/>
      <c r="B36" s="93"/>
      <c r="C36" s="62"/>
      <c r="D36" s="62"/>
      <c r="E36" s="57" t="s">
        <v>102</v>
      </c>
      <c r="F36" s="55">
        <v>65528.099000000002</v>
      </c>
      <c r="G36" s="56">
        <f t="shared" si="3"/>
        <v>5.2812670107287758</v>
      </c>
      <c r="H36" s="55">
        <v>52059.243999999999</v>
      </c>
      <c r="I36" s="56">
        <f>(F36/H36-1)*100</f>
        <v>25.872167870897258</v>
      </c>
    </row>
    <row r="37" spans="1:9" ht="18" customHeight="1">
      <c r="A37" s="93"/>
      <c r="B37" s="93"/>
      <c r="C37" s="62"/>
      <c r="D37" s="61"/>
      <c r="E37" s="29" t="s">
        <v>33</v>
      </c>
      <c r="F37" s="55">
        <v>81951.232000000004</v>
      </c>
      <c r="G37" s="56">
        <f t="shared" si="3"/>
        <v>6.6048969015594423</v>
      </c>
      <c r="H37" s="55">
        <v>80316.94</v>
      </c>
      <c r="I37" s="56">
        <f t="shared" si="2"/>
        <v>2.0348036167712635</v>
      </c>
    </row>
    <row r="38" spans="1:9" ht="18" customHeight="1">
      <c r="A38" s="93"/>
      <c r="B38" s="93"/>
      <c r="C38" s="62"/>
      <c r="D38" s="54" t="s">
        <v>34</v>
      </c>
      <c r="E38" s="54"/>
      <c r="F38" s="55">
        <v>22</v>
      </c>
      <c r="G38" s="56">
        <f>F38/$F$40*100</f>
        <v>1.7731000289819647E-3</v>
      </c>
      <c r="H38" s="55">
        <v>290</v>
      </c>
      <c r="I38" s="56">
        <f t="shared" si="2"/>
        <v>-92.41379310344827</v>
      </c>
    </row>
    <row r="39" spans="1:9" ht="18" customHeight="1">
      <c r="A39" s="93"/>
      <c r="B39" s="93"/>
      <c r="C39" s="61"/>
      <c r="D39" s="54" t="s">
        <v>35</v>
      </c>
      <c r="E39" s="54"/>
      <c r="F39" s="55">
        <v>0</v>
      </c>
      <c r="G39" s="56">
        <f>F39/$F$40*100</f>
        <v>0</v>
      </c>
      <c r="H39" s="55">
        <v>0</v>
      </c>
      <c r="I39" s="56" t="e">
        <f t="shared" si="2"/>
        <v>#DIV/0!</v>
      </c>
    </row>
    <row r="40" spans="1:9" ht="18" customHeight="1">
      <c r="A40" s="93"/>
      <c r="B40" s="93"/>
      <c r="C40" s="29" t="s">
        <v>17</v>
      </c>
      <c r="D40" s="29"/>
      <c r="E40" s="29"/>
      <c r="F40" s="55">
        <f>SUM(F23,F27,F34)</f>
        <v>1240764.7419999999</v>
      </c>
      <c r="G40" s="56">
        <f>F40/$F$40*100</f>
        <v>100</v>
      </c>
      <c r="H40" s="55">
        <v>1191045.5550000002</v>
      </c>
      <c r="I40" s="56">
        <f t="shared" si="2"/>
        <v>4.1744152262924716</v>
      </c>
    </row>
    <row r="41" spans="1:9" ht="18" customHeight="1">
      <c r="A41" s="25" t="s">
        <v>18</v>
      </c>
      <c r="B41" s="25"/>
    </row>
    <row r="42" spans="1:9" ht="18" customHeight="1">
      <c r="A42" s="26" t="s">
        <v>19</v>
      </c>
      <c r="B42" s="25"/>
    </row>
  </sheetData>
  <mergeCells count="5">
    <mergeCell ref="A1:D1"/>
    <mergeCell ref="A9:A40"/>
    <mergeCell ref="B9:B22"/>
    <mergeCell ref="B23:B40"/>
    <mergeCell ref="G6:I6"/>
  </mergeCells>
  <phoneticPr fontId="7"/>
  <printOptions horizontalCentered="1" verticalCentered="1" gridLinesSet="0"/>
  <pageMargins left="0" right="0" top="0.43307086614173229" bottom="0.19685039370078741" header="0.19685039370078741" footer="0.31496062992125984"/>
  <pageSetup paperSize="9" scale="97" orientation="portrait" useFirstPageNumber="1" r:id="rId1"/>
  <headerFooter alignWithMargins="0">
    <oddHeader>&amp;R&amp;"明朝,斜体"&amp;9指定都市－1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A50"/>
  <sheetViews>
    <sheetView view="pageBreakPreview" zoomScale="94" zoomScaleNormal="100" zoomScaleSheetLayoutView="94" workbookViewId="0">
      <pane xSplit="5" ySplit="7" topLeftCell="F8" activePane="bottomRight" state="frozen"/>
      <selection activeCell="N15" sqref="N15"/>
      <selection pane="topRight" activeCell="N15" sqref="N15"/>
      <selection pane="bottomLeft" activeCell="N15" sqref="N15"/>
      <selection pane="bottomRight" activeCell="D1" sqref="D1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3" width="13.625" style="1" customWidth="1"/>
    <col min="24" max="27" width="12" style="1" customWidth="1"/>
    <col min="28" max="16384" width="9" style="1"/>
  </cols>
  <sheetData>
    <row r="1" spans="1:27" ht="33.950000000000003" customHeight="1">
      <c r="A1" s="17" t="s">
        <v>0</v>
      </c>
      <c r="B1" s="13"/>
      <c r="C1" s="13"/>
      <c r="D1" s="109" t="s">
        <v>262</v>
      </c>
      <c r="E1" s="14"/>
      <c r="F1" s="14"/>
      <c r="G1" s="14"/>
    </row>
    <row r="2" spans="1:27" ht="15" customHeight="1"/>
    <row r="3" spans="1:27" ht="15" customHeight="1">
      <c r="A3" s="15" t="s">
        <v>42</v>
      </c>
      <c r="B3" s="15"/>
      <c r="C3" s="15"/>
      <c r="D3" s="15"/>
    </row>
    <row r="4" spans="1:27" ht="15" customHeight="1">
      <c r="A4" s="15"/>
      <c r="B4" s="15"/>
      <c r="C4" s="15"/>
      <c r="D4" s="15"/>
    </row>
    <row r="5" spans="1:27" ht="15.95" customHeight="1">
      <c r="A5" s="12" t="s">
        <v>236</v>
      </c>
      <c r="B5" s="12"/>
      <c r="C5" s="12"/>
      <c r="D5" s="12"/>
      <c r="K5" s="16"/>
      <c r="Q5" s="16" t="s">
        <v>43</v>
      </c>
    </row>
    <row r="6" spans="1:27" ht="15.95" customHeight="1">
      <c r="A6" s="102" t="s">
        <v>44</v>
      </c>
      <c r="B6" s="101"/>
      <c r="C6" s="101"/>
      <c r="D6" s="101"/>
      <c r="E6" s="101"/>
      <c r="F6" s="96" t="s">
        <v>246</v>
      </c>
      <c r="G6" s="96"/>
      <c r="H6" s="96" t="s">
        <v>247</v>
      </c>
      <c r="I6" s="96"/>
      <c r="J6" s="96" t="s">
        <v>248</v>
      </c>
      <c r="K6" s="96"/>
      <c r="L6" s="96" t="s">
        <v>249</v>
      </c>
      <c r="M6" s="96"/>
      <c r="N6" s="96" t="s">
        <v>250</v>
      </c>
      <c r="O6" s="96"/>
      <c r="P6" s="96" t="s">
        <v>251</v>
      </c>
      <c r="Q6" s="96"/>
    </row>
    <row r="7" spans="1:27" ht="15.95" customHeight="1">
      <c r="A7" s="101"/>
      <c r="B7" s="101"/>
      <c r="C7" s="101"/>
      <c r="D7" s="101"/>
      <c r="E7" s="101"/>
      <c r="F7" s="52" t="s">
        <v>237</v>
      </c>
      <c r="G7" s="52" t="s">
        <v>231</v>
      </c>
      <c r="H7" s="52" t="s">
        <v>234</v>
      </c>
      <c r="I7" s="52" t="s">
        <v>231</v>
      </c>
      <c r="J7" s="52" t="s">
        <v>234</v>
      </c>
      <c r="K7" s="52" t="s">
        <v>231</v>
      </c>
      <c r="L7" s="52" t="s">
        <v>234</v>
      </c>
      <c r="M7" s="52" t="s">
        <v>231</v>
      </c>
      <c r="N7" s="52" t="s">
        <v>234</v>
      </c>
      <c r="O7" s="52" t="s">
        <v>231</v>
      </c>
      <c r="P7" s="52" t="s">
        <v>234</v>
      </c>
      <c r="Q7" s="52" t="s">
        <v>231</v>
      </c>
    </row>
    <row r="8" spans="1:27" ht="15.95" customHeight="1">
      <c r="A8" s="99" t="s">
        <v>83</v>
      </c>
      <c r="B8" s="60" t="s">
        <v>45</v>
      </c>
      <c r="C8" s="54"/>
      <c r="D8" s="54"/>
      <c r="E8" s="64" t="s">
        <v>36</v>
      </c>
      <c r="F8" s="65">
        <v>25929</v>
      </c>
      <c r="G8" s="65">
        <v>25924</v>
      </c>
      <c r="H8" s="65">
        <v>2097</v>
      </c>
      <c r="I8" s="65">
        <v>2043</v>
      </c>
      <c r="J8" s="65">
        <v>1547</v>
      </c>
      <c r="K8" s="65">
        <v>1308</v>
      </c>
      <c r="L8" s="65">
        <v>46950</v>
      </c>
      <c r="M8" s="65">
        <v>45461</v>
      </c>
      <c r="N8" s="65">
        <v>42328</v>
      </c>
      <c r="O8" s="65">
        <v>42144</v>
      </c>
      <c r="P8" s="65">
        <v>49424</v>
      </c>
      <c r="Q8" s="65">
        <v>48422</v>
      </c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15.95" customHeight="1">
      <c r="A9" s="99"/>
      <c r="B9" s="62"/>
      <c r="C9" s="54" t="s">
        <v>46</v>
      </c>
      <c r="D9" s="54"/>
      <c r="E9" s="64" t="s">
        <v>37</v>
      </c>
      <c r="F9" s="65">
        <v>25929</v>
      </c>
      <c r="G9" s="65">
        <v>25924</v>
      </c>
      <c r="H9" s="65">
        <v>2097</v>
      </c>
      <c r="I9" s="65">
        <v>2043</v>
      </c>
      <c r="J9" s="65">
        <v>1541</v>
      </c>
      <c r="K9" s="65">
        <v>1308</v>
      </c>
      <c r="L9" s="65">
        <v>46950</v>
      </c>
      <c r="M9" s="65">
        <v>45461</v>
      </c>
      <c r="N9" s="65">
        <v>42326</v>
      </c>
      <c r="O9" s="65">
        <v>42120</v>
      </c>
      <c r="P9" s="65">
        <v>49422</v>
      </c>
      <c r="Q9" s="65">
        <v>48421</v>
      </c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15.95" customHeight="1">
      <c r="A10" s="99"/>
      <c r="B10" s="61"/>
      <c r="C10" s="54" t="s">
        <v>47</v>
      </c>
      <c r="D10" s="54"/>
      <c r="E10" s="64" t="s">
        <v>38</v>
      </c>
      <c r="F10" s="65">
        <v>0</v>
      </c>
      <c r="G10" s="65">
        <v>0</v>
      </c>
      <c r="H10" s="65">
        <v>0</v>
      </c>
      <c r="I10" s="65">
        <v>0</v>
      </c>
      <c r="J10" s="66">
        <v>6</v>
      </c>
      <c r="K10" s="66">
        <v>0</v>
      </c>
      <c r="L10" s="65">
        <v>0</v>
      </c>
      <c r="M10" s="65">
        <v>0</v>
      </c>
      <c r="N10" s="65">
        <v>2</v>
      </c>
      <c r="O10" s="65">
        <v>24</v>
      </c>
      <c r="P10" s="65">
        <v>2</v>
      </c>
      <c r="Q10" s="65">
        <v>1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5.95" customHeight="1">
      <c r="A11" s="99"/>
      <c r="B11" s="60" t="s">
        <v>48</v>
      </c>
      <c r="C11" s="54"/>
      <c r="D11" s="54"/>
      <c r="E11" s="64" t="s">
        <v>39</v>
      </c>
      <c r="F11" s="65">
        <v>26788</v>
      </c>
      <c r="G11" s="65">
        <v>25840</v>
      </c>
      <c r="H11" s="65">
        <v>2188</v>
      </c>
      <c r="I11" s="65">
        <v>2020</v>
      </c>
      <c r="J11" s="65">
        <v>1685</v>
      </c>
      <c r="K11" s="65">
        <v>1616</v>
      </c>
      <c r="L11" s="65">
        <v>41262</v>
      </c>
      <c r="M11" s="65">
        <v>40043</v>
      </c>
      <c r="N11" s="65">
        <v>36982</v>
      </c>
      <c r="O11" s="65">
        <v>35281</v>
      </c>
      <c r="P11" s="65">
        <v>50924</v>
      </c>
      <c r="Q11" s="65">
        <v>49678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5.95" customHeight="1">
      <c r="A12" s="99"/>
      <c r="B12" s="62"/>
      <c r="C12" s="54" t="s">
        <v>49</v>
      </c>
      <c r="D12" s="54"/>
      <c r="E12" s="64" t="s">
        <v>40</v>
      </c>
      <c r="F12" s="65">
        <v>26788</v>
      </c>
      <c r="G12" s="65">
        <v>25840</v>
      </c>
      <c r="H12" s="65">
        <v>2188</v>
      </c>
      <c r="I12" s="65">
        <v>2020</v>
      </c>
      <c r="J12" s="65">
        <v>1685</v>
      </c>
      <c r="K12" s="65">
        <v>1616</v>
      </c>
      <c r="L12" s="65">
        <v>41244</v>
      </c>
      <c r="M12" s="65">
        <v>40043</v>
      </c>
      <c r="N12" s="65">
        <v>36920</v>
      </c>
      <c r="O12" s="65">
        <v>35211</v>
      </c>
      <c r="P12" s="65">
        <v>50811</v>
      </c>
      <c r="Q12" s="65">
        <v>49564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5.95" customHeight="1">
      <c r="A13" s="99"/>
      <c r="B13" s="61"/>
      <c r="C13" s="54" t="s">
        <v>50</v>
      </c>
      <c r="D13" s="54"/>
      <c r="E13" s="64" t="s">
        <v>41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  <c r="K13" s="66">
        <v>0</v>
      </c>
      <c r="L13" s="65">
        <v>18</v>
      </c>
      <c r="M13" s="65">
        <v>279</v>
      </c>
      <c r="N13" s="65">
        <v>62</v>
      </c>
      <c r="O13" s="65">
        <v>70</v>
      </c>
      <c r="P13" s="65">
        <v>83</v>
      </c>
      <c r="Q13" s="65">
        <v>84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15.95" customHeight="1">
      <c r="A14" s="99"/>
      <c r="B14" s="54" t="s">
        <v>51</v>
      </c>
      <c r="C14" s="54"/>
      <c r="D14" s="54"/>
      <c r="E14" s="64" t="s">
        <v>87</v>
      </c>
      <c r="F14" s="65">
        <f t="shared" ref="F14:Q14" si="0">F9-F12</f>
        <v>-859</v>
      </c>
      <c r="G14" s="65">
        <f t="shared" si="0"/>
        <v>84</v>
      </c>
      <c r="H14" s="65">
        <f t="shared" si="0"/>
        <v>-91</v>
      </c>
      <c r="I14" s="65">
        <f t="shared" si="0"/>
        <v>23</v>
      </c>
      <c r="J14" s="65">
        <f t="shared" si="0"/>
        <v>-144</v>
      </c>
      <c r="K14" s="65">
        <f t="shared" si="0"/>
        <v>-308</v>
      </c>
      <c r="L14" s="65">
        <f t="shared" ref="L14:M14" si="1">L9-L12</f>
        <v>5706</v>
      </c>
      <c r="M14" s="65">
        <f t="shared" si="1"/>
        <v>5418</v>
      </c>
      <c r="N14" s="65">
        <f t="shared" si="0"/>
        <v>5406</v>
      </c>
      <c r="O14" s="65">
        <f t="shared" si="0"/>
        <v>6909</v>
      </c>
      <c r="P14" s="65">
        <f t="shared" si="0"/>
        <v>-1389</v>
      </c>
      <c r="Q14" s="65">
        <f t="shared" si="0"/>
        <v>-1143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15.95" customHeight="1">
      <c r="A15" s="99"/>
      <c r="B15" s="54" t="s">
        <v>52</v>
      </c>
      <c r="C15" s="54"/>
      <c r="D15" s="54"/>
      <c r="E15" s="64" t="s">
        <v>88</v>
      </c>
      <c r="F15" s="65">
        <f t="shared" ref="F15:Q15" si="2">F10-F13</f>
        <v>0</v>
      </c>
      <c r="G15" s="65">
        <f t="shared" si="2"/>
        <v>0</v>
      </c>
      <c r="H15" s="65">
        <f t="shared" si="2"/>
        <v>0</v>
      </c>
      <c r="I15" s="65">
        <f t="shared" si="2"/>
        <v>0</v>
      </c>
      <c r="J15" s="65">
        <f t="shared" si="2"/>
        <v>6</v>
      </c>
      <c r="K15" s="65">
        <f t="shared" si="2"/>
        <v>0</v>
      </c>
      <c r="L15" s="65">
        <f t="shared" ref="L15:M15" si="3">L10-L13</f>
        <v>-18</v>
      </c>
      <c r="M15" s="65">
        <f t="shared" si="3"/>
        <v>-279</v>
      </c>
      <c r="N15" s="65">
        <f t="shared" si="2"/>
        <v>-60</v>
      </c>
      <c r="O15" s="65">
        <f t="shared" si="2"/>
        <v>-46</v>
      </c>
      <c r="P15" s="65">
        <f t="shared" si="2"/>
        <v>-81</v>
      </c>
      <c r="Q15" s="65">
        <f t="shared" si="2"/>
        <v>-83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5.95" customHeight="1">
      <c r="A16" s="99"/>
      <c r="B16" s="54" t="s">
        <v>53</v>
      </c>
      <c r="C16" s="54"/>
      <c r="D16" s="54"/>
      <c r="E16" s="64" t="s">
        <v>89</v>
      </c>
      <c r="F16" s="65">
        <f t="shared" ref="F16:Q16" si="4">F8-F11</f>
        <v>-859</v>
      </c>
      <c r="G16" s="65">
        <f t="shared" si="4"/>
        <v>84</v>
      </c>
      <c r="H16" s="65">
        <f t="shared" si="4"/>
        <v>-91</v>
      </c>
      <c r="I16" s="65">
        <f t="shared" si="4"/>
        <v>23</v>
      </c>
      <c r="J16" s="65">
        <f t="shared" si="4"/>
        <v>-138</v>
      </c>
      <c r="K16" s="65">
        <f t="shared" si="4"/>
        <v>-308</v>
      </c>
      <c r="L16" s="65">
        <f t="shared" ref="L16:M16" si="5">L8-L11</f>
        <v>5688</v>
      </c>
      <c r="M16" s="65">
        <f t="shared" si="5"/>
        <v>5418</v>
      </c>
      <c r="N16" s="65">
        <f t="shared" si="4"/>
        <v>5346</v>
      </c>
      <c r="O16" s="65">
        <f t="shared" si="4"/>
        <v>6863</v>
      </c>
      <c r="P16" s="65">
        <f t="shared" si="4"/>
        <v>-1500</v>
      </c>
      <c r="Q16" s="65">
        <f t="shared" si="4"/>
        <v>-1256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5.95" customHeight="1">
      <c r="A17" s="99"/>
      <c r="B17" s="54" t="s">
        <v>54</v>
      </c>
      <c r="C17" s="54"/>
      <c r="D17" s="54"/>
      <c r="E17" s="52"/>
      <c r="F17" s="65">
        <v>4394</v>
      </c>
      <c r="G17" s="65">
        <v>3842</v>
      </c>
      <c r="H17" s="66">
        <v>4635</v>
      </c>
      <c r="I17" s="66">
        <v>4618</v>
      </c>
      <c r="J17" s="65">
        <v>1153</v>
      </c>
      <c r="K17" s="65">
        <v>1373</v>
      </c>
      <c r="L17" s="65">
        <v>189310</v>
      </c>
      <c r="M17" s="65">
        <v>200594</v>
      </c>
      <c r="N17" s="65">
        <v>0</v>
      </c>
      <c r="O17" s="65">
        <v>0</v>
      </c>
      <c r="P17" s="66">
        <v>3285</v>
      </c>
      <c r="Q17" s="67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15.95" customHeight="1">
      <c r="A18" s="99"/>
      <c r="B18" s="54" t="s">
        <v>55</v>
      </c>
      <c r="C18" s="54"/>
      <c r="D18" s="54"/>
      <c r="E18" s="52"/>
      <c r="F18" s="67">
        <v>0</v>
      </c>
      <c r="G18" s="67">
        <v>0</v>
      </c>
      <c r="H18" s="67"/>
      <c r="I18" s="67"/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/>
      <c r="Q18" s="67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5.95" customHeight="1">
      <c r="A19" s="99" t="s">
        <v>84</v>
      </c>
      <c r="B19" s="60" t="s">
        <v>56</v>
      </c>
      <c r="C19" s="54"/>
      <c r="D19" s="54"/>
      <c r="E19" s="64"/>
      <c r="F19" s="65">
        <v>2123</v>
      </c>
      <c r="G19" s="65">
        <v>3016</v>
      </c>
      <c r="H19" s="65">
        <v>1658</v>
      </c>
      <c r="I19" s="65">
        <v>1897</v>
      </c>
      <c r="J19" s="65">
        <v>2151</v>
      </c>
      <c r="K19" s="65">
        <v>1518</v>
      </c>
      <c r="L19" s="65">
        <v>19425</v>
      </c>
      <c r="M19" s="65">
        <v>12737</v>
      </c>
      <c r="N19" s="65">
        <v>9435</v>
      </c>
      <c r="O19" s="65">
        <v>9572</v>
      </c>
      <c r="P19" s="65">
        <v>33064</v>
      </c>
      <c r="Q19" s="65">
        <v>21817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5.95" customHeight="1">
      <c r="A20" s="99"/>
      <c r="B20" s="61"/>
      <c r="C20" s="54" t="s">
        <v>57</v>
      </c>
      <c r="D20" s="54"/>
      <c r="E20" s="64"/>
      <c r="F20" s="65">
        <v>828</v>
      </c>
      <c r="G20" s="65">
        <v>942</v>
      </c>
      <c r="H20" s="65">
        <v>1139</v>
      </c>
      <c r="I20" s="65">
        <v>1370</v>
      </c>
      <c r="J20" s="65">
        <v>682</v>
      </c>
      <c r="K20" s="66">
        <v>652</v>
      </c>
      <c r="L20" s="65">
        <v>12942</v>
      </c>
      <c r="M20" s="65">
        <v>10680</v>
      </c>
      <c r="N20" s="65">
        <v>6000</v>
      </c>
      <c r="O20" s="65">
        <v>7000</v>
      </c>
      <c r="P20" s="65">
        <v>27058</v>
      </c>
      <c r="Q20" s="65">
        <v>17051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5.95" customHeight="1">
      <c r="A21" s="99"/>
      <c r="B21" s="54" t="s">
        <v>58</v>
      </c>
      <c r="C21" s="54"/>
      <c r="D21" s="54"/>
      <c r="E21" s="64" t="s">
        <v>90</v>
      </c>
      <c r="F21" s="65">
        <v>2123</v>
      </c>
      <c r="G21" s="65">
        <v>3016</v>
      </c>
      <c r="H21" s="65">
        <v>1658</v>
      </c>
      <c r="I21" s="65">
        <v>1897</v>
      </c>
      <c r="J21" s="65">
        <v>2151</v>
      </c>
      <c r="K21" s="65">
        <v>1518</v>
      </c>
      <c r="L21" s="65">
        <v>19425</v>
      </c>
      <c r="M21" s="65">
        <v>12737</v>
      </c>
      <c r="N21" s="65">
        <v>9435</v>
      </c>
      <c r="O21" s="65">
        <v>9572</v>
      </c>
      <c r="P21" s="65">
        <v>33064</v>
      </c>
      <c r="Q21" s="65">
        <v>21817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5.95" customHeight="1">
      <c r="A22" s="99"/>
      <c r="B22" s="60" t="s">
        <v>59</v>
      </c>
      <c r="C22" s="54"/>
      <c r="D22" s="54"/>
      <c r="E22" s="64" t="s">
        <v>91</v>
      </c>
      <c r="F22" s="65">
        <v>3142</v>
      </c>
      <c r="G22" s="65">
        <v>6529</v>
      </c>
      <c r="H22" s="65">
        <v>2182</v>
      </c>
      <c r="I22" s="65">
        <v>2433</v>
      </c>
      <c r="J22" s="65">
        <v>2484</v>
      </c>
      <c r="K22" s="65">
        <v>1746</v>
      </c>
      <c r="L22" s="65">
        <v>36152</v>
      </c>
      <c r="M22" s="65">
        <v>30898</v>
      </c>
      <c r="N22" s="65">
        <v>33026</v>
      </c>
      <c r="O22" s="65">
        <v>32656</v>
      </c>
      <c r="P22" s="65">
        <v>50250</v>
      </c>
      <c r="Q22" s="65">
        <v>38952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5.95" customHeight="1">
      <c r="A23" s="99"/>
      <c r="B23" s="61" t="s">
        <v>60</v>
      </c>
      <c r="C23" s="54" t="s">
        <v>61</v>
      </c>
      <c r="D23" s="54"/>
      <c r="E23" s="64"/>
      <c r="F23" s="65">
        <v>2033</v>
      </c>
      <c r="G23" s="65">
        <v>3028</v>
      </c>
      <c r="H23" s="65">
        <v>1037</v>
      </c>
      <c r="I23" s="65">
        <v>1053</v>
      </c>
      <c r="J23" s="65">
        <v>237</v>
      </c>
      <c r="K23" s="65">
        <v>215</v>
      </c>
      <c r="L23" s="65">
        <v>16943</v>
      </c>
      <c r="M23" s="65">
        <v>18626</v>
      </c>
      <c r="N23" s="65">
        <v>5833</v>
      </c>
      <c r="O23" s="65">
        <v>5913</v>
      </c>
      <c r="P23" s="65">
        <v>18188</v>
      </c>
      <c r="Q23" s="65">
        <v>16390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5.95" customHeight="1">
      <c r="A24" s="99"/>
      <c r="B24" s="54" t="s">
        <v>92</v>
      </c>
      <c r="C24" s="54"/>
      <c r="D24" s="54"/>
      <c r="E24" s="64" t="s">
        <v>93</v>
      </c>
      <c r="F24" s="65">
        <f t="shared" ref="F24:Q24" si="6">F21-F22</f>
        <v>-1019</v>
      </c>
      <c r="G24" s="65">
        <f t="shared" si="6"/>
        <v>-3513</v>
      </c>
      <c r="H24" s="65">
        <f t="shared" si="6"/>
        <v>-524</v>
      </c>
      <c r="I24" s="65">
        <f t="shared" si="6"/>
        <v>-536</v>
      </c>
      <c r="J24" s="65">
        <f t="shared" si="6"/>
        <v>-333</v>
      </c>
      <c r="K24" s="65">
        <f t="shared" si="6"/>
        <v>-228</v>
      </c>
      <c r="L24" s="65">
        <f t="shared" ref="L24:M24" si="7">L21-L22</f>
        <v>-16727</v>
      </c>
      <c r="M24" s="65">
        <f t="shared" si="7"/>
        <v>-18161</v>
      </c>
      <c r="N24" s="65">
        <f t="shared" si="6"/>
        <v>-23591</v>
      </c>
      <c r="O24" s="65">
        <f t="shared" si="6"/>
        <v>-23084</v>
      </c>
      <c r="P24" s="65">
        <f t="shared" si="6"/>
        <v>-17186</v>
      </c>
      <c r="Q24" s="65">
        <f t="shared" si="6"/>
        <v>-17135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5.95" customHeight="1">
      <c r="A25" s="99"/>
      <c r="B25" s="60" t="s">
        <v>62</v>
      </c>
      <c r="C25" s="60"/>
      <c r="D25" s="60"/>
      <c r="E25" s="103" t="s">
        <v>94</v>
      </c>
      <c r="F25" s="97">
        <v>2</v>
      </c>
      <c r="G25" s="97">
        <v>4</v>
      </c>
      <c r="H25" s="97">
        <v>524</v>
      </c>
      <c r="I25" s="97">
        <v>536</v>
      </c>
      <c r="J25" s="97">
        <v>333</v>
      </c>
      <c r="K25" s="97">
        <v>228</v>
      </c>
      <c r="L25" s="97">
        <v>14020</v>
      </c>
      <c r="M25" s="97">
        <v>13358</v>
      </c>
      <c r="N25" s="97">
        <v>23591</v>
      </c>
      <c r="O25" s="97">
        <v>23084</v>
      </c>
      <c r="P25" s="97">
        <v>17186</v>
      </c>
      <c r="Q25" s="97">
        <v>17135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5.95" customHeight="1">
      <c r="A26" s="99"/>
      <c r="B26" s="81" t="s">
        <v>63</v>
      </c>
      <c r="C26" s="81"/>
      <c r="D26" s="81"/>
      <c r="E26" s="10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5.95" customHeight="1">
      <c r="A27" s="99"/>
      <c r="B27" s="54" t="s">
        <v>95</v>
      </c>
      <c r="C27" s="54"/>
      <c r="D27" s="54"/>
      <c r="E27" s="64" t="s">
        <v>96</v>
      </c>
      <c r="F27" s="65">
        <f t="shared" ref="F27:Q27" si="8">F24+F25</f>
        <v>-1017</v>
      </c>
      <c r="G27" s="65">
        <f t="shared" si="8"/>
        <v>-3509</v>
      </c>
      <c r="H27" s="65">
        <f t="shared" si="8"/>
        <v>0</v>
      </c>
      <c r="I27" s="65">
        <f t="shared" si="8"/>
        <v>0</v>
      </c>
      <c r="J27" s="65">
        <f t="shared" si="8"/>
        <v>0</v>
      </c>
      <c r="K27" s="65">
        <f t="shared" si="8"/>
        <v>0</v>
      </c>
      <c r="L27" s="65">
        <f t="shared" ref="L27:M27" si="9">L24+L25</f>
        <v>-2707</v>
      </c>
      <c r="M27" s="65">
        <f t="shared" si="9"/>
        <v>-4803</v>
      </c>
      <c r="N27" s="65">
        <f t="shared" si="8"/>
        <v>0</v>
      </c>
      <c r="O27" s="65">
        <f t="shared" si="8"/>
        <v>0</v>
      </c>
      <c r="P27" s="65">
        <f t="shared" si="8"/>
        <v>0</v>
      </c>
      <c r="Q27" s="65">
        <f t="shared" si="8"/>
        <v>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8"/>
      <c r="P29" s="18"/>
      <c r="Q29" s="19" t="s">
        <v>100</v>
      </c>
      <c r="R29" s="18"/>
      <c r="S29" s="18"/>
      <c r="T29" s="18"/>
      <c r="U29" s="18"/>
      <c r="V29" s="18"/>
      <c r="W29" s="18"/>
      <c r="X29" s="18"/>
      <c r="Y29" s="18"/>
      <c r="Z29" s="18"/>
      <c r="AA29" s="19"/>
    </row>
    <row r="30" spans="1:27" ht="15.95" customHeight="1">
      <c r="A30" s="101" t="s">
        <v>64</v>
      </c>
      <c r="B30" s="101"/>
      <c r="C30" s="101"/>
      <c r="D30" s="101"/>
      <c r="E30" s="10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24"/>
      <c r="S30" s="18"/>
      <c r="T30" s="24"/>
      <c r="U30" s="18"/>
      <c r="V30" s="24"/>
      <c r="W30" s="18"/>
      <c r="X30" s="24"/>
      <c r="Y30" s="18"/>
      <c r="Z30" s="24"/>
      <c r="AA30" s="18"/>
    </row>
    <row r="31" spans="1:27" ht="15.95" customHeight="1">
      <c r="A31" s="101"/>
      <c r="B31" s="101"/>
      <c r="C31" s="101"/>
      <c r="D31" s="101"/>
      <c r="E31" s="101"/>
      <c r="F31" s="52" t="s">
        <v>234</v>
      </c>
      <c r="G31" s="52" t="s">
        <v>231</v>
      </c>
      <c r="H31" s="52" t="s">
        <v>234</v>
      </c>
      <c r="I31" s="52" t="s">
        <v>231</v>
      </c>
      <c r="J31" s="52" t="s">
        <v>234</v>
      </c>
      <c r="K31" s="52" t="s">
        <v>231</v>
      </c>
      <c r="L31" s="52" t="s">
        <v>234</v>
      </c>
      <c r="M31" s="52" t="s">
        <v>231</v>
      </c>
      <c r="N31" s="52" t="s">
        <v>234</v>
      </c>
      <c r="O31" s="52" t="s">
        <v>231</v>
      </c>
      <c r="P31" s="52" t="s">
        <v>234</v>
      </c>
      <c r="Q31" s="52" t="s">
        <v>231</v>
      </c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5.95" customHeight="1">
      <c r="A32" s="99" t="s">
        <v>85</v>
      </c>
      <c r="B32" s="60" t="s">
        <v>45</v>
      </c>
      <c r="C32" s="54"/>
      <c r="D32" s="54"/>
      <c r="E32" s="64" t="s">
        <v>36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21"/>
      <c r="S32" s="21"/>
      <c r="T32" s="21"/>
      <c r="U32" s="21"/>
      <c r="V32" s="23"/>
      <c r="W32" s="23"/>
      <c r="X32" s="21"/>
      <c r="Y32" s="21"/>
      <c r="Z32" s="23"/>
      <c r="AA32" s="23"/>
    </row>
    <row r="33" spans="1:27" ht="15.95" customHeight="1">
      <c r="A33" s="105"/>
      <c r="B33" s="62"/>
      <c r="C33" s="60" t="s">
        <v>65</v>
      </c>
      <c r="D33" s="54"/>
      <c r="E33" s="64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21"/>
      <c r="S33" s="21"/>
      <c r="T33" s="21"/>
      <c r="U33" s="21"/>
      <c r="V33" s="23"/>
      <c r="W33" s="23"/>
      <c r="X33" s="21"/>
      <c r="Y33" s="21"/>
      <c r="Z33" s="23"/>
      <c r="AA33" s="23"/>
    </row>
    <row r="34" spans="1:27" ht="15.95" customHeight="1">
      <c r="A34" s="105"/>
      <c r="B34" s="62"/>
      <c r="C34" s="61"/>
      <c r="D34" s="54" t="s">
        <v>66</v>
      </c>
      <c r="E34" s="64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21"/>
      <c r="S34" s="21"/>
      <c r="T34" s="21"/>
      <c r="U34" s="21"/>
      <c r="V34" s="23"/>
      <c r="W34" s="23"/>
      <c r="X34" s="21"/>
      <c r="Y34" s="21"/>
      <c r="Z34" s="23"/>
      <c r="AA34" s="23"/>
    </row>
    <row r="35" spans="1:27" ht="15.95" customHeight="1">
      <c r="A35" s="105"/>
      <c r="B35" s="61"/>
      <c r="C35" s="54" t="s">
        <v>67</v>
      </c>
      <c r="D35" s="54"/>
      <c r="E35" s="64"/>
      <c r="F35" s="65"/>
      <c r="G35" s="65"/>
      <c r="H35" s="65"/>
      <c r="I35" s="65"/>
      <c r="J35" s="67"/>
      <c r="K35" s="67"/>
      <c r="L35" s="65"/>
      <c r="M35" s="65"/>
      <c r="N35" s="65"/>
      <c r="O35" s="65"/>
      <c r="P35" s="65"/>
      <c r="Q35" s="65"/>
      <c r="R35" s="21"/>
      <c r="S35" s="21"/>
      <c r="T35" s="21"/>
      <c r="U35" s="21"/>
      <c r="V35" s="23"/>
      <c r="W35" s="23"/>
      <c r="X35" s="21"/>
      <c r="Y35" s="21"/>
      <c r="Z35" s="23"/>
      <c r="AA35" s="23"/>
    </row>
    <row r="36" spans="1:27" ht="15.95" customHeight="1">
      <c r="A36" s="105"/>
      <c r="B36" s="60" t="s">
        <v>48</v>
      </c>
      <c r="C36" s="54"/>
      <c r="D36" s="54"/>
      <c r="E36" s="64" t="s">
        <v>37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21"/>
      <c r="S36" s="21"/>
      <c r="T36" s="21"/>
      <c r="U36" s="21"/>
      <c r="V36" s="21"/>
      <c r="W36" s="21"/>
      <c r="X36" s="21"/>
      <c r="Y36" s="21"/>
      <c r="Z36" s="23"/>
      <c r="AA36" s="23"/>
    </row>
    <row r="37" spans="1:27" ht="15.95" customHeight="1">
      <c r="A37" s="105"/>
      <c r="B37" s="62"/>
      <c r="C37" s="54" t="s">
        <v>68</v>
      </c>
      <c r="D37" s="54"/>
      <c r="E37" s="64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21"/>
      <c r="S37" s="21"/>
      <c r="T37" s="21"/>
      <c r="U37" s="21"/>
      <c r="V37" s="21"/>
      <c r="W37" s="21"/>
      <c r="X37" s="21"/>
      <c r="Y37" s="21"/>
      <c r="Z37" s="23"/>
      <c r="AA37" s="23"/>
    </row>
    <row r="38" spans="1:27" ht="15.95" customHeight="1">
      <c r="A38" s="105"/>
      <c r="B38" s="61"/>
      <c r="C38" s="54" t="s">
        <v>69</v>
      </c>
      <c r="D38" s="54"/>
      <c r="E38" s="64"/>
      <c r="F38" s="65"/>
      <c r="G38" s="65"/>
      <c r="H38" s="65"/>
      <c r="I38" s="65"/>
      <c r="J38" s="65"/>
      <c r="K38" s="67"/>
      <c r="L38" s="65"/>
      <c r="M38" s="65"/>
      <c r="N38" s="65"/>
      <c r="O38" s="65"/>
      <c r="P38" s="65"/>
      <c r="Q38" s="65"/>
      <c r="R38" s="21"/>
      <c r="S38" s="21"/>
      <c r="T38" s="23"/>
      <c r="U38" s="23"/>
      <c r="V38" s="21"/>
      <c r="W38" s="21"/>
      <c r="X38" s="21"/>
      <c r="Y38" s="21"/>
      <c r="Z38" s="23"/>
      <c r="AA38" s="23"/>
    </row>
    <row r="39" spans="1:27" ht="15.95" customHeight="1">
      <c r="A39" s="105"/>
      <c r="B39" s="29" t="s">
        <v>70</v>
      </c>
      <c r="C39" s="29"/>
      <c r="D39" s="29"/>
      <c r="E39" s="64" t="s">
        <v>97</v>
      </c>
      <c r="F39" s="65">
        <f t="shared" ref="F39:Q39" si="10">F32-F36</f>
        <v>0</v>
      </c>
      <c r="G39" s="65">
        <f t="shared" si="10"/>
        <v>0</v>
      </c>
      <c r="H39" s="65">
        <f t="shared" si="10"/>
        <v>0</v>
      </c>
      <c r="I39" s="65">
        <f t="shared" si="10"/>
        <v>0</v>
      </c>
      <c r="J39" s="65">
        <f t="shared" si="10"/>
        <v>0</v>
      </c>
      <c r="K39" s="65">
        <f t="shared" si="10"/>
        <v>0</v>
      </c>
      <c r="L39" s="65">
        <f t="shared" ref="L39:M39" si="11">L32-L36</f>
        <v>0</v>
      </c>
      <c r="M39" s="65">
        <f t="shared" si="11"/>
        <v>0</v>
      </c>
      <c r="N39" s="65">
        <f t="shared" si="10"/>
        <v>0</v>
      </c>
      <c r="O39" s="65">
        <f t="shared" si="10"/>
        <v>0</v>
      </c>
      <c r="P39" s="65">
        <f t="shared" si="10"/>
        <v>0</v>
      </c>
      <c r="Q39" s="65">
        <f t="shared" si="10"/>
        <v>0</v>
      </c>
      <c r="R39" s="21"/>
      <c r="S39" s="21"/>
      <c r="T39" s="21"/>
      <c r="U39" s="21"/>
      <c r="V39" s="21"/>
      <c r="W39" s="21"/>
      <c r="X39" s="21"/>
      <c r="Y39" s="21"/>
      <c r="Z39" s="23"/>
      <c r="AA39" s="23"/>
    </row>
    <row r="40" spans="1:27" ht="15.95" customHeight="1">
      <c r="A40" s="99" t="s">
        <v>86</v>
      </c>
      <c r="B40" s="60" t="s">
        <v>71</v>
      </c>
      <c r="C40" s="54"/>
      <c r="D40" s="54"/>
      <c r="E40" s="64" t="s">
        <v>39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21"/>
      <c r="S40" s="21"/>
      <c r="T40" s="21"/>
      <c r="U40" s="21"/>
      <c r="V40" s="23"/>
      <c r="W40" s="23"/>
      <c r="X40" s="23"/>
      <c r="Y40" s="23"/>
      <c r="Z40" s="21"/>
      <c r="AA40" s="21"/>
    </row>
    <row r="41" spans="1:27" ht="15.95" customHeight="1">
      <c r="A41" s="100"/>
      <c r="B41" s="61"/>
      <c r="C41" s="54" t="s">
        <v>72</v>
      </c>
      <c r="D41" s="54"/>
      <c r="E41" s="64"/>
      <c r="F41" s="67"/>
      <c r="G41" s="67"/>
      <c r="H41" s="67"/>
      <c r="I41" s="67"/>
      <c r="J41" s="65"/>
      <c r="K41" s="65"/>
      <c r="L41" s="65"/>
      <c r="M41" s="65"/>
      <c r="N41" s="65"/>
      <c r="O41" s="65"/>
      <c r="P41" s="65"/>
      <c r="Q41" s="65"/>
      <c r="R41" s="23"/>
      <c r="S41" s="23"/>
      <c r="T41" s="23"/>
      <c r="U41" s="23"/>
      <c r="V41" s="23"/>
      <c r="W41" s="23"/>
      <c r="X41" s="23"/>
      <c r="Y41" s="23"/>
      <c r="Z41" s="21"/>
      <c r="AA41" s="21"/>
    </row>
    <row r="42" spans="1:27" ht="15.95" customHeight="1">
      <c r="A42" s="100"/>
      <c r="B42" s="60" t="s">
        <v>59</v>
      </c>
      <c r="C42" s="54"/>
      <c r="D42" s="54"/>
      <c r="E42" s="64" t="s">
        <v>40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21"/>
      <c r="S42" s="21"/>
      <c r="T42" s="21"/>
      <c r="U42" s="21"/>
      <c r="V42" s="23"/>
      <c r="W42" s="23"/>
      <c r="X42" s="21"/>
      <c r="Y42" s="21"/>
      <c r="Z42" s="21"/>
      <c r="AA42" s="21"/>
    </row>
    <row r="43" spans="1:27" ht="15.95" customHeight="1">
      <c r="A43" s="100"/>
      <c r="B43" s="61"/>
      <c r="C43" s="54" t="s">
        <v>73</v>
      </c>
      <c r="D43" s="54"/>
      <c r="E43" s="64"/>
      <c r="F43" s="65"/>
      <c r="G43" s="65"/>
      <c r="H43" s="65"/>
      <c r="I43" s="65"/>
      <c r="J43" s="67"/>
      <c r="K43" s="67"/>
      <c r="L43" s="65"/>
      <c r="M43" s="65"/>
      <c r="N43" s="65"/>
      <c r="O43" s="65"/>
      <c r="P43" s="65"/>
      <c r="Q43" s="65"/>
      <c r="R43" s="21"/>
      <c r="S43" s="21"/>
      <c r="T43" s="23"/>
      <c r="U43" s="21"/>
      <c r="V43" s="23"/>
      <c r="W43" s="23"/>
      <c r="X43" s="21"/>
      <c r="Y43" s="21"/>
      <c r="Z43" s="23"/>
      <c r="AA43" s="23"/>
    </row>
    <row r="44" spans="1:27" ht="15.95" customHeight="1">
      <c r="A44" s="100"/>
      <c r="B44" s="54" t="s">
        <v>70</v>
      </c>
      <c r="C44" s="54"/>
      <c r="D44" s="54"/>
      <c r="E44" s="64" t="s">
        <v>98</v>
      </c>
      <c r="F44" s="67">
        <f t="shared" ref="F44:Q44" si="12">F40-F42</f>
        <v>0</v>
      </c>
      <c r="G44" s="67">
        <f t="shared" si="12"/>
        <v>0</v>
      </c>
      <c r="H44" s="67">
        <f t="shared" si="12"/>
        <v>0</v>
      </c>
      <c r="I44" s="67">
        <f t="shared" si="12"/>
        <v>0</v>
      </c>
      <c r="J44" s="67">
        <f t="shared" si="12"/>
        <v>0</v>
      </c>
      <c r="K44" s="67">
        <f t="shared" si="12"/>
        <v>0</v>
      </c>
      <c r="L44" s="67">
        <f t="shared" ref="L44:M44" si="13">L40-L42</f>
        <v>0</v>
      </c>
      <c r="M44" s="67">
        <f t="shared" si="13"/>
        <v>0</v>
      </c>
      <c r="N44" s="67">
        <f t="shared" si="12"/>
        <v>0</v>
      </c>
      <c r="O44" s="67">
        <f t="shared" si="12"/>
        <v>0</v>
      </c>
      <c r="P44" s="67">
        <f t="shared" si="12"/>
        <v>0</v>
      </c>
      <c r="Q44" s="67">
        <f t="shared" si="12"/>
        <v>0</v>
      </c>
      <c r="R44" s="23"/>
      <c r="S44" s="23"/>
      <c r="T44" s="21"/>
      <c r="U44" s="21"/>
      <c r="V44" s="23"/>
      <c r="W44" s="23"/>
      <c r="X44" s="21"/>
      <c r="Y44" s="21"/>
      <c r="Z44" s="21"/>
      <c r="AA44" s="21"/>
    </row>
    <row r="45" spans="1:27" ht="15.95" customHeight="1">
      <c r="A45" s="99" t="s">
        <v>78</v>
      </c>
      <c r="B45" s="29" t="s">
        <v>74</v>
      </c>
      <c r="C45" s="29"/>
      <c r="D45" s="29"/>
      <c r="E45" s="64" t="s">
        <v>99</v>
      </c>
      <c r="F45" s="65">
        <f t="shared" ref="F45:Q45" si="14">F39+F44</f>
        <v>0</v>
      </c>
      <c r="G45" s="65">
        <f t="shared" si="14"/>
        <v>0</v>
      </c>
      <c r="H45" s="65">
        <f t="shared" si="14"/>
        <v>0</v>
      </c>
      <c r="I45" s="65">
        <f t="shared" si="14"/>
        <v>0</v>
      </c>
      <c r="J45" s="65">
        <f t="shared" si="14"/>
        <v>0</v>
      </c>
      <c r="K45" s="65">
        <f t="shared" si="14"/>
        <v>0</v>
      </c>
      <c r="L45" s="65">
        <f t="shared" ref="L45:M45" si="15">L39+L44</f>
        <v>0</v>
      </c>
      <c r="M45" s="65">
        <f t="shared" si="15"/>
        <v>0</v>
      </c>
      <c r="N45" s="65">
        <f t="shared" si="14"/>
        <v>0</v>
      </c>
      <c r="O45" s="65">
        <f t="shared" si="14"/>
        <v>0</v>
      </c>
      <c r="P45" s="65">
        <f t="shared" si="14"/>
        <v>0</v>
      </c>
      <c r="Q45" s="65">
        <f t="shared" si="14"/>
        <v>0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5.95" customHeight="1">
      <c r="A46" s="100"/>
      <c r="B46" s="54" t="s">
        <v>75</v>
      </c>
      <c r="C46" s="54"/>
      <c r="D46" s="54"/>
      <c r="E46" s="54"/>
      <c r="F46" s="67"/>
      <c r="G46" s="67"/>
      <c r="H46" s="67"/>
      <c r="I46" s="67"/>
      <c r="J46" s="67"/>
      <c r="K46" s="67"/>
      <c r="L46" s="65"/>
      <c r="M46" s="65"/>
      <c r="N46" s="65"/>
      <c r="O46" s="65"/>
      <c r="P46" s="67"/>
      <c r="Q46" s="67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5.95" customHeight="1">
      <c r="A47" s="100"/>
      <c r="B47" s="54" t="s">
        <v>76</v>
      </c>
      <c r="C47" s="54"/>
      <c r="D47" s="54"/>
      <c r="E47" s="54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5.95" customHeight="1">
      <c r="A48" s="100"/>
      <c r="B48" s="54" t="s">
        <v>77</v>
      </c>
      <c r="C48" s="54"/>
      <c r="D48" s="54"/>
      <c r="E48" s="54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1" ht="15.95" customHeight="1">
      <c r="A49" s="11" t="s">
        <v>82</v>
      </c>
    </row>
    <row r="50" spans="1:1" ht="15.95" customHeight="1">
      <c r="A50" s="11"/>
    </row>
  </sheetData>
  <mergeCells count="32">
    <mergeCell ref="P6:Q6"/>
    <mergeCell ref="Q25:Q26"/>
    <mergeCell ref="F30:G30"/>
    <mergeCell ref="H30:I30"/>
    <mergeCell ref="J30:K30"/>
    <mergeCell ref="N30:O30"/>
    <mergeCell ref="P30:Q30"/>
    <mergeCell ref="L30:M30"/>
    <mergeCell ref="F6:G6"/>
    <mergeCell ref="H6:I6"/>
    <mergeCell ref="J6:K6"/>
    <mergeCell ref="N6:O6"/>
    <mergeCell ref="P25:P26"/>
    <mergeCell ref="J25:J26"/>
    <mergeCell ref="K25:K26"/>
    <mergeCell ref="N25:N26"/>
    <mergeCell ref="O25:O26"/>
    <mergeCell ref="I25:I26"/>
    <mergeCell ref="F25:F26"/>
    <mergeCell ref="G25:G26"/>
    <mergeCell ref="H25:H26"/>
    <mergeCell ref="L6:M6"/>
    <mergeCell ref="L25:L26"/>
    <mergeCell ref="M25:M26"/>
    <mergeCell ref="A45:A48"/>
    <mergeCell ref="A30:E31"/>
    <mergeCell ref="A6:E7"/>
    <mergeCell ref="A8:A18"/>
    <mergeCell ref="A19:A27"/>
    <mergeCell ref="E25:E26"/>
    <mergeCell ref="A32:A39"/>
    <mergeCell ref="A40:A44"/>
  </mergeCells>
  <phoneticPr fontId="7"/>
  <printOptions horizontalCentered="1" gridLinesSet="0"/>
  <pageMargins left="0.78740157480314965" right="0.36" top="0.28000000000000003" bottom="0.23" header="0.19685039370078741" footer="0.19685039370078741"/>
  <pageSetup paperSize="9" scale="63" firstPageNumber="3" orientation="landscape" useFirstPageNumber="1" horizontalDpi="4294967292" r:id="rId1"/>
  <headerFooter alignWithMargins="0">
    <oddHeader>&amp;R&amp;"明朝,斜体"&amp;9指定都市－2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</sheetPr>
  <dimension ref="A1:X42"/>
  <sheetViews>
    <sheetView view="pageBreakPreview" zoomScaleNormal="100" zoomScaleSheetLayoutView="100" workbookViewId="0">
      <pane xSplit="5" ySplit="8" topLeftCell="F9" activePane="bottomRight" state="frozen"/>
      <selection activeCell="N15" sqref="N15"/>
      <selection pane="topRight" activeCell="N15" sqref="N15"/>
      <selection pane="bottomLeft" activeCell="N15" sqref="N15"/>
      <selection pane="bottomRight" activeCell="E1" sqref="E1"/>
    </sheetView>
  </sheetViews>
  <sheetFormatPr defaultRowHeight="13.5"/>
  <cols>
    <col min="1" max="2" width="3.625" style="1" customWidth="1"/>
    <col min="3" max="4" width="1.625" style="1" customWidth="1"/>
    <col min="5" max="5" width="32.625" style="1" customWidth="1"/>
    <col min="6" max="6" width="15.625" style="1" customWidth="1"/>
    <col min="7" max="7" width="10.625" style="1" customWidth="1"/>
    <col min="8" max="8" width="15.625" style="1" customWidth="1"/>
    <col min="9" max="24" width="10.625" style="1" customWidth="1"/>
    <col min="25" max="16384" width="9" style="1"/>
  </cols>
  <sheetData>
    <row r="1" spans="1:24" ht="33.950000000000003" customHeight="1">
      <c r="A1" s="92" t="s">
        <v>0</v>
      </c>
      <c r="B1" s="92"/>
      <c r="C1" s="92"/>
      <c r="D1" s="92"/>
      <c r="E1" s="109" t="s">
        <v>262</v>
      </c>
      <c r="F1" s="2"/>
    </row>
    <row r="3" spans="1:24" ht="14.25">
      <c r="A3" s="10" t="s">
        <v>105</v>
      </c>
    </row>
    <row r="5" spans="1:24" ht="14.25">
      <c r="A5" s="9" t="s">
        <v>238</v>
      </c>
      <c r="E5" s="3"/>
    </row>
    <row r="6" spans="1:24" ht="14.25">
      <c r="A6" s="3"/>
      <c r="G6" s="94" t="s">
        <v>106</v>
      </c>
      <c r="H6" s="95"/>
      <c r="I6" s="95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 spans="1:24" ht="27" customHeight="1">
      <c r="A7" s="8"/>
      <c r="B7" s="4"/>
      <c r="C7" s="4"/>
      <c r="D7" s="4"/>
      <c r="E7" s="58"/>
      <c r="F7" s="50" t="s">
        <v>239</v>
      </c>
      <c r="G7" s="50"/>
      <c r="H7" s="50" t="s">
        <v>241</v>
      </c>
      <c r="I7" s="68" t="s">
        <v>20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</row>
    <row r="8" spans="1:24" ht="17.100000000000001" customHeight="1">
      <c r="A8" s="5"/>
      <c r="B8" s="6"/>
      <c r="C8" s="6"/>
      <c r="D8" s="6"/>
      <c r="E8" s="59"/>
      <c r="F8" s="52" t="s">
        <v>230</v>
      </c>
      <c r="G8" s="52" t="s">
        <v>1</v>
      </c>
      <c r="H8" s="52" t="s">
        <v>230</v>
      </c>
      <c r="I8" s="53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8" customHeight="1">
      <c r="A9" s="93" t="s">
        <v>79</v>
      </c>
      <c r="B9" s="93" t="s">
        <v>80</v>
      </c>
      <c r="C9" s="60" t="s">
        <v>2</v>
      </c>
      <c r="D9" s="54"/>
      <c r="E9" s="54"/>
      <c r="F9" s="55">
        <v>347606.36099999998</v>
      </c>
      <c r="G9" s="56">
        <f t="shared" ref="G9:G22" si="0">F9/$F$22*100</f>
        <v>28.31040255900767</v>
      </c>
      <c r="H9" s="55">
        <v>334595.89500000002</v>
      </c>
      <c r="I9" s="56">
        <f t="shared" ref="I9:I40" si="1">(F9/H9-1)*100</f>
        <v>3.888411721249585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</row>
    <row r="10" spans="1:24" ht="18" customHeight="1">
      <c r="A10" s="93"/>
      <c r="B10" s="93"/>
      <c r="C10" s="62"/>
      <c r="D10" s="60" t="s">
        <v>21</v>
      </c>
      <c r="E10" s="54"/>
      <c r="F10" s="55">
        <v>171925.95800000001</v>
      </c>
      <c r="G10" s="56">
        <f t="shared" si="0"/>
        <v>14.002313039728998</v>
      </c>
      <c r="H10" s="55">
        <v>166985.986</v>
      </c>
      <c r="I10" s="56">
        <f t="shared" si="1"/>
        <v>2.9583153163523557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</row>
    <row r="11" spans="1:24" ht="18" customHeight="1">
      <c r="A11" s="93"/>
      <c r="B11" s="93"/>
      <c r="C11" s="49"/>
      <c r="D11" s="49"/>
      <c r="E11" s="29" t="s">
        <v>22</v>
      </c>
      <c r="F11" s="55">
        <v>141574.27499999999</v>
      </c>
      <c r="G11" s="56">
        <f t="shared" si="0"/>
        <v>11.530354927105765</v>
      </c>
      <c r="H11" s="55">
        <v>138428.62899999999</v>
      </c>
      <c r="I11" s="56">
        <f t="shared" si="1"/>
        <v>2.2723955461554146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4" ht="18" customHeight="1">
      <c r="A12" s="93"/>
      <c r="B12" s="93"/>
      <c r="C12" s="49"/>
      <c r="D12" s="28"/>
      <c r="E12" s="29" t="s">
        <v>23</v>
      </c>
      <c r="F12" s="55">
        <v>19707.530999999999</v>
      </c>
      <c r="G12" s="56">
        <f t="shared" si="0"/>
        <v>1.6050573253293339</v>
      </c>
      <c r="H12" s="55">
        <v>18043.151999999998</v>
      </c>
      <c r="I12" s="56">
        <f t="shared" si="1"/>
        <v>9.2244359522105626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</row>
    <row r="13" spans="1:24" ht="18" customHeight="1">
      <c r="A13" s="93"/>
      <c r="B13" s="93"/>
      <c r="C13" s="61"/>
      <c r="D13" s="54" t="s">
        <v>24</v>
      </c>
      <c r="E13" s="54"/>
      <c r="F13" s="55">
        <v>121376.06200000001</v>
      </c>
      <c r="G13" s="56">
        <f t="shared" si="0"/>
        <v>9.8853345674162547</v>
      </c>
      <c r="H13" s="55">
        <v>115970.052</v>
      </c>
      <c r="I13" s="56">
        <f t="shared" si="1"/>
        <v>4.6615569336814655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</row>
    <row r="14" spans="1:24" ht="18" customHeight="1">
      <c r="A14" s="93"/>
      <c r="B14" s="93"/>
      <c r="C14" s="54" t="s">
        <v>3</v>
      </c>
      <c r="D14" s="54"/>
      <c r="E14" s="54"/>
      <c r="F14" s="55">
        <v>5418.0839999999998</v>
      </c>
      <c r="G14" s="56">
        <f t="shared" si="0"/>
        <v>0.44126965541496088</v>
      </c>
      <c r="H14" s="55">
        <v>5463.1469999999999</v>
      </c>
      <c r="I14" s="56">
        <f t="shared" si="1"/>
        <v>-0.82485424609661795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</row>
    <row r="15" spans="1:24" ht="18" customHeight="1">
      <c r="A15" s="93"/>
      <c r="B15" s="93"/>
      <c r="C15" s="54" t="s">
        <v>4</v>
      </c>
      <c r="D15" s="54"/>
      <c r="E15" s="54"/>
      <c r="F15" s="55">
        <v>124390.99800000001</v>
      </c>
      <c r="G15" s="56">
        <f t="shared" si="0"/>
        <v>10.130882582142155</v>
      </c>
      <c r="H15" s="55">
        <v>131607.39300000001</v>
      </c>
      <c r="I15" s="56">
        <f t="shared" si="1"/>
        <v>-5.4832747883699851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</row>
    <row r="16" spans="1:24" ht="18" customHeight="1">
      <c r="A16" s="93"/>
      <c r="B16" s="93"/>
      <c r="C16" s="54" t="s">
        <v>25</v>
      </c>
      <c r="D16" s="54"/>
      <c r="E16" s="54"/>
      <c r="F16" s="55">
        <f>11017.789+8948.639</f>
        <v>19966.428</v>
      </c>
      <c r="G16" s="56">
        <f t="shared" si="0"/>
        <v>1.6261428954271708</v>
      </c>
      <c r="H16" s="55">
        <v>19510.708999999999</v>
      </c>
      <c r="I16" s="56">
        <f t="shared" si="1"/>
        <v>2.3357377735478524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</row>
    <row r="17" spans="1:24" ht="18" customHeight="1">
      <c r="A17" s="93"/>
      <c r="B17" s="93"/>
      <c r="C17" s="54" t="s">
        <v>5</v>
      </c>
      <c r="D17" s="54"/>
      <c r="E17" s="54"/>
      <c r="F17" s="55">
        <v>348870.19900000002</v>
      </c>
      <c r="G17" s="56">
        <f t="shared" si="0"/>
        <v>28.41333439962888</v>
      </c>
      <c r="H17" s="55">
        <v>420192.26500000001</v>
      </c>
      <c r="I17" s="56">
        <f t="shared" si="1"/>
        <v>-16.973674182222275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</row>
    <row r="18" spans="1:24" ht="18" customHeight="1">
      <c r="A18" s="93"/>
      <c r="B18" s="93"/>
      <c r="C18" s="54" t="s">
        <v>26</v>
      </c>
      <c r="D18" s="54"/>
      <c r="E18" s="54"/>
      <c r="F18" s="55">
        <v>72714.080000000002</v>
      </c>
      <c r="G18" s="56">
        <f t="shared" si="0"/>
        <v>5.922115091869359</v>
      </c>
      <c r="H18" s="55">
        <v>63518.275999999998</v>
      </c>
      <c r="I18" s="56">
        <f t="shared" si="1"/>
        <v>14.477414342920781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</row>
    <row r="19" spans="1:24" ht="18" customHeight="1">
      <c r="A19" s="93"/>
      <c r="B19" s="93"/>
      <c r="C19" s="54" t="s">
        <v>27</v>
      </c>
      <c r="D19" s="54"/>
      <c r="E19" s="54"/>
      <c r="F19" s="55">
        <v>20219.87</v>
      </c>
      <c r="G19" s="56">
        <f t="shared" si="0"/>
        <v>1.6467841892881883</v>
      </c>
      <c r="H19" s="55">
        <v>6636.84</v>
      </c>
      <c r="I19" s="56">
        <f t="shared" si="1"/>
        <v>204.6611037783041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</row>
    <row r="20" spans="1:24" ht="18" customHeight="1">
      <c r="A20" s="93"/>
      <c r="B20" s="93"/>
      <c r="C20" s="54" t="s">
        <v>6</v>
      </c>
      <c r="D20" s="54"/>
      <c r="E20" s="54"/>
      <c r="F20" s="55">
        <v>77721</v>
      </c>
      <c r="G20" s="56">
        <f t="shared" si="0"/>
        <v>6.3298979654996455</v>
      </c>
      <c r="H20" s="55">
        <v>99774</v>
      </c>
      <c r="I20" s="56">
        <f t="shared" si="1"/>
        <v>-22.102952673041077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</row>
    <row r="21" spans="1:24" ht="18" customHeight="1">
      <c r="A21" s="93"/>
      <c r="B21" s="93"/>
      <c r="C21" s="54" t="s">
        <v>7</v>
      </c>
      <c r="D21" s="54"/>
      <c r="E21" s="54"/>
      <c r="F21" s="55">
        <v>210932.677</v>
      </c>
      <c r="G21" s="56">
        <f t="shared" si="0"/>
        <v>17.179170661721976</v>
      </c>
      <c r="H21" s="55">
        <v>214399.58600000001</v>
      </c>
      <c r="I21" s="56">
        <f t="shared" si="1"/>
        <v>-1.6170315739322483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</row>
    <row r="22" spans="1:24" ht="18" customHeight="1">
      <c r="A22" s="93"/>
      <c r="B22" s="93"/>
      <c r="C22" s="54" t="s">
        <v>8</v>
      </c>
      <c r="D22" s="54"/>
      <c r="E22" s="54"/>
      <c r="F22" s="55">
        <f>SUM(F9,F14:F21)</f>
        <v>1227839.6969999999</v>
      </c>
      <c r="G22" s="56">
        <f t="shared" si="0"/>
        <v>100</v>
      </c>
      <c r="H22" s="55">
        <v>1295698.111</v>
      </c>
      <c r="I22" s="56">
        <f t="shared" si="1"/>
        <v>-5.2372086849480688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</row>
    <row r="23" spans="1:24" ht="18" customHeight="1">
      <c r="A23" s="93"/>
      <c r="B23" s="93" t="s">
        <v>81</v>
      </c>
      <c r="C23" s="63" t="s">
        <v>9</v>
      </c>
      <c r="D23" s="29"/>
      <c r="E23" s="29"/>
      <c r="F23" s="55">
        <f>+SUM(F24:F26)</f>
        <v>633862.69499999995</v>
      </c>
      <c r="G23" s="56">
        <f t="shared" ref="G23:G40" si="2">F23/$F$40*100</f>
        <v>52.133780178996069</v>
      </c>
      <c r="H23" s="55">
        <v>662533.78899999999</v>
      </c>
      <c r="I23" s="56">
        <f t="shared" si="1"/>
        <v>-4.3274915900176181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</row>
    <row r="24" spans="1:24" ht="18" customHeight="1">
      <c r="A24" s="93"/>
      <c r="B24" s="93"/>
      <c r="C24" s="62"/>
      <c r="D24" s="29" t="s">
        <v>10</v>
      </c>
      <c r="E24" s="29"/>
      <c r="F24" s="55">
        <v>166874.65400000001</v>
      </c>
      <c r="G24" s="56">
        <f t="shared" si="2"/>
        <v>13.725064746209792</v>
      </c>
      <c r="H24" s="55">
        <v>165043.66899999999</v>
      </c>
      <c r="I24" s="56">
        <f t="shared" si="1"/>
        <v>1.1093942658291445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</row>
    <row r="25" spans="1:24" ht="18" customHeight="1">
      <c r="A25" s="93"/>
      <c r="B25" s="93"/>
      <c r="C25" s="62"/>
      <c r="D25" s="29" t="s">
        <v>28</v>
      </c>
      <c r="E25" s="29"/>
      <c r="F25" s="55">
        <v>378374.33799999999</v>
      </c>
      <c r="G25" s="56">
        <f t="shared" si="2"/>
        <v>31.12043778292578</v>
      </c>
      <c r="H25" s="55">
        <v>390994.42599999998</v>
      </c>
      <c r="I25" s="56">
        <f t="shared" si="1"/>
        <v>-3.2276900029260203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</row>
    <row r="26" spans="1:24" ht="18" customHeight="1">
      <c r="A26" s="93"/>
      <c r="B26" s="93"/>
      <c r="C26" s="61"/>
      <c r="D26" s="29" t="s">
        <v>11</v>
      </c>
      <c r="E26" s="29"/>
      <c r="F26" s="55">
        <v>88613.702999999994</v>
      </c>
      <c r="G26" s="56">
        <f t="shared" si="2"/>
        <v>7.2882776498605031</v>
      </c>
      <c r="H26" s="55">
        <v>106495.694</v>
      </c>
      <c r="I26" s="56">
        <f t="shared" si="1"/>
        <v>-16.791280781737527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4" ht="18" customHeight="1">
      <c r="A27" s="93"/>
      <c r="B27" s="93"/>
      <c r="C27" s="63" t="s">
        <v>12</v>
      </c>
      <c r="D27" s="29"/>
      <c r="E27" s="29"/>
      <c r="F27" s="55">
        <f>+SUM(F28:F33)</f>
        <v>470169.93999999994</v>
      </c>
      <c r="G27" s="56">
        <f t="shared" si="2"/>
        <v>38.670419464789255</v>
      </c>
      <c r="H27" s="55">
        <v>513580.70400000003</v>
      </c>
      <c r="I27" s="56">
        <f t="shared" si="1"/>
        <v>-8.4525691214442649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</row>
    <row r="28" spans="1:24" ht="18" customHeight="1">
      <c r="A28" s="93"/>
      <c r="B28" s="93"/>
      <c r="C28" s="62"/>
      <c r="D28" s="29" t="s">
        <v>13</v>
      </c>
      <c r="E28" s="29"/>
      <c r="F28" s="55">
        <v>146820.99900000001</v>
      </c>
      <c r="G28" s="56">
        <f>F28/$F$40*100</f>
        <v>12.075696752475082</v>
      </c>
      <c r="H28" s="55">
        <v>146695.47099999999</v>
      </c>
      <c r="I28" s="56">
        <f t="shared" si="1"/>
        <v>8.557046727095674E-2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</row>
    <row r="29" spans="1:24" ht="18" customHeight="1">
      <c r="A29" s="93"/>
      <c r="B29" s="93"/>
      <c r="C29" s="62"/>
      <c r="D29" s="29" t="s">
        <v>29</v>
      </c>
      <c r="E29" s="29"/>
      <c r="F29" s="55">
        <v>33023.548000000003</v>
      </c>
      <c r="G29" s="56">
        <f t="shared" si="2"/>
        <v>2.7161125047160657</v>
      </c>
      <c r="H29" s="55">
        <v>37471.847999999998</v>
      </c>
      <c r="I29" s="56">
        <f t="shared" si="1"/>
        <v>-11.871045164359106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</row>
    <row r="30" spans="1:24" ht="18" customHeight="1">
      <c r="A30" s="93"/>
      <c r="B30" s="93"/>
      <c r="C30" s="62"/>
      <c r="D30" s="29" t="s">
        <v>30</v>
      </c>
      <c r="E30" s="29"/>
      <c r="F30" s="55">
        <v>100927.242</v>
      </c>
      <c r="G30" s="56">
        <f t="shared" si="2"/>
        <v>8.3010385214424716</v>
      </c>
      <c r="H30" s="55">
        <v>145624.99600000001</v>
      </c>
      <c r="I30" s="56">
        <f t="shared" si="1"/>
        <v>-30.693737495450314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</row>
    <row r="31" spans="1:24" ht="18" customHeight="1">
      <c r="A31" s="93"/>
      <c r="B31" s="93"/>
      <c r="C31" s="62"/>
      <c r="D31" s="29" t="s">
        <v>31</v>
      </c>
      <c r="E31" s="29"/>
      <c r="F31" s="55">
        <v>75834.05</v>
      </c>
      <c r="G31" s="56">
        <f t="shared" si="2"/>
        <v>6.2371799507510026</v>
      </c>
      <c r="H31" s="55">
        <v>73893.357999999993</v>
      </c>
      <c r="I31" s="56">
        <f t="shared" si="1"/>
        <v>2.626341598929649</v>
      </c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</row>
    <row r="32" spans="1:24" ht="18" customHeight="1">
      <c r="A32" s="93"/>
      <c r="B32" s="93"/>
      <c r="C32" s="62"/>
      <c r="D32" s="29" t="s">
        <v>14</v>
      </c>
      <c r="E32" s="29"/>
      <c r="F32" s="55">
        <v>18989.473999999998</v>
      </c>
      <c r="G32" s="56">
        <f t="shared" si="2"/>
        <v>1.56184150138503</v>
      </c>
      <c r="H32" s="55">
        <v>17053.352999999999</v>
      </c>
      <c r="I32" s="56">
        <f t="shared" si="1"/>
        <v>11.353315679327114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</row>
    <row r="33" spans="1:24" ht="18" customHeight="1">
      <c r="A33" s="93"/>
      <c r="B33" s="93"/>
      <c r="C33" s="61"/>
      <c r="D33" s="29" t="s">
        <v>32</v>
      </c>
      <c r="E33" s="29"/>
      <c r="F33" s="55">
        <v>94574.626999999993</v>
      </c>
      <c r="G33" s="56">
        <f t="shared" si="2"/>
        <v>7.7785502340196047</v>
      </c>
      <c r="H33" s="55">
        <v>92841.678</v>
      </c>
      <c r="I33" s="56">
        <f t="shared" si="1"/>
        <v>1.8665636353535131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</row>
    <row r="34" spans="1:24" ht="18" customHeight="1">
      <c r="A34" s="93"/>
      <c r="B34" s="93"/>
      <c r="C34" s="63" t="s">
        <v>15</v>
      </c>
      <c r="D34" s="29"/>
      <c r="E34" s="29"/>
      <c r="F34" s="55">
        <v>111806.103</v>
      </c>
      <c r="G34" s="56">
        <f t="shared" si="2"/>
        <v>9.1958003562146757</v>
      </c>
      <c r="H34" s="55">
        <v>105144.19500000001</v>
      </c>
      <c r="I34" s="56">
        <f t="shared" si="1"/>
        <v>6.335973184254251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18" customHeight="1">
      <c r="A35" s="93"/>
      <c r="B35" s="93"/>
      <c r="C35" s="62"/>
      <c r="D35" s="63" t="s">
        <v>16</v>
      </c>
      <c r="E35" s="29"/>
      <c r="F35" s="55">
        <v>110679.64599999999</v>
      </c>
      <c r="G35" s="56">
        <f t="shared" si="2"/>
        <v>9.1031518030148497</v>
      </c>
      <c r="H35" s="55">
        <v>102730.22900000001</v>
      </c>
      <c r="I35" s="56">
        <f t="shared" si="1"/>
        <v>7.7381478435134987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ht="18" customHeight="1">
      <c r="A36" s="93"/>
      <c r="B36" s="93"/>
      <c r="C36" s="62"/>
      <c r="D36" s="62"/>
      <c r="E36" s="57" t="s">
        <v>102</v>
      </c>
      <c r="F36" s="55">
        <f>+F35-F37</f>
        <v>39235.593999999997</v>
      </c>
      <c r="G36" s="56">
        <f t="shared" si="2"/>
        <v>3.2270393082343127</v>
      </c>
      <c r="H36" s="55">
        <v>45119039</v>
      </c>
      <c r="I36" s="56">
        <f t="shared" si="1"/>
        <v>-99.913039827820811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18" customHeight="1">
      <c r="A37" s="93"/>
      <c r="B37" s="93"/>
      <c r="C37" s="62"/>
      <c r="D37" s="61"/>
      <c r="E37" s="29" t="s">
        <v>33</v>
      </c>
      <c r="F37" s="55">
        <v>71444.051999999996</v>
      </c>
      <c r="G37" s="56">
        <f t="shared" si="2"/>
        <v>5.8761124947805374</v>
      </c>
      <c r="H37" s="55">
        <v>57611.19</v>
      </c>
      <c r="I37" s="56">
        <f t="shared" si="1"/>
        <v>24.010720833921305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18" customHeight="1">
      <c r="A38" s="93"/>
      <c r="B38" s="93"/>
      <c r="C38" s="62"/>
      <c r="D38" s="54" t="s">
        <v>34</v>
      </c>
      <c r="E38" s="54"/>
      <c r="F38" s="55">
        <v>1126.4570000000001</v>
      </c>
      <c r="G38" s="56">
        <f t="shared" si="2"/>
        <v>9.2648553199824124E-2</v>
      </c>
      <c r="H38" s="55">
        <v>2413.9659999999999</v>
      </c>
      <c r="I38" s="56">
        <f t="shared" si="1"/>
        <v>-53.335838201532248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8" customHeight="1">
      <c r="A39" s="93"/>
      <c r="B39" s="93"/>
      <c r="C39" s="61"/>
      <c r="D39" s="54" t="s">
        <v>35</v>
      </c>
      <c r="E39" s="54"/>
      <c r="F39" s="55">
        <v>0</v>
      </c>
      <c r="G39" s="56">
        <f t="shared" si="2"/>
        <v>0</v>
      </c>
      <c r="H39" s="55">
        <v>0</v>
      </c>
      <c r="I39" s="56" t="e">
        <f t="shared" si="1"/>
        <v>#DIV/0!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ht="18" customHeight="1">
      <c r="A40" s="93"/>
      <c r="B40" s="93"/>
      <c r="C40" s="29" t="s">
        <v>17</v>
      </c>
      <c r="D40" s="29"/>
      <c r="E40" s="29"/>
      <c r="F40" s="55">
        <f>SUM(F23,F27,F34)</f>
        <v>1215838.7379999999</v>
      </c>
      <c r="G40" s="56">
        <f t="shared" si="2"/>
        <v>100</v>
      </c>
      <c r="H40" s="55">
        <v>1281258.6880000001</v>
      </c>
      <c r="I40" s="56">
        <f t="shared" si="1"/>
        <v>-5.10591269450188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18" customHeight="1">
      <c r="A41" s="25" t="s">
        <v>18</v>
      </c>
    </row>
    <row r="42" spans="1:24" ht="18" customHeight="1">
      <c r="A42" s="26" t="s">
        <v>19</v>
      </c>
    </row>
  </sheetData>
  <mergeCells count="5">
    <mergeCell ref="B23:B40"/>
    <mergeCell ref="A9:A40"/>
    <mergeCell ref="B9:B22"/>
    <mergeCell ref="G6:I6"/>
    <mergeCell ref="A1:D1"/>
  </mergeCells>
  <phoneticPr fontId="15"/>
  <printOptions horizontalCentered="1" verticalCentered="1" gridLinesSet="0"/>
  <pageMargins left="0" right="0" top="0.43307086614173229" bottom="0.19685039370078741" header="0.19685039370078741" footer="0.31496062992125984"/>
  <pageSetup paperSize="9" orientation="portrait" useFirstPageNumber="1" horizontalDpi="4800" verticalDpi="4800" r:id="rId1"/>
  <headerFooter alignWithMargins="0">
    <oddHeader>&amp;R&amp;"明朝,斜体"&amp;9指定都市－3-1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I36"/>
  <sheetViews>
    <sheetView view="pageBreakPreview" zoomScale="85" zoomScaleNormal="100" zoomScaleSheetLayoutView="85" workbookViewId="0">
      <pane xSplit="4" ySplit="6" topLeftCell="E7" activePane="bottomRight" state="frozen"/>
      <selection activeCell="N15" sqref="N15"/>
      <selection pane="topRight" activeCell="N15" sqref="N15"/>
      <selection pane="bottomLeft" activeCell="N15" sqref="N15"/>
      <selection pane="bottomRight" activeCell="N15" sqref="N15"/>
    </sheetView>
  </sheetViews>
  <sheetFormatPr defaultRowHeight="13.5"/>
  <cols>
    <col min="1" max="1" width="5.375" style="1" customWidth="1"/>
    <col min="2" max="2" width="3.125" style="1" customWidth="1"/>
    <col min="3" max="3" width="34.75" style="1" customWidth="1"/>
    <col min="4" max="9" width="11.875" style="1" customWidth="1"/>
    <col min="10" max="16384" width="9" style="1"/>
  </cols>
  <sheetData>
    <row r="1" spans="1:9" ht="33.950000000000003" customHeight="1">
      <c r="A1" s="36" t="s">
        <v>0</v>
      </c>
      <c r="B1" s="36"/>
      <c r="C1" s="20" t="s">
        <v>261</v>
      </c>
      <c r="D1" s="37"/>
      <c r="E1" s="37"/>
    </row>
    <row r="4" spans="1:9">
      <c r="A4" s="9" t="s">
        <v>107</v>
      </c>
    </row>
    <row r="5" spans="1:9">
      <c r="I5" s="38" t="s">
        <v>108</v>
      </c>
    </row>
    <row r="6" spans="1:9" s="32" customFormat="1" ht="29.25" customHeight="1">
      <c r="A6" s="69" t="s">
        <v>109</v>
      </c>
      <c r="B6" s="50"/>
      <c r="C6" s="50"/>
      <c r="D6" s="50"/>
      <c r="E6" s="27" t="s">
        <v>226</v>
      </c>
      <c r="F6" s="27" t="s">
        <v>227</v>
      </c>
      <c r="G6" s="27" t="s">
        <v>228</v>
      </c>
      <c r="H6" s="27" t="s">
        <v>232</v>
      </c>
      <c r="I6" s="27" t="s">
        <v>242</v>
      </c>
    </row>
    <row r="7" spans="1:9" ht="27" customHeight="1">
      <c r="A7" s="93" t="s">
        <v>110</v>
      </c>
      <c r="B7" s="60" t="s">
        <v>111</v>
      </c>
      <c r="C7" s="54"/>
      <c r="D7" s="64" t="s">
        <v>112</v>
      </c>
      <c r="E7" s="31">
        <v>986962.11699999997</v>
      </c>
      <c r="F7" s="27">
        <v>1002443.912</v>
      </c>
      <c r="G7" s="27">
        <v>1288833.5060000001</v>
      </c>
      <c r="H7" s="27">
        <v>1295698.111</v>
      </c>
      <c r="I7" s="27">
        <v>1227839.6769999999</v>
      </c>
    </row>
    <row r="8" spans="1:9" ht="27" customHeight="1">
      <c r="A8" s="93"/>
      <c r="B8" s="81"/>
      <c r="C8" s="54" t="s">
        <v>113</v>
      </c>
      <c r="D8" s="64" t="s">
        <v>37</v>
      </c>
      <c r="E8" s="70">
        <v>459216.516</v>
      </c>
      <c r="F8" s="70">
        <v>474796.50799999997</v>
      </c>
      <c r="G8" s="70">
        <v>476184.16700000002</v>
      </c>
      <c r="H8" s="70">
        <v>508696.408</v>
      </c>
      <c r="I8" s="71">
        <v>511666.43199999997</v>
      </c>
    </row>
    <row r="9" spans="1:9" ht="27" customHeight="1">
      <c r="A9" s="93"/>
      <c r="B9" s="54" t="s">
        <v>114</v>
      </c>
      <c r="C9" s="54"/>
      <c r="D9" s="64"/>
      <c r="E9" s="70">
        <v>978964.29</v>
      </c>
      <c r="F9" s="70">
        <v>991167.20200000005</v>
      </c>
      <c r="G9" s="70">
        <v>1272707.2479999999</v>
      </c>
      <c r="H9" s="70">
        <v>1281258.7379999999</v>
      </c>
      <c r="I9" s="72">
        <v>1215838.7379999999</v>
      </c>
    </row>
    <row r="10" spans="1:9" ht="27" customHeight="1">
      <c r="A10" s="93"/>
      <c r="B10" s="54" t="s">
        <v>115</v>
      </c>
      <c r="C10" s="54"/>
      <c r="D10" s="64"/>
      <c r="E10" s="70">
        <v>7997.8270000000002</v>
      </c>
      <c r="F10" s="70">
        <v>11276.709999999963</v>
      </c>
      <c r="G10" s="70">
        <v>16126.258</v>
      </c>
      <c r="H10" s="70">
        <v>14439.373</v>
      </c>
      <c r="I10" s="72">
        <v>12000.939</v>
      </c>
    </row>
    <row r="11" spans="1:9" ht="27" customHeight="1">
      <c r="A11" s="93"/>
      <c r="B11" s="54" t="s">
        <v>116</v>
      </c>
      <c r="C11" s="54"/>
      <c r="D11" s="64"/>
      <c r="E11" s="70">
        <v>3043.835</v>
      </c>
      <c r="F11" s="70">
        <v>3743.26</v>
      </c>
      <c r="G11" s="70">
        <v>3897.0320000000002</v>
      </c>
      <c r="H11" s="70">
        <v>4477.7049999999999</v>
      </c>
      <c r="I11" s="72">
        <v>4179.5889999999999</v>
      </c>
    </row>
    <row r="12" spans="1:9" ht="27" customHeight="1">
      <c r="A12" s="93"/>
      <c r="B12" s="54" t="s">
        <v>117</v>
      </c>
      <c r="C12" s="54"/>
      <c r="D12" s="64"/>
      <c r="E12" s="70">
        <v>4953.9920000000002</v>
      </c>
      <c r="F12" s="70">
        <v>7533.45</v>
      </c>
      <c r="G12" s="70">
        <v>12229.226000000001</v>
      </c>
      <c r="H12" s="70">
        <v>9961.6679999999997</v>
      </c>
      <c r="I12" s="72">
        <v>7821.35</v>
      </c>
    </row>
    <row r="13" spans="1:9" ht="27" customHeight="1">
      <c r="A13" s="93"/>
      <c r="B13" s="54" t="s">
        <v>118</v>
      </c>
      <c r="C13" s="54"/>
      <c r="D13" s="64"/>
      <c r="E13" s="70">
        <v>-2626.0920000000001</v>
      </c>
      <c r="F13" s="70">
        <v>2579.4580000000001</v>
      </c>
      <c r="G13" s="70">
        <v>4695.7759999999998</v>
      </c>
      <c r="H13" s="70">
        <v>-2267.558</v>
      </c>
      <c r="I13" s="72">
        <v>-2140.3180000000002</v>
      </c>
    </row>
    <row r="14" spans="1:9" ht="27" customHeight="1">
      <c r="A14" s="93"/>
      <c r="B14" s="54" t="s">
        <v>119</v>
      </c>
      <c r="C14" s="54"/>
      <c r="D14" s="64"/>
      <c r="E14" s="70">
        <v>0</v>
      </c>
      <c r="F14" s="70">
        <v>0</v>
      </c>
      <c r="G14" s="70">
        <v>0</v>
      </c>
      <c r="H14" s="70">
        <v>0</v>
      </c>
      <c r="I14" s="72">
        <v>0</v>
      </c>
    </row>
    <row r="15" spans="1:9" ht="27" customHeight="1">
      <c r="A15" s="93"/>
      <c r="B15" s="54" t="s">
        <v>120</v>
      </c>
      <c r="C15" s="54"/>
      <c r="D15" s="64"/>
      <c r="E15" s="70">
        <v>-2625.3009999999999</v>
      </c>
      <c r="F15" s="70">
        <v>2580.3530000000001</v>
      </c>
      <c r="G15" s="70">
        <v>4696.665</v>
      </c>
      <c r="H15" s="70">
        <v>-7966.9129999999996</v>
      </c>
      <c r="I15" s="72">
        <v>-5339.7839999999997</v>
      </c>
    </row>
    <row r="16" spans="1:9" ht="27" customHeight="1">
      <c r="A16" s="93"/>
      <c r="B16" s="54" t="s">
        <v>121</v>
      </c>
      <c r="C16" s="54"/>
      <c r="D16" s="64" t="s">
        <v>38</v>
      </c>
      <c r="E16" s="70">
        <v>61538.601999999999</v>
      </c>
      <c r="F16" s="70">
        <v>65180.165000000001</v>
      </c>
      <c r="G16" s="70">
        <v>68799.634000000005</v>
      </c>
      <c r="H16" s="70">
        <v>82265.967000000004</v>
      </c>
      <c r="I16" s="72">
        <v>99866.623000000007</v>
      </c>
    </row>
    <row r="17" spans="1:9" ht="27" customHeight="1">
      <c r="A17" s="93"/>
      <c r="B17" s="54" t="s">
        <v>122</v>
      </c>
      <c r="C17" s="54"/>
      <c r="D17" s="64" t="s">
        <v>39</v>
      </c>
      <c r="E17" s="70">
        <v>155901.85500000001</v>
      </c>
      <c r="F17" s="70">
        <v>224866.43900000001</v>
      </c>
      <c r="G17" s="70">
        <v>223733.48800000001</v>
      </c>
      <c r="H17" s="70">
        <v>195977.25700000001</v>
      </c>
      <c r="I17" s="72">
        <v>274888.22499999998</v>
      </c>
    </row>
    <row r="18" spans="1:9" ht="27" customHeight="1">
      <c r="A18" s="93"/>
      <c r="B18" s="54" t="s">
        <v>123</v>
      </c>
      <c r="C18" s="54"/>
      <c r="D18" s="64" t="s">
        <v>40</v>
      </c>
      <c r="E18" s="70">
        <v>1071066.0689999999</v>
      </c>
      <c r="F18" s="70">
        <v>1083759.763</v>
      </c>
      <c r="G18" s="70">
        <v>1098668.483</v>
      </c>
      <c r="H18" s="70">
        <v>1100637.848</v>
      </c>
      <c r="I18" s="72">
        <v>1098123.121</v>
      </c>
    </row>
    <row r="19" spans="1:9" ht="27" customHeight="1">
      <c r="A19" s="93"/>
      <c r="B19" s="54" t="s">
        <v>124</v>
      </c>
      <c r="C19" s="54"/>
      <c r="D19" s="64" t="s">
        <v>125</v>
      </c>
      <c r="E19" s="70">
        <f>E17+E18-E16</f>
        <v>1165429.3219999999</v>
      </c>
      <c r="F19" s="70">
        <f>F17+F18-F16</f>
        <v>1243446.037</v>
      </c>
      <c r="G19" s="70">
        <f>G17+G18-G16</f>
        <v>1253602.3369999998</v>
      </c>
      <c r="H19" s="70">
        <f>H17+H18-H16</f>
        <v>1214349.138</v>
      </c>
      <c r="I19" s="70">
        <f>I17+I18-I16</f>
        <v>1273144.723</v>
      </c>
    </row>
    <row r="20" spans="1:9" ht="27" customHeight="1">
      <c r="A20" s="93"/>
      <c r="B20" s="54" t="s">
        <v>126</v>
      </c>
      <c r="C20" s="54"/>
      <c r="D20" s="64" t="s">
        <v>127</v>
      </c>
      <c r="E20" s="73">
        <f>E18/E8</f>
        <v>2.3323770632848926</v>
      </c>
      <c r="F20" s="73">
        <f>F18/F8</f>
        <v>2.2825773668074243</v>
      </c>
      <c r="G20" s="73">
        <f>G18/G8</f>
        <v>2.3072343835405178</v>
      </c>
      <c r="H20" s="73">
        <f>H18/H8</f>
        <v>2.1636438368560289</v>
      </c>
      <c r="I20" s="73">
        <f>I18/I8</f>
        <v>2.1461699504258278</v>
      </c>
    </row>
    <row r="21" spans="1:9" ht="27" customHeight="1">
      <c r="A21" s="93"/>
      <c r="B21" s="54" t="s">
        <v>128</v>
      </c>
      <c r="C21" s="54"/>
      <c r="D21" s="64" t="s">
        <v>129</v>
      </c>
      <c r="E21" s="73">
        <f>E19/E8</f>
        <v>2.5378645614740911</v>
      </c>
      <c r="F21" s="73">
        <f>F19/F8</f>
        <v>2.6189030796325907</v>
      </c>
      <c r="G21" s="73">
        <f>G19/G8</f>
        <v>2.6325997878043683</v>
      </c>
      <c r="H21" s="73">
        <f>H19/H8</f>
        <v>2.3871785192554378</v>
      </c>
      <c r="I21" s="73">
        <f>I19/I8</f>
        <v>2.4882318701727928</v>
      </c>
    </row>
    <row r="22" spans="1:9" ht="27" customHeight="1">
      <c r="A22" s="93"/>
      <c r="B22" s="54" t="s">
        <v>130</v>
      </c>
      <c r="C22" s="54"/>
      <c r="D22" s="64" t="s">
        <v>131</v>
      </c>
      <c r="E22" s="70">
        <f>E18/E24*1000000</f>
        <v>548601.82722823089</v>
      </c>
      <c r="F22" s="70">
        <f>F18/F24*1000000</f>
        <v>555103.5584698692</v>
      </c>
      <c r="G22" s="70">
        <f>G18/G24*1000000</f>
        <v>556740.27906222525</v>
      </c>
      <c r="H22" s="70">
        <f>H18/H24*1000000</f>
        <v>557738.23689631314</v>
      </c>
      <c r="I22" s="70">
        <f>I18/I24*1000000</f>
        <v>556463.92182001064</v>
      </c>
    </row>
    <row r="23" spans="1:9" ht="27" customHeight="1">
      <c r="A23" s="93"/>
      <c r="B23" s="54" t="s">
        <v>132</v>
      </c>
      <c r="C23" s="54"/>
      <c r="D23" s="64" t="s">
        <v>133</v>
      </c>
      <c r="E23" s="70">
        <f>E19/E24*1000000</f>
        <v>596934.84282579611</v>
      </c>
      <c r="F23" s="70">
        <f>F19/F24*1000000</f>
        <v>636895.13439147372</v>
      </c>
      <c r="G23" s="70">
        <f>G19/G24*1000000</f>
        <v>635251.60294821858</v>
      </c>
      <c r="H23" s="70">
        <f>H19/H24*1000000</f>
        <v>615360.40073072037</v>
      </c>
      <c r="I23" s="70">
        <f>I19/I24*1000000</f>
        <v>645154.52963040851</v>
      </c>
    </row>
    <row r="24" spans="1:9" ht="27" customHeight="1">
      <c r="A24" s="93"/>
      <c r="B24" s="74" t="s">
        <v>134</v>
      </c>
      <c r="C24" s="75"/>
      <c r="D24" s="64" t="s">
        <v>135</v>
      </c>
      <c r="E24" s="70">
        <v>1952356</v>
      </c>
      <c r="F24" s="70">
        <f>E24</f>
        <v>1952356</v>
      </c>
      <c r="G24" s="70">
        <f>+I24</f>
        <v>1973395</v>
      </c>
      <c r="H24" s="70">
        <f>+I24</f>
        <v>1973395</v>
      </c>
      <c r="I24" s="71">
        <v>1973395</v>
      </c>
    </row>
    <row r="25" spans="1:9" ht="27" customHeight="1">
      <c r="A25" s="93"/>
      <c r="B25" s="29" t="s">
        <v>136</v>
      </c>
      <c r="C25" s="29"/>
      <c r="D25" s="29"/>
      <c r="E25" s="70">
        <v>513570.46600000001</v>
      </c>
      <c r="F25" s="70">
        <v>516149.47700000001</v>
      </c>
      <c r="G25" s="70">
        <v>526342.15700000001</v>
      </c>
      <c r="H25" s="70">
        <v>556234.73199999996</v>
      </c>
      <c r="I25" s="65">
        <v>541516.22600000002</v>
      </c>
    </row>
    <row r="26" spans="1:9" ht="27" customHeight="1">
      <c r="A26" s="93"/>
      <c r="B26" s="29" t="s">
        <v>137</v>
      </c>
      <c r="C26" s="29"/>
      <c r="D26" s="29"/>
      <c r="E26" s="76">
        <v>0.73499999999999999</v>
      </c>
      <c r="F26" s="76">
        <v>0.73299999999999998</v>
      </c>
      <c r="G26" s="76">
        <v>0.73799999999999999</v>
      </c>
      <c r="H26" s="76">
        <v>0.72399999999999998</v>
      </c>
      <c r="I26" s="77">
        <v>0.72299999999999998</v>
      </c>
    </row>
    <row r="27" spans="1:9" ht="27" customHeight="1">
      <c r="A27" s="93"/>
      <c r="B27" s="29" t="s">
        <v>138</v>
      </c>
      <c r="C27" s="29"/>
      <c r="D27" s="29"/>
      <c r="E27" s="78">
        <v>1</v>
      </c>
      <c r="F27" s="78">
        <v>1.5</v>
      </c>
      <c r="G27" s="78">
        <v>2.2999999999999998</v>
      </c>
      <c r="H27" s="78">
        <v>2.7</v>
      </c>
      <c r="I27" s="79">
        <v>1.4</v>
      </c>
    </row>
    <row r="28" spans="1:9" ht="27" customHeight="1">
      <c r="A28" s="93"/>
      <c r="B28" s="29" t="s">
        <v>139</v>
      </c>
      <c r="C28" s="29"/>
      <c r="D28" s="29"/>
      <c r="E28" s="78">
        <v>95.6</v>
      </c>
      <c r="F28" s="78">
        <v>95.3</v>
      </c>
      <c r="G28" s="78">
        <v>97.1</v>
      </c>
      <c r="H28" s="78">
        <v>93</v>
      </c>
      <c r="I28" s="79">
        <v>94.9</v>
      </c>
    </row>
    <row r="29" spans="1:9" ht="27" customHeight="1">
      <c r="A29" s="93"/>
      <c r="B29" s="29" t="s">
        <v>140</v>
      </c>
      <c r="C29" s="29"/>
      <c r="D29" s="29"/>
      <c r="E29" s="78">
        <v>46.3</v>
      </c>
      <c r="F29" s="78">
        <v>45.6</v>
      </c>
      <c r="G29" s="78">
        <v>37.4</v>
      </c>
      <c r="H29" s="78">
        <v>38.799999999999997</v>
      </c>
      <c r="I29" s="79">
        <v>43</v>
      </c>
    </row>
    <row r="30" spans="1:9" ht="27" customHeight="1">
      <c r="A30" s="93"/>
      <c r="B30" s="93" t="s">
        <v>141</v>
      </c>
      <c r="C30" s="29" t="s">
        <v>142</v>
      </c>
      <c r="D30" s="29"/>
      <c r="E30" s="78">
        <v>0</v>
      </c>
      <c r="F30" s="78">
        <v>0</v>
      </c>
      <c r="G30" s="78">
        <v>0</v>
      </c>
      <c r="H30" s="78">
        <v>0</v>
      </c>
      <c r="I30" s="78">
        <v>0</v>
      </c>
    </row>
    <row r="31" spans="1:9" ht="27" customHeight="1">
      <c r="A31" s="93"/>
      <c r="B31" s="93"/>
      <c r="C31" s="29" t="s">
        <v>143</v>
      </c>
      <c r="D31" s="29"/>
      <c r="E31" s="78">
        <v>0</v>
      </c>
      <c r="F31" s="78">
        <v>0</v>
      </c>
      <c r="G31" s="78">
        <v>0</v>
      </c>
      <c r="H31" s="78">
        <v>0</v>
      </c>
      <c r="I31" s="78">
        <v>0</v>
      </c>
    </row>
    <row r="32" spans="1:9" ht="27" customHeight="1">
      <c r="A32" s="93"/>
      <c r="B32" s="93"/>
      <c r="C32" s="29" t="s">
        <v>144</v>
      </c>
      <c r="D32" s="29"/>
      <c r="E32" s="78">
        <v>2.2000000000000002</v>
      </c>
      <c r="F32" s="78">
        <v>2.1</v>
      </c>
      <c r="G32" s="78">
        <v>2.6</v>
      </c>
      <c r="H32" s="78">
        <v>2.7</v>
      </c>
      <c r="I32" s="79">
        <v>2.9</v>
      </c>
    </row>
    <row r="33" spans="1:9" ht="27" customHeight="1">
      <c r="A33" s="93"/>
      <c r="B33" s="93"/>
      <c r="C33" s="29" t="s">
        <v>145</v>
      </c>
      <c r="D33" s="29"/>
      <c r="E33" s="78">
        <v>57.3</v>
      </c>
      <c r="F33" s="78">
        <v>49.7</v>
      </c>
      <c r="G33" s="78">
        <v>43</v>
      </c>
      <c r="H33" s="78">
        <v>29.3</v>
      </c>
      <c r="I33" s="80">
        <v>21.8</v>
      </c>
    </row>
    <row r="34" spans="1:9" ht="27" customHeight="1">
      <c r="A34" s="1" t="s">
        <v>243</v>
      </c>
      <c r="E34" s="39"/>
      <c r="F34" s="39"/>
      <c r="G34" s="39"/>
      <c r="H34" s="39"/>
      <c r="I34" s="40"/>
    </row>
    <row r="35" spans="1:9" ht="27" customHeight="1">
      <c r="A35" s="11" t="s">
        <v>146</v>
      </c>
    </row>
    <row r="36" spans="1:9">
      <c r="A36" s="41"/>
    </row>
  </sheetData>
  <mergeCells count="2">
    <mergeCell ref="A7:A33"/>
    <mergeCell ref="B30:B33"/>
  </mergeCells>
  <phoneticPr fontId="15"/>
  <pageMargins left="0.31496062992125984" right="0.19685039370078741" top="0.98425196850393704" bottom="0.98425196850393704" header="0.51181102362204722" footer="0.51181102362204722"/>
  <pageSetup paperSize="9" scale="85" firstPageNumber="2" orientation="portrait" useFirstPageNumber="1" horizontalDpi="4294967292" r:id="rId1"/>
  <headerFooter alignWithMargins="0">
    <oddHeader>&amp;R&amp;"明朝,斜体"&amp;9指定都市－3-2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</sheetPr>
  <dimension ref="A1:AA50"/>
  <sheetViews>
    <sheetView view="pageBreakPreview" zoomScaleNormal="100" zoomScaleSheetLayoutView="100" workbookViewId="0">
      <pane xSplit="5" ySplit="7" topLeftCell="F8" activePane="bottomRight" state="frozen"/>
      <selection activeCell="N15" sqref="N15"/>
      <selection pane="topRight" activeCell="N15" sqref="N15"/>
      <selection pane="bottomLeft" activeCell="N15" sqref="N15"/>
      <selection pane="bottomRight" activeCell="D1" sqref="D1"/>
    </sheetView>
  </sheetViews>
  <sheetFormatPr defaultRowHeight="13.5"/>
  <cols>
    <col min="1" max="1" width="3.625" style="1" customWidth="1"/>
    <col min="2" max="3" width="1.625" style="1" customWidth="1"/>
    <col min="4" max="4" width="22.625" style="1" customWidth="1"/>
    <col min="5" max="5" width="10.625" style="1" customWidth="1"/>
    <col min="6" max="23" width="13.625" style="1" customWidth="1"/>
    <col min="24" max="27" width="12" style="1" customWidth="1"/>
    <col min="28" max="16384" width="9" style="1"/>
  </cols>
  <sheetData>
    <row r="1" spans="1:27" ht="33.950000000000003" customHeight="1">
      <c r="A1" s="17" t="s">
        <v>0</v>
      </c>
      <c r="B1" s="13"/>
      <c r="C1" s="13"/>
      <c r="D1" s="109" t="s">
        <v>262</v>
      </c>
      <c r="E1" s="14"/>
      <c r="F1" s="14"/>
      <c r="G1" s="14"/>
    </row>
    <row r="2" spans="1:27" ht="15" customHeight="1"/>
    <row r="3" spans="1:27" ht="15" customHeight="1">
      <c r="A3" s="15" t="s">
        <v>147</v>
      </c>
      <c r="B3" s="15"/>
      <c r="C3" s="15"/>
      <c r="D3" s="15"/>
    </row>
    <row r="4" spans="1:27" ht="15" customHeight="1">
      <c r="A4" s="15"/>
      <c r="B4" s="15"/>
      <c r="C4" s="15"/>
      <c r="D4" s="15"/>
    </row>
    <row r="5" spans="1:27" ht="15.95" customHeight="1">
      <c r="A5" s="12" t="s">
        <v>244</v>
      </c>
      <c r="B5" s="12"/>
      <c r="C5" s="12"/>
      <c r="D5" s="12"/>
      <c r="K5" s="16"/>
      <c r="Q5" s="16" t="s">
        <v>43</v>
      </c>
    </row>
    <row r="6" spans="1:27" ht="15.95" customHeight="1">
      <c r="A6" s="102" t="s">
        <v>44</v>
      </c>
      <c r="B6" s="101"/>
      <c r="C6" s="101"/>
      <c r="D6" s="101"/>
      <c r="E6" s="101"/>
      <c r="F6" s="96" t="s">
        <v>252</v>
      </c>
      <c r="G6" s="96"/>
      <c r="H6" s="96" t="s">
        <v>253</v>
      </c>
      <c r="I6" s="96"/>
      <c r="J6" s="96" t="s">
        <v>254</v>
      </c>
      <c r="K6" s="96"/>
      <c r="L6" s="96" t="s">
        <v>255</v>
      </c>
      <c r="M6" s="96"/>
      <c r="N6" s="96" t="s">
        <v>256</v>
      </c>
      <c r="O6" s="96"/>
      <c r="P6" s="96" t="s">
        <v>257</v>
      </c>
      <c r="Q6" s="96"/>
    </row>
    <row r="7" spans="1:27" ht="15.95" customHeight="1">
      <c r="A7" s="101"/>
      <c r="B7" s="101"/>
      <c r="C7" s="101"/>
      <c r="D7" s="101"/>
      <c r="E7" s="101"/>
      <c r="F7" s="52" t="s">
        <v>239</v>
      </c>
      <c r="G7" s="82" t="s">
        <v>240</v>
      </c>
      <c r="H7" s="52" t="s">
        <v>239</v>
      </c>
      <c r="I7" s="82" t="s">
        <v>240</v>
      </c>
      <c r="J7" s="52" t="s">
        <v>239</v>
      </c>
      <c r="K7" s="82" t="s">
        <v>240</v>
      </c>
      <c r="L7" s="52" t="s">
        <v>239</v>
      </c>
      <c r="M7" s="82" t="s">
        <v>240</v>
      </c>
      <c r="N7" s="52" t="s">
        <v>239</v>
      </c>
      <c r="O7" s="82" t="s">
        <v>240</v>
      </c>
      <c r="P7" s="52" t="s">
        <v>239</v>
      </c>
      <c r="Q7" s="82" t="s">
        <v>240</v>
      </c>
    </row>
    <row r="8" spans="1:27" ht="15.95" customHeight="1">
      <c r="A8" s="99" t="s">
        <v>83</v>
      </c>
      <c r="B8" s="60" t="s">
        <v>45</v>
      </c>
      <c r="C8" s="54"/>
      <c r="D8" s="54"/>
      <c r="E8" s="64" t="s">
        <v>36</v>
      </c>
      <c r="F8" s="65">
        <v>25124</v>
      </c>
      <c r="G8" s="65">
        <v>25900</v>
      </c>
      <c r="H8" s="65">
        <v>2327</v>
      </c>
      <c r="I8" s="65">
        <v>2003</v>
      </c>
      <c r="J8" s="65">
        <v>1384</v>
      </c>
      <c r="K8" s="65">
        <v>1061</v>
      </c>
      <c r="L8" s="65">
        <v>43271</v>
      </c>
      <c r="M8" s="65">
        <v>38514</v>
      </c>
      <c r="N8" s="65">
        <v>42280</v>
      </c>
      <c r="O8" s="65">
        <v>42338</v>
      </c>
      <c r="P8" s="65">
        <v>47612</v>
      </c>
      <c r="Q8" s="65">
        <v>47670</v>
      </c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15.95" customHeight="1">
      <c r="A9" s="99"/>
      <c r="B9" s="62"/>
      <c r="C9" s="54" t="s">
        <v>46</v>
      </c>
      <c r="D9" s="54"/>
      <c r="E9" s="64" t="s">
        <v>37</v>
      </c>
      <c r="F9" s="65">
        <v>25124</v>
      </c>
      <c r="G9" s="65">
        <v>25900</v>
      </c>
      <c r="H9" s="65">
        <v>2115</v>
      </c>
      <c r="I9" s="65">
        <v>2003</v>
      </c>
      <c r="J9" s="65">
        <v>1363</v>
      </c>
      <c r="K9" s="65">
        <v>1050</v>
      </c>
      <c r="L9" s="65">
        <v>43221</v>
      </c>
      <c r="M9" s="65">
        <v>38508</v>
      </c>
      <c r="N9" s="65">
        <v>41962</v>
      </c>
      <c r="O9" s="65">
        <v>41963</v>
      </c>
      <c r="P9" s="65">
        <v>47609</v>
      </c>
      <c r="Q9" s="65">
        <v>47495</v>
      </c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15.95" customHeight="1">
      <c r="A10" s="99"/>
      <c r="B10" s="61"/>
      <c r="C10" s="54" t="s">
        <v>47</v>
      </c>
      <c r="D10" s="54"/>
      <c r="E10" s="64" t="s">
        <v>38</v>
      </c>
      <c r="F10" s="65">
        <v>0</v>
      </c>
      <c r="G10" s="65">
        <v>0</v>
      </c>
      <c r="H10" s="65">
        <v>212</v>
      </c>
      <c r="I10" s="65">
        <v>0</v>
      </c>
      <c r="J10" s="66">
        <v>21</v>
      </c>
      <c r="K10" s="66">
        <v>11</v>
      </c>
      <c r="L10" s="65">
        <v>50</v>
      </c>
      <c r="M10" s="65">
        <v>6</v>
      </c>
      <c r="N10" s="65">
        <v>318</v>
      </c>
      <c r="O10" s="65">
        <v>375</v>
      </c>
      <c r="P10" s="65">
        <v>3</v>
      </c>
      <c r="Q10" s="65">
        <v>175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5.95" customHeight="1">
      <c r="A11" s="99"/>
      <c r="B11" s="60" t="s">
        <v>48</v>
      </c>
      <c r="C11" s="54"/>
      <c r="D11" s="54"/>
      <c r="E11" s="64" t="s">
        <v>39</v>
      </c>
      <c r="F11" s="65">
        <v>24966</v>
      </c>
      <c r="G11" s="65">
        <v>23839</v>
      </c>
      <c r="H11" s="65">
        <v>2252</v>
      </c>
      <c r="I11" s="65">
        <v>2081</v>
      </c>
      <c r="J11" s="65">
        <v>1410</v>
      </c>
      <c r="K11" s="65">
        <v>1346</v>
      </c>
      <c r="L11" s="65">
        <v>37517</v>
      </c>
      <c r="M11" s="65">
        <v>36268</v>
      </c>
      <c r="N11" s="65">
        <v>33386</v>
      </c>
      <c r="O11" s="65">
        <v>32826</v>
      </c>
      <c r="P11" s="65">
        <v>47461</v>
      </c>
      <c r="Q11" s="65">
        <v>45566</v>
      </c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5.95" customHeight="1">
      <c r="A12" s="99"/>
      <c r="B12" s="62"/>
      <c r="C12" s="54" t="s">
        <v>49</v>
      </c>
      <c r="D12" s="54"/>
      <c r="E12" s="64" t="s">
        <v>40</v>
      </c>
      <c r="F12" s="65">
        <v>24966</v>
      </c>
      <c r="G12" s="65">
        <v>23839</v>
      </c>
      <c r="H12" s="65">
        <v>2132</v>
      </c>
      <c r="I12" s="65">
        <v>2081</v>
      </c>
      <c r="J12" s="65">
        <v>1410</v>
      </c>
      <c r="K12" s="65">
        <v>1346</v>
      </c>
      <c r="L12" s="65">
        <v>37169</v>
      </c>
      <c r="M12" s="65">
        <v>36268</v>
      </c>
      <c r="N12" s="65">
        <v>33330</v>
      </c>
      <c r="O12" s="65">
        <v>32798</v>
      </c>
      <c r="P12" s="65">
        <v>47452</v>
      </c>
      <c r="Q12" s="65">
        <v>45395</v>
      </c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5.95" customHeight="1">
      <c r="A13" s="99"/>
      <c r="B13" s="61"/>
      <c r="C13" s="54" t="s">
        <v>50</v>
      </c>
      <c r="D13" s="54"/>
      <c r="E13" s="64" t="s">
        <v>41</v>
      </c>
      <c r="F13" s="65">
        <v>0</v>
      </c>
      <c r="G13" s="65">
        <v>0</v>
      </c>
      <c r="H13" s="66">
        <v>120</v>
      </c>
      <c r="I13" s="66">
        <v>0</v>
      </c>
      <c r="J13" s="66">
        <v>0</v>
      </c>
      <c r="K13" s="66">
        <v>0</v>
      </c>
      <c r="L13" s="65">
        <v>348</v>
      </c>
      <c r="M13" s="65">
        <v>0</v>
      </c>
      <c r="N13" s="65">
        <v>56</v>
      </c>
      <c r="O13" s="65">
        <v>28</v>
      </c>
      <c r="P13" s="65">
        <v>9</v>
      </c>
      <c r="Q13" s="65">
        <v>171</v>
      </c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15.95" customHeight="1">
      <c r="A14" s="99"/>
      <c r="B14" s="54" t="s">
        <v>51</v>
      </c>
      <c r="C14" s="54"/>
      <c r="D14" s="54"/>
      <c r="E14" s="64" t="s">
        <v>148</v>
      </c>
      <c r="F14" s="65">
        <f>F9-F12</f>
        <v>158</v>
      </c>
      <c r="G14" s="65">
        <f t="shared" ref="F14:Q15" si="0">G9-G12</f>
        <v>2061</v>
      </c>
      <c r="H14" s="65">
        <f t="shared" si="0"/>
        <v>-17</v>
      </c>
      <c r="I14" s="65">
        <f t="shared" si="0"/>
        <v>-78</v>
      </c>
      <c r="J14" s="65">
        <f t="shared" si="0"/>
        <v>-47</v>
      </c>
      <c r="K14" s="65">
        <f t="shared" si="0"/>
        <v>-296</v>
      </c>
      <c r="L14" s="65">
        <f t="shared" ref="L14:M14" si="1">L9-L12</f>
        <v>6052</v>
      </c>
      <c r="M14" s="65">
        <f t="shared" si="1"/>
        <v>2240</v>
      </c>
      <c r="N14" s="65">
        <f t="shared" si="0"/>
        <v>8632</v>
      </c>
      <c r="O14" s="65">
        <f t="shared" si="0"/>
        <v>9165</v>
      </c>
      <c r="P14" s="65">
        <f t="shared" si="0"/>
        <v>157</v>
      </c>
      <c r="Q14" s="65">
        <f t="shared" si="0"/>
        <v>2100</v>
      </c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15.95" customHeight="1">
      <c r="A15" s="99"/>
      <c r="B15" s="54" t="s">
        <v>52</v>
      </c>
      <c r="C15" s="54"/>
      <c r="D15" s="54"/>
      <c r="E15" s="64" t="s">
        <v>149</v>
      </c>
      <c r="F15" s="65">
        <f t="shared" si="0"/>
        <v>0</v>
      </c>
      <c r="G15" s="65">
        <f t="shared" si="0"/>
        <v>0</v>
      </c>
      <c r="H15" s="65">
        <f t="shared" si="0"/>
        <v>92</v>
      </c>
      <c r="I15" s="65">
        <f t="shared" si="0"/>
        <v>0</v>
      </c>
      <c r="J15" s="65">
        <f t="shared" si="0"/>
        <v>21</v>
      </c>
      <c r="K15" s="65">
        <f t="shared" si="0"/>
        <v>11</v>
      </c>
      <c r="L15" s="65">
        <f t="shared" ref="L15:M15" si="2">L10-L13</f>
        <v>-298</v>
      </c>
      <c r="M15" s="65">
        <f t="shared" si="2"/>
        <v>6</v>
      </c>
      <c r="N15" s="65">
        <f t="shared" si="0"/>
        <v>262</v>
      </c>
      <c r="O15" s="65">
        <f t="shared" si="0"/>
        <v>347</v>
      </c>
      <c r="P15" s="65">
        <f t="shared" si="0"/>
        <v>-6</v>
      </c>
      <c r="Q15" s="65">
        <f t="shared" si="0"/>
        <v>4</v>
      </c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5.95" customHeight="1">
      <c r="A16" s="99"/>
      <c r="B16" s="54" t="s">
        <v>53</v>
      </c>
      <c r="C16" s="54"/>
      <c r="D16" s="54"/>
      <c r="E16" s="64" t="s">
        <v>150</v>
      </c>
      <c r="F16" s="65">
        <f t="shared" ref="F16:Q16" si="3">F8-F11</f>
        <v>158</v>
      </c>
      <c r="G16" s="65">
        <f t="shared" si="3"/>
        <v>2061</v>
      </c>
      <c r="H16" s="65">
        <f t="shared" si="3"/>
        <v>75</v>
      </c>
      <c r="I16" s="65">
        <f t="shared" si="3"/>
        <v>-78</v>
      </c>
      <c r="J16" s="65">
        <f t="shared" si="3"/>
        <v>-26</v>
      </c>
      <c r="K16" s="65">
        <f t="shared" si="3"/>
        <v>-285</v>
      </c>
      <c r="L16" s="65">
        <f t="shared" ref="L16:M16" si="4">L8-L11</f>
        <v>5754</v>
      </c>
      <c r="M16" s="65">
        <f t="shared" si="4"/>
        <v>2246</v>
      </c>
      <c r="N16" s="65">
        <f t="shared" si="3"/>
        <v>8894</v>
      </c>
      <c r="O16" s="65">
        <f t="shared" si="3"/>
        <v>9512</v>
      </c>
      <c r="P16" s="65">
        <f t="shared" si="3"/>
        <v>151</v>
      </c>
      <c r="Q16" s="65">
        <f t="shared" si="3"/>
        <v>2104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5.95" customHeight="1">
      <c r="A17" s="99"/>
      <c r="B17" s="54" t="s">
        <v>54</v>
      </c>
      <c r="C17" s="54"/>
      <c r="D17" s="54"/>
      <c r="E17" s="52"/>
      <c r="F17" s="66">
        <v>3587</v>
      </c>
      <c r="G17" s="66">
        <v>3746</v>
      </c>
      <c r="H17" s="66">
        <v>4557</v>
      </c>
      <c r="I17" s="66">
        <v>4632</v>
      </c>
      <c r="J17" s="65">
        <v>880</v>
      </c>
      <c r="K17" s="65">
        <v>854</v>
      </c>
      <c r="L17" s="65">
        <v>202603</v>
      </c>
      <c r="M17" s="65">
        <v>208358</v>
      </c>
      <c r="N17" s="65">
        <v>0</v>
      </c>
      <c r="O17" s="65">
        <v>0</v>
      </c>
      <c r="P17" s="66">
        <v>0</v>
      </c>
      <c r="Q17" s="67">
        <v>0</v>
      </c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15.95" customHeight="1">
      <c r="A18" s="99"/>
      <c r="B18" s="54" t="s">
        <v>55</v>
      </c>
      <c r="C18" s="54"/>
      <c r="D18" s="54"/>
      <c r="E18" s="52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67">
        <v>0</v>
      </c>
      <c r="Q18" s="67">
        <v>0</v>
      </c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5.95" customHeight="1">
      <c r="A19" s="99" t="s">
        <v>84</v>
      </c>
      <c r="B19" s="60" t="s">
        <v>56</v>
      </c>
      <c r="C19" s="54"/>
      <c r="D19" s="54"/>
      <c r="E19" s="64"/>
      <c r="F19" s="65">
        <v>2981</v>
      </c>
      <c r="G19" s="65">
        <v>2920</v>
      </c>
      <c r="H19" s="65">
        <v>1355</v>
      </c>
      <c r="I19" s="65">
        <v>1088</v>
      </c>
      <c r="J19" s="65">
        <v>2240</v>
      </c>
      <c r="K19" s="65">
        <v>1498</v>
      </c>
      <c r="L19" s="65">
        <v>10787</v>
      </c>
      <c r="M19" s="65">
        <v>18822</v>
      </c>
      <c r="N19" s="65">
        <v>4936</v>
      </c>
      <c r="O19" s="65">
        <v>3871</v>
      </c>
      <c r="P19" s="65">
        <v>20833</v>
      </c>
      <c r="Q19" s="65">
        <v>22169</v>
      </c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5.95" customHeight="1">
      <c r="A20" s="99"/>
      <c r="B20" s="61"/>
      <c r="C20" s="54" t="s">
        <v>57</v>
      </c>
      <c r="D20" s="54"/>
      <c r="E20" s="64"/>
      <c r="F20" s="65">
        <v>771</v>
      </c>
      <c r="G20" s="65">
        <v>833</v>
      </c>
      <c r="H20" s="65">
        <v>765</v>
      </c>
      <c r="I20" s="65">
        <v>495</v>
      </c>
      <c r="J20" s="65">
        <v>1070</v>
      </c>
      <c r="K20" s="66">
        <v>481</v>
      </c>
      <c r="L20" s="65">
        <v>9054</v>
      </c>
      <c r="M20" s="65">
        <v>17117</v>
      </c>
      <c r="N20" s="65">
        <v>3000</v>
      </c>
      <c r="O20" s="65">
        <v>2000</v>
      </c>
      <c r="P20" s="65">
        <v>15873</v>
      </c>
      <c r="Q20" s="65">
        <v>15800</v>
      </c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5.95" customHeight="1">
      <c r="A21" s="99"/>
      <c r="B21" s="54" t="s">
        <v>58</v>
      </c>
      <c r="C21" s="54"/>
      <c r="D21" s="54"/>
      <c r="E21" s="64" t="s">
        <v>151</v>
      </c>
      <c r="F21" s="65">
        <v>2981</v>
      </c>
      <c r="G21" s="65">
        <v>2920</v>
      </c>
      <c r="H21" s="65">
        <v>1355</v>
      </c>
      <c r="I21" s="65">
        <v>1088</v>
      </c>
      <c r="J21" s="65">
        <v>2240</v>
      </c>
      <c r="K21" s="65">
        <v>1498</v>
      </c>
      <c r="L21" s="65">
        <v>10787</v>
      </c>
      <c r="M21" s="65">
        <v>18822</v>
      </c>
      <c r="N21" s="65">
        <v>4936</v>
      </c>
      <c r="O21" s="65">
        <v>3871</v>
      </c>
      <c r="P21" s="65">
        <v>20833</v>
      </c>
      <c r="Q21" s="65">
        <v>22169</v>
      </c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5.95" customHeight="1">
      <c r="A22" s="99"/>
      <c r="B22" s="60" t="s">
        <v>59</v>
      </c>
      <c r="C22" s="54"/>
      <c r="D22" s="54"/>
      <c r="E22" s="64" t="s">
        <v>152</v>
      </c>
      <c r="F22" s="65">
        <v>4018</v>
      </c>
      <c r="G22" s="65">
        <v>4002</v>
      </c>
      <c r="H22" s="65">
        <v>1952</v>
      </c>
      <c r="I22" s="65">
        <v>1709</v>
      </c>
      <c r="J22" s="65">
        <v>2469</v>
      </c>
      <c r="K22" s="65">
        <v>1684</v>
      </c>
      <c r="L22" s="65">
        <v>29920</v>
      </c>
      <c r="M22" s="65">
        <v>32869</v>
      </c>
      <c r="N22" s="65">
        <v>26851</v>
      </c>
      <c r="O22" s="65">
        <v>25505</v>
      </c>
      <c r="P22" s="65">
        <v>37749</v>
      </c>
      <c r="Q22" s="65">
        <v>39480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5.95" customHeight="1">
      <c r="A23" s="99"/>
      <c r="B23" s="61" t="s">
        <v>60</v>
      </c>
      <c r="C23" s="54" t="s">
        <v>61</v>
      </c>
      <c r="D23" s="54"/>
      <c r="E23" s="64"/>
      <c r="F23" s="65">
        <v>2798</v>
      </c>
      <c r="G23" s="65">
        <v>2711</v>
      </c>
      <c r="H23" s="65">
        <v>1181</v>
      </c>
      <c r="I23" s="65">
        <v>1199</v>
      </c>
      <c r="J23" s="65">
        <v>218</v>
      </c>
      <c r="K23" s="65">
        <v>184</v>
      </c>
      <c r="L23" s="65">
        <v>18814</v>
      </c>
      <c r="M23" s="65">
        <v>21752</v>
      </c>
      <c r="N23" s="65">
        <v>6150</v>
      </c>
      <c r="O23" s="65">
        <v>6435</v>
      </c>
      <c r="P23" s="65">
        <v>16592</v>
      </c>
      <c r="Q23" s="65">
        <v>17551</v>
      </c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5.95" customHeight="1">
      <c r="A24" s="99"/>
      <c r="B24" s="54" t="s">
        <v>153</v>
      </c>
      <c r="C24" s="54"/>
      <c r="D24" s="54"/>
      <c r="E24" s="64" t="s">
        <v>154</v>
      </c>
      <c r="F24" s="65">
        <f>F21-F22</f>
        <v>-1037</v>
      </c>
      <c r="G24" s="65">
        <f t="shared" ref="G24:Q24" si="5">G21-G22</f>
        <v>-1082</v>
      </c>
      <c r="H24" s="65">
        <f t="shared" si="5"/>
        <v>-597</v>
      </c>
      <c r="I24" s="65">
        <f t="shared" si="5"/>
        <v>-621</v>
      </c>
      <c r="J24" s="65">
        <f>J21-J22+1</f>
        <v>-228</v>
      </c>
      <c r="K24" s="65">
        <f t="shared" si="5"/>
        <v>-186</v>
      </c>
      <c r="L24" s="65">
        <f t="shared" ref="L24:M24" si="6">L21-L22</f>
        <v>-19133</v>
      </c>
      <c r="M24" s="65">
        <f t="shared" si="6"/>
        <v>-14047</v>
      </c>
      <c r="N24" s="65">
        <f t="shared" si="5"/>
        <v>-21915</v>
      </c>
      <c r="O24" s="65">
        <f t="shared" si="5"/>
        <v>-21634</v>
      </c>
      <c r="P24" s="65">
        <f t="shared" si="5"/>
        <v>-16916</v>
      </c>
      <c r="Q24" s="65">
        <f t="shared" si="5"/>
        <v>-17311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5.95" customHeight="1">
      <c r="A25" s="99"/>
      <c r="B25" s="60" t="s">
        <v>62</v>
      </c>
      <c r="C25" s="60"/>
      <c r="D25" s="60"/>
      <c r="E25" s="103" t="s">
        <v>155</v>
      </c>
      <c r="F25" s="97">
        <v>2</v>
      </c>
      <c r="G25" s="97">
        <v>2</v>
      </c>
      <c r="H25" s="97">
        <v>597</v>
      </c>
      <c r="I25" s="97">
        <v>621</v>
      </c>
      <c r="J25" s="97">
        <v>228</v>
      </c>
      <c r="K25" s="97">
        <v>186</v>
      </c>
      <c r="L25" s="97">
        <v>19133</v>
      </c>
      <c r="M25" s="97">
        <v>14047</v>
      </c>
      <c r="N25" s="97">
        <v>21915</v>
      </c>
      <c r="O25" s="97">
        <v>21634</v>
      </c>
      <c r="P25" s="97">
        <v>16916</v>
      </c>
      <c r="Q25" s="97">
        <v>17311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5.95" customHeight="1">
      <c r="A26" s="99"/>
      <c r="B26" s="81" t="s">
        <v>63</v>
      </c>
      <c r="C26" s="81"/>
      <c r="D26" s="81"/>
      <c r="E26" s="104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5.95" customHeight="1">
      <c r="A27" s="99"/>
      <c r="B27" s="54" t="s">
        <v>156</v>
      </c>
      <c r="C27" s="54"/>
      <c r="D27" s="54"/>
      <c r="E27" s="64" t="s">
        <v>157</v>
      </c>
      <c r="F27" s="65">
        <f t="shared" ref="F27:Q27" si="7">F24+F25</f>
        <v>-1035</v>
      </c>
      <c r="G27" s="65">
        <f t="shared" si="7"/>
        <v>-1080</v>
      </c>
      <c r="H27" s="65">
        <f t="shared" si="7"/>
        <v>0</v>
      </c>
      <c r="I27" s="65">
        <f t="shared" si="7"/>
        <v>0</v>
      </c>
      <c r="J27" s="65">
        <f t="shared" si="7"/>
        <v>0</v>
      </c>
      <c r="K27" s="65">
        <f t="shared" si="7"/>
        <v>0</v>
      </c>
      <c r="L27" s="65">
        <f t="shared" ref="L27:M27" si="8">L24+L25</f>
        <v>0</v>
      </c>
      <c r="M27" s="65">
        <f t="shared" si="8"/>
        <v>0</v>
      </c>
      <c r="N27" s="65">
        <f t="shared" si="7"/>
        <v>0</v>
      </c>
      <c r="O27" s="65">
        <f t="shared" si="7"/>
        <v>0</v>
      </c>
      <c r="P27" s="65">
        <f t="shared" si="7"/>
        <v>0</v>
      </c>
      <c r="Q27" s="65">
        <f t="shared" si="7"/>
        <v>0</v>
      </c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5.95" customHeight="1">
      <c r="A28" s="11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5.95" customHeight="1">
      <c r="A29" s="12"/>
      <c r="F29" s="18"/>
      <c r="G29" s="18"/>
      <c r="H29" s="18"/>
      <c r="I29" s="18"/>
      <c r="J29" s="19"/>
      <c r="K29" s="19"/>
      <c r="L29" s="18"/>
      <c r="M29" s="18"/>
      <c r="N29" s="18"/>
      <c r="O29" s="18"/>
      <c r="P29" s="18"/>
      <c r="Q29" s="19" t="s">
        <v>158</v>
      </c>
      <c r="R29" s="18"/>
      <c r="S29" s="18"/>
      <c r="T29" s="18"/>
      <c r="U29" s="18"/>
      <c r="V29" s="18"/>
      <c r="W29" s="18"/>
      <c r="X29" s="18"/>
      <c r="Y29" s="18"/>
      <c r="Z29" s="18"/>
      <c r="AA29" s="19"/>
    </row>
    <row r="30" spans="1:27" ht="15.95" customHeight="1">
      <c r="A30" s="101" t="s">
        <v>64</v>
      </c>
      <c r="B30" s="101"/>
      <c r="C30" s="101"/>
      <c r="D30" s="101"/>
      <c r="E30" s="10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24"/>
      <c r="S30" s="18"/>
      <c r="T30" s="24"/>
      <c r="U30" s="18"/>
      <c r="V30" s="24"/>
      <c r="W30" s="18"/>
      <c r="X30" s="24"/>
      <c r="Y30" s="18"/>
      <c r="Z30" s="24"/>
      <c r="AA30" s="18"/>
    </row>
    <row r="31" spans="1:27" ht="15.95" customHeight="1">
      <c r="A31" s="101"/>
      <c r="B31" s="101"/>
      <c r="C31" s="101"/>
      <c r="D31" s="101"/>
      <c r="E31" s="101"/>
      <c r="F31" s="52" t="s">
        <v>239</v>
      </c>
      <c r="G31" s="82" t="s">
        <v>240</v>
      </c>
      <c r="H31" s="52" t="s">
        <v>239</v>
      </c>
      <c r="I31" s="82" t="s">
        <v>240</v>
      </c>
      <c r="J31" s="52" t="s">
        <v>239</v>
      </c>
      <c r="K31" s="82" t="s">
        <v>240</v>
      </c>
      <c r="L31" s="52" t="s">
        <v>239</v>
      </c>
      <c r="M31" s="82" t="s">
        <v>240</v>
      </c>
      <c r="N31" s="52" t="s">
        <v>239</v>
      </c>
      <c r="O31" s="82" t="s">
        <v>240</v>
      </c>
      <c r="P31" s="52" t="s">
        <v>239</v>
      </c>
      <c r="Q31" s="82" t="s">
        <v>240</v>
      </c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5.95" customHeight="1">
      <c r="A32" s="99" t="s">
        <v>85</v>
      </c>
      <c r="B32" s="60" t="s">
        <v>45</v>
      </c>
      <c r="C32" s="54"/>
      <c r="D32" s="54"/>
      <c r="E32" s="64" t="s">
        <v>36</v>
      </c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21"/>
      <c r="S32" s="21"/>
      <c r="T32" s="21"/>
      <c r="U32" s="21"/>
      <c r="V32" s="23"/>
      <c r="W32" s="23"/>
      <c r="X32" s="21"/>
      <c r="Y32" s="21"/>
      <c r="Z32" s="23"/>
      <c r="AA32" s="23"/>
    </row>
    <row r="33" spans="1:27" ht="15.95" customHeight="1">
      <c r="A33" s="105"/>
      <c r="B33" s="62"/>
      <c r="C33" s="60" t="s">
        <v>65</v>
      </c>
      <c r="D33" s="54"/>
      <c r="E33" s="64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21"/>
      <c r="S33" s="21"/>
      <c r="T33" s="21"/>
      <c r="U33" s="21"/>
      <c r="V33" s="23"/>
      <c r="W33" s="23"/>
      <c r="X33" s="21"/>
      <c r="Y33" s="21"/>
      <c r="Z33" s="23"/>
      <c r="AA33" s="23"/>
    </row>
    <row r="34" spans="1:27" ht="15.95" customHeight="1">
      <c r="A34" s="105"/>
      <c r="B34" s="62"/>
      <c r="C34" s="61"/>
      <c r="D34" s="54" t="s">
        <v>66</v>
      </c>
      <c r="E34" s="64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21"/>
      <c r="S34" s="21"/>
      <c r="T34" s="21"/>
      <c r="U34" s="21"/>
      <c r="V34" s="23"/>
      <c r="W34" s="23"/>
      <c r="X34" s="21"/>
      <c r="Y34" s="21"/>
      <c r="Z34" s="23"/>
      <c r="AA34" s="23"/>
    </row>
    <row r="35" spans="1:27" ht="15.95" customHeight="1">
      <c r="A35" s="105"/>
      <c r="B35" s="61"/>
      <c r="C35" s="54" t="s">
        <v>67</v>
      </c>
      <c r="D35" s="54"/>
      <c r="E35" s="64"/>
      <c r="F35" s="65"/>
      <c r="G35" s="65"/>
      <c r="H35" s="65"/>
      <c r="I35" s="65"/>
      <c r="J35" s="67"/>
      <c r="K35" s="67"/>
      <c r="L35" s="65"/>
      <c r="M35" s="65"/>
      <c r="N35" s="65"/>
      <c r="O35" s="65"/>
      <c r="P35" s="65"/>
      <c r="Q35" s="65"/>
      <c r="R35" s="21"/>
      <c r="S35" s="21"/>
      <c r="T35" s="21"/>
      <c r="U35" s="21"/>
      <c r="V35" s="23"/>
      <c r="W35" s="23"/>
      <c r="X35" s="21"/>
      <c r="Y35" s="21"/>
      <c r="Z35" s="23"/>
      <c r="AA35" s="23"/>
    </row>
    <row r="36" spans="1:27" ht="15.95" customHeight="1">
      <c r="A36" s="105"/>
      <c r="B36" s="60" t="s">
        <v>48</v>
      </c>
      <c r="C36" s="54"/>
      <c r="D36" s="54"/>
      <c r="E36" s="64" t="s">
        <v>37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21"/>
      <c r="S36" s="21"/>
      <c r="T36" s="21"/>
      <c r="U36" s="21"/>
      <c r="V36" s="21"/>
      <c r="W36" s="21"/>
      <c r="X36" s="21"/>
      <c r="Y36" s="21"/>
      <c r="Z36" s="23"/>
      <c r="AA36" s="23"/>
    </row>
    <row r="37" spans="1:27" ht="15.95" customHeight="1">
      <c r="A37" s="105"/>
      <c r="B37" s="62"/>
      <c r="C37" s="54" t="s">
        <v>68</v>
      </c>
      <c r="D37" s="54"/>
      <c r="E37" s="64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21"/>
      <c r="S37" s="21"/>
      <c r="T37" s="21"/>
      <c r="U37" s="21"/>
      <c r="V37" s="21"/>
      <c r="W37" s="21"/>
      <c r="X37" s="21"/>
      <c r="Y37" s="21"/>
      <c r="Z37" s="23"/>
      <c r="AA37" s="23"/>
    </row>
    <row r="38" spans="1:27" ht="15.95" customHeight="1">
      <c r="A38" s="105"/>
      <c r="B38" s="61"/>
      <c r="C38" s="54" t="s">
        <v>69</v>
      </c>
      <c r="D38" s="54"/>
      <c r="E38" s="64"/>
      <c r="F38" s="65"/>
      <c r="G38" s="65"/>
      <c r="H38" s="65"/>
      <c r="I38" s="65"/>
      <c r="J38" s="65"/>
      <c r="K38" s="67"/>
      <c r="L38" s="65"/>
      <c r="M38" s="65"/>
      <c r="N38" s="65"/>
      <c r="O38" s="65"/>
      <c r="P38" s="65"/>
      <c r="Q38" s="65"/>
      <c r="R38" s="21"/>
      <c r="S38" s="21"/>
      <c r="T38" s="23"/>
      <c r="U38" s="23"/>
      <c r="V38" s="21"/>
      <c r="W38" s="21"/>
      <c r="X38" s="21"/>
      <c r="Y38" s="21"/>
      <c r="Z38" s="23"/>
      <c r="AA38" s="23"/>
    </row>
    <row r="39" spans="1:27" ht="15.95" customHeight="1">
      <c r="A39" s="105"/>
      <c r="B39" s="29" t="s">
        <v>70</v>
      </c>
      <c r="C39" s="29"/>
      <c r="D39" s="29"/>
      <c r="E39" s="64" t="s">
        <v>159</v>
      </c>
      <c r="F39" s="65">
        <f t="shared" ref="F39:Q39" si="9">F32-F36</f>
        <v>0</v>
      </c>
      <c r="G39" s="65">
        <f t="shared" si="9"/>
        <v>0</v>
      </c>
      <c r="H39" s="65">
        <f t="shared" si="9"/>
        <v>0</v>
      </c>
      <c r="I39" s="65">
        <f t="shared" si="9"/>
        <v>0</v>
      </c>
      <c r="J39" s="65">
        <f t="shared" si="9"/>
        <v>0</v>
      </c>
      <c r="K39" s="65">
        <f t="shared" si="9"/>
        <v>0</v>
      </c>
      <c r="L39" s="65">
        <f t="shared" ref="L39:M39" si="10">L32-L36</f>
        <v>0</v>
      </c>
      <c r="M39" s="65">
        <f t="shared" si="10"/>
        <v>0</v>
      </c>
      <c r="N39" s="65">
        <f t="shared" si="9"/>
        <v>0</v>
      </c>
      <c r="O39" s="65">
        <f t="shared" si="9"/>
        <v>0</v>
      </c>
      <c r="P39" s="65">
        <f t="shared" si="9"/>
        <v>0</v>
      </c>
      <c r="Q39" s="65">
        <f t="shared" si="9"/>
        <v>0</v>
      </c>
      <c r="R39" s="21"/>
      <c r="S39" s="21"/>
      <c r="T39" s="21"/>
      <c r="U39" s="21"/>
      <c r="V39" s="21"/>
      <c r="W39" s="21"/>
      <c r="X39" s="21"/>
      <c r="Y39" s="21"/>
      <c r="Z39" s="23"/>
      <c r="AA39" s="23"/>
    </row>
    <row r="40" spans="1:27" ht="15.95" customHeight="1">
      <c r="A40" s="99" t="s">
        <v>86</v>
      </c>
      <c r="B40" s="60" t="s">
        <v>71</v>
      </c>
      <c r="C40" s="54"/>
      <c r="D40" s="54"/>
      <c r="E40" s="64" t="s">
        <v>39</v>
      </c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21"/>
      <c r="S40" s="21"/>
      <c r="T40" s="21"/>
      <c r="U40" s="21"/>
      <c r="V40" s="23"/>
      <c r="W40" s="23"/>
      <c r="X40" s="23"/>
      <c r="Y40" s="23"/>
      <c r="Z40" s="21"/>
      <c r="AA40" s="21"/>
    </row>
    <row r="41" spans="1:27" ht="15.95" customHeight="1">
      <c r="A41" s="100"/>
      <c r="B41" s="61"/>
      <c r="C41" s="54" t="s">
        <v>72</v>
      </c>
      <c r="D41" s="54"/>
      <c r="E41" s="64"/>
      <c r="F41" s="67"/>
      <c r="G41" s="67"/>
      <c r="H41" s="67"/>
      <c r="I41" s="67"/>
      <c r="J41" s="65"/>
      <c r="K41" s="65"/>
      <c r="L41" s="65"/>
      <c r="M41" s="65"/>
      <c r="N41" s="65"/>
      <c r="O41" s="65"/>
      <c r="P41" s="65"/>
      <c r="Q41" s="65"/>
      <c r="R41" s="23"/>
      <c r="S41" s="23"/>
      <c r="T41" s="23"/>
      <c r="U41" s="23"/>
      <c r="V41" s="23"/>
      <c r="W41" s="23"/>
      <c r="X41" s="23"/>
      <c r="Y41" s="23"/>
      <c r="Z41" s="21"/>
      <c r="AA41" s="21"/>
    </row>
    <row r="42" spans="1:27" ht="15.95" customHeight="1">
      <c r="A42" s="100"/>
      <c r="B42" s="60" t="s">
        <v>59</v>
      </c>
      <c r="C42" s="54"/>
      <c r="D42" s="54"/>
      <c r="E42" s="64" t="s">
        <v>40</v>
      </c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21"/>
      <c r="S42" s="21"/>
      <c r="T42" s="21"/>
      <c r="U42" s="21"/>
      <c r="V42" s="23"/>
      <c r="W42" s="23"/>
      <c r="X42" s="21"/>
      <c r="Y42" s="21"/>
      <c r="Z42" s="21"/>
      <c r="AA42" s="21"/>
    </row>
    <row r="43" spans="1:27" ht="15.95" customHeight="1">
      <c r="A43" s="100"/>
      <c r="B43" s="61"/>
      <c r="C43" s="54" t="s">
        <v>73</v>
      </c>
      <c r="D43" s="54"/>
      <c r="E43" s="64"/>
      <c r="F43" s="65"/>
      <c r="G43" s="65"/>
      <c r="H43" s="65"/>
      <c r="I43" s="65"/>
      <c r="J43" s="67"/>
      <c r="K43" s="67"/>
      <c r="L43" s="65"/>
      <c r="M43" s="65"/>
      <c r="N43" s="65"/>
      <c r="O43" s="65"/>
      <c r="P43" s="65"/>
      <c r="Q43" s="65"/>
      <c r="R43" s="21"/>
      <c r="S43" s="21"/>
      <c r="T43" s="23"/>
      <c r="U43" s="21"/>
      <c r="V43" s="23"/>
      <c r="W43" s="23"/>
      <c r="X43" s="21"/>
      <c r="Y43" s="21"/>
      <c r="Z43" s="23"/>
      <c r="AA43" s="23"/>
    </row>
    <row r="44" spans="1:27" ht="15.95" customHeight="1">
      <c r="A44" s="100"/>
      <c r="B44" s="54" t="s">
        <v>70</v>
      </c>
      <c r="C44" s="54"/>
      <c r="D44" s="54"/>
      <c r="E44" s="64" t="s">
        <v>160</v>
      </c>
      <c r="F44" s="67">
        <f t="shared" ref="F44:Q44" si="11">F40-F42</f>
        <v>0</v>
      </c>
      <c r="G44" s="67">
        <f t="shared" si="11"/>
        <v>0</v>
      </c>
      <c r="H44" s="67">
        <f t="shared" si="11"/>
        <v>0</v>
      </c>
      <c r="I44" s="67">
        <f t="shared" si="11"/>
        <v>0</v>
      </c>
      <c r="J44" s="67">
        <f t="shared" si="11"/>
        <v>0</v>
      </c>
      <c r="K44" s="67">
        <f t="shared" si="11"/>
        <v>0</v>
      </c>
      <c r="L44" s="67">
        <f t="shared" ref="L44:M44" si="12">L40-L42</f>
        <v>0</v>
      </c>
      <c r="M44" s="67">
        <f t="shared" si="12"/>
        <v>0</v>
      </c>
      <c r="N44" s="67">
        <f t="shared" si="11"/>
        <v>0</v>
      </c>
      <c r="O44" s="67">
        <f t="shared" si="11"/>
        <v>0</v>
      </c>
      <c r="P44" s="67">
        <f t="shared" si="11"/>
        <v>0</v>
      </c>
      <c r="Q44" s="67">
        <f t="shared" si="11"/>
        <v>0</v>
      </c>
      <c r="R44" s="23"/>
      <c r="S44" s="23"/>
      <c r="T44" s="21"/>
      <c r="U44" s="21"/>
      <c r="V44" s="23"/>
      <c r="W44" s="23"/>
      <c r="X44" s="21"/>
      <c r="Y44" s="21"/>
      <c r="Z44" s="21"/>
      <c r="AA44" s="21"/>
    </row>
    <row r="45" spans="1:27" ht="15.95" customHeight="1">
      <c r="A45" s="99" t="s">
        <v>78</v>
      </c>
      <c r="B45" s="29" t="s">
        <v>74</v>
      </c>
      <c r="C45" s="29"/>
      <c r="D45" s="29"/>
      <c r="E45" s="64" t="s">
        <v>161</v>
      </c>
      <c r="F45" s="65">
        <f t="shared" ref="F45:Q45" si="13">F39+F44</f>
        <v>0</v>
      </c>
      <c r="G45" s="65">
        <f t="shared" si="13"/>
        <v>0</v>
      </c>
      <c r="H45" s="65">
        <f t="shared" si="13"/>
        <v>0</v>
      </c>
      <c r="I45" s="65">
        <f t="shared" si="13"/>
        <v>0</v>
      </c>
      <c r="J45" s="65">
        <f t="shared" si="13"/>
        <v>0</v>
      </c>
      <c r="K45" s="65">
        <f t="shared" si="13"/>
        <v>0</v>
      </c>
      <c r="L45" s="65">
        <f t="shared" ref="L45:M45" si="14">L39+L44</f>
        <v>0</v>
      </c>
      <c r="M45" s="65">
        <f t="shared" si="14"/>
        <v>0</v>
      </c>
      <c r="N45" s="65">
        <f t="shared" si="13"/>
        <v>0</v>
      </c>
      <c r="O45" s="65">
        <f t="shared" si="13"/>
        <v>0</v>
      </c>
      <c r="P45" s="65">
        <f t="shared" si="13"/>
        <v>0</v>
      </c>
      <c r="Q45" s="65">
        <f t="shared" si="13"/>
        <v>0</v>
      </c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5.95" customHeight="1">
      <c r="A46" s="100"/>
      <c r="B46" s="54" t="s">
        <v>75</v>
      </c>
      <c r="C46" s="54"/>
      <c r="D46" s="54"/>
      <c r="E46" s="54"/>
      <c r="F46" s="67"/>
      <c r="G46" s="67"/>
      <c r="H46" s="67"/>
      <c r="I46" s="67"/>
      <c r="J46" s="67"/>
      <c r="K46" s="67"/>
      <c r="L46" s="65"/>
      <c r="M46" s="65"/>
      <c r="N46" s="65"/>
      <c r="O46" s="65"/>
      <c r="P46" s="67"/>
      <c r="Q46" s="67"/>
      <c r="R46" s="23"/>
      <c r="S46" s="23"/>
      <c r="T46" s="23"/>
      <c r="U46" s="23"/>
      <c r="V46" s="23"/>
      <c r="W46" s="23"/>
      <c r="X46" s="23"/>
      <c r="Y46" s="23"/>
      <c r="Z46" s="23"/>
      <c r="AA46" s="23"/>
    </row>
    <row r="47" spans="1:27" ht="15.95" customHeight="1">
      <c r="A47" s="100"/>
      <c r="B47" s="54" t="s">
        <v>76</v>
      </c>
      <c r="C47" s="54"/>
      <c r="D47" s="54"/>
      <c r="E47" s="54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5.95" customHeight="1">
      <c r="A48" s="100"/>
      <c r="B48" s="54" t="s">
        <v>77</v>
      </c>
      <c r="C48" s="54"/>
      <c r="D48" s="54"/>
      <c r="E48" s="54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17" ht="15.95" customHeight="1">
      <c r="A49" s="11" t="s">
        <v>162</v>
      </c>
      <c r="Q49" s="4"/>
    </row>
    <row r="50" spans="1:17" ht="15.95" customHeight="1">
      <c r="A50" s="11"/>
    </row>
  </sheetData>
  <mergeCells count="32">
    <mergeCell ref="Q25:Q26"/>
    <mergeCell ref="P30:Q30"/>
    <mergeCell ref="J30:K30"/>
    <mergeCell ref="N30:O30"/>
    <mergeCell ref="L6:M6"/>
    <mergeCell ref="L25:L26"/>
    <mergeCell ref="M25:M26"/>
    <mergeCell ref="L30:M30"/>
    <mergeCell ref="J6:K6"/>
    <mergeCell ref="N6:O6"/>
    <mergeCell ref="P6:Q6"/>
    <mergeCell ref="J25:J26"/>
    <mergeCell ref="K25:K26"/>
    <mergeCell ref="N25:N26"/>
    <mergeCell ref="O25:O26"/>
    <mergeCell ref="P25:P26"/>
    <mergeCell ref="F6:G6"/>
    <mergeCell ref="H6:I6"/>
    <mergeCell ref="A32:A39"/>
    <mergeCell ref="A40:A44"/>
    <mergeCell ref="A45:A48"/>
    <mergeCell ref="A30:E31"/>
    <mergeCell ref="F30:G30"/>
    <mergeCell ref="H30:I30"/>
    <mergeCell ref="A8:A18"/>
    <mergeCell ref="A19:A27"/>
    <mergeCell ref="E25:E26"/>
    <mergeCell ref="F25:F26"/>
    <mergeCell ref="G25:G26"/>
    <mergeCell ref="H25:H26"/>
    <mergeCell ref="I25:I26"/>
    <mergeCell ref="A6:E7"/>
  </mergeCells>
  <phoneticPr fontId="15"/>
  <printOptions horizontalCentered="1" gridLinesSet="0"/>
  <pageMargins left="0.78740157480314965" right="0.35433070866141736" top="0.27559055118110237" bottom="0.23622047244094491" header="0.19685039370078741" footer="0.19685039370078741"/>
  <pageSetup paperSize="9" scale="67" firstPageNumber="3" orientation="landscape" useFirstPageNumber="1" r:id="rId1"/>
  <headerFooter alignWithMargins="0">
    <oddHeader>&amp;R&amp;"明朝,斜体"&amp;9指定都市－4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/>
    <pageSetUpPr fitToPage="1"/>
  </sheetPr>
  <dimension ref="A1:O47"/>
  <sheetViews>
    <sheetView view="pageBreakPreview" zoomScaleNormal="100" zoomScaleSheetLayoutView="100" workbookViewId="0">
      <pane xSplit="4" ySplit="7" topLeftCell="E8" activePane="bottomRight" state="frozen"/>
      <selection activeCell="N15" sqref="N15"/>
      <selection pane="topRight" activeCell="N15" sqref="N15"/>
      <selection pane="bottomLeft" activeCell="N15" sqref="N15"/>
      <selection pane="bottomRight" activeCell="C1" sqref="C1"/>
    </sheetView>
  </sheetViews>
  <sheetFormatPr defaultRowHeight="13.5"/>
  <cols>
    <col min="1" max="2" width="3.625" style="1" customWidth="1"/>
    <col min="3" max="3" width="21.375" style="1" customWidth="1"/>
    <col min="4" max="4" width="20" style="1" customWidth="1"/>
    <col min="5" max="10" width="13.625" style="1" customWidth="1"/>
    <col min="11" max="14" width="12.625" style="1" customWidth="1"/>
    <col min="15" max="16384" width="9" style="1"/>
  </cols>
  <sheetData>
    <row r="1" spans="1:14" ht="33.950000000000003" customHeight="1">
      <c r="A1" s="36" t="s">
        <v>0</v>
      </c>
      <c r="B1" s="36"/>
      <c r="C1" s="109" t="s">
        <v>262</v>
      </c>
      <c r="D1" s="42"/>
    </row>
    <row r="3" spans="1:14" ht="15" customHeight="1">
      <c r="A3" s="15" t="s">
        <v>163</v>
      </c>
      <c r="B3" s="15"/>
      <c r="C3" s="15"/>
      <c r="D3" s="15"/>
      <c r="E3" s="15"/>
      <c r="F3" s="15"/>
      <c r="I3" s="15"/>
      <c r="J3" s="15"/>
    </row>
    <row r="4" spans="1:14" ht="15" customHeight="1">
      <c r="A4" s="15"/>
      <c r="B4" s="15"/>
      <c r="C4" s="15"/>
      <c r="D4" s="15"/>
      <c r="E4" s="15"/>
      <c r="F4" s="15"/>
      <c r="I4" s="15"/>
      <c r="J4" s="15"/>
    </row>
    <row r="5" spans="1:14" ht="15" customHeight="1">
      <c r="A5" s="43"/>
      <c r="B5" s="43" t="s">
        <v>245</v>
      </c>
      <c r="C5" s="43"/>
      <c r="D5" s="43"/>
      <c r="H5" s="16"/>
      <c r="J5" s="16" t="s">
        <v>164</v>
      </c>
      <c r="L5" s="16"/>
      <c r="N5" s="16" t="s">
        <v>164</v>
      </c>
    </row>
    <row r="6" spans="1:14" ht="15" customHeight="1">
      <c r="A6" s="44"/>
      <c r="B6" s="45"/>
      <c r="C6" s="45"/>
      <c r="D6" s="88"/>
      <c r="E6" s="107" t="s">
        <v>258</v>
      </c>
      <c r="F6" s="107"/>
      <c r="G6" s="107" t="s">
        <v>259</v>
      </c>
      <c r="H6" s="107"/>
      <c r="I6" s="107" t="s">
        <v>260</v>
      </c>
      <c r="J6" s="107"/>
      <c r="K6" s="107"/>
      <c r="L6" s="107"/>
      <c r="M6" s="107"/>
      <c r="N6" s="107"/>
    </row>
    <row r="7" spans="1:14" ht="15" customHeight="1">
      <c r="A7" s="46"/>
      <c r="B7" s="47"/>
      <c r="C7" s="47"/>
      <c r="D7" s="89"/>
      <c r="E7" s="27" t="s">
        <v>239</v>
      </c>
      <c r="F7" s="27" t="s">
        <v>240</v>
      </c>
      <c r="G7" s="27" t="s">
        <v>239</v>
      </c>
      <c r="H7" s="27" t="s">
        <v>240</v>
      </c>
      <c r="I7" s="27" t="s">
        <v>239</v>
      </c>
      <c r="J7" s="27" t="s">
        <v>240</v>
      </c>
      <c r="K7" s="27" t="s">
        <v>239</v>
      </c>
      <c r="L7" s="27" t="s">
        <v>240</v>
      </c>
      <c r="M7" s="27" t="s">
        <v>239</v>
      </c>
      <c r="N7" s="27" t="s">
        <v>240</v>
      </c>
    </row>
    <row r="8" spans="1:14" ht="18" customHeight="1">
      <c r="A8" s="93" t="s">
        <v>165</v>
      </c>
      <c r="B8" s="83" t="s">
        <v>166</v>
      </c>
      <c r="C8" s="84"/>
      <c r="D8" s="84"/>
      <c r="E8" s="85">
        <v>5</v>
      </c>
      <c r="F8" s="85">
        <v>5</v>
      </c>
      <c r="G8" s="85">
        <v>6</v>
      </c>
      <c r="H8" s="85">
        <v>6</v>
      </c>
      <c r="I8" s="90">
        <v>27</v>
      </c>
      <c r="J8" s="85">
        <v>27</v>
      </c>
      <c r="K8" s="85"/>
      <c r="L8" s="85"/>
      <c r="M8" s="85"/>
      <c r="N8" s="85"/>
    </row>
    <row r="9" spans="1:14" ht="18" customHeight="1">
      <c r="A9" s="93"/>
      <c r="B9" s="93" t="s">
        <v>167</v>
      </c>
      <c r="C9" s="54" t="s">
        <v>168</v>
      </c>
      <c r="D9" s="54"/>
      <c r="E9" s="85">
        <v>470</v>
      </c>
      <c r="F9" s="85">
        <v>470</v>
      </c>
      <c r="G9" s="85">
        <v>562.6</v>
      </c>
      <c r="H9" s="85">
        <v>562.6</v>
      </c>
      <c r="I9" s="85">
        <v>1000</v>
      </c>
      <c r="J9" s="85">
        <v>1000</v>
      </c>
      <c r="K9" s="85"/>
      <c r="L9" s="85"/>
      <c r="M9" s="85"/>
      <c r="N9" s="85"/>
    </row>
    <row r="10" spans="1:14" ht="18" customHeight="1">
      <c r="A10" s="93"/>
      <c r="B10" s="93"/>
      <c r="C10" s="54" t="s">
        <v>169</v>
      </c>
      <c r="D10" s="54"/>
      <c r="E10" s="85">
        <v>236</v>
      </c>
      <c r="F10" s="85">
        <v>236</v>
      </c>
      <c r="G10" s="85">
        <v>477.6</v>
      </c>
      <c r="H10" s="85">
        <v>477.6</v>
      </c>
      <c r="I10" s="85">
        <v>550</v>
      </c>
      <c r="J10" s="85">
        <v>550</v>
      </c>
      <c r="K10" s="85"/>
      <c r="L10" s="85"/>
      <c r="M10" s="85"/>
      <c r="N10" s="85"/>
    </row>
    <row r="11" spans="1:14" ht="18" customHeight="1">
      <c r="A11" s="93"/>
      <c r="B11" s="93"/>
      <c r="C11" s="54" t="s">
        <v>170</v>
      </c>
      <c r="D11" s="54"/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/>
      <c r="L11" s="85"/>
      <c r="M11" s="85"/>
      <c r="N11" s="85"/>
    </row>
    <row r="12" spans="1:14" ht="18" customHeight="1">
      <c r="A12" s="93"/>
      <c r="B12" s="93"/>
      <c r="C12" s="54" t="s">
        <v>171</v>
      </c>
      <c r="D12" s="54"/>
      <c r="E12" s="85">
        <v>234</v>
      </c>
      <c r="F12" s="85">
        <v>234</v>
      </c>
      <c r="G12" s="85">
        <v>79</v>
      </c>
      <c r="H12" s="85">
        <v>63.846240000000002</v>
      </c>
      <c r="I12" s="85">
        <v>400</v>
      </c>
      <c r="J12" s="85">
        <v>400</v>
      </c>
      <c r="K12" s="85"/>
      <c r="L12" s="85"/>
      <c r="M12" s="85"/>
      <c r="N12" s="85"/>
    </row>
    <row r="13" spans="1:14" ht="18" customHeight="1">
      <c r="A13" s="93"/>
      <c r="B13" s="93"/>
      <c r="C13" s="54" t="s">
        <v>172</v>
      </c>
      <c r="D13" s="54"/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5"/>
      <c r="L13" s="85"/>
      <c r="M13" s="85"/>
      <c r="N13" s="85"/>
    </row>
    <row r="14" spans="1:14" ht="18" customHeight="1">
      <c r="A14" s="93"/>
      <c r="B14" s="93"/>
      <c r="C14" s="54" t="s">
        <v>78</v>
      </c>
      <c r="D14" s="54"/>
      <c r="E14" s="85">
        <v>0</v>
      </c>
      <c r="F14" s="85">
        <v>0</v>
      </c>
      <c r="G14" s="85">
        <v>6.1886000000000001</v>
      </c>
      <c r="H14" s="85">
        <v>21.153759999999998</v>
      </c>
      <c r="I14" s="85">
        <v>50</v>
      </c>
      <c r="J14" s="85">
        <v>50</v>
      </c>
      <c r="K14" s="85"/>
      <c r="L14" s="85"/>
      <c r="M14" s="85"/>
      <c r="N14" s="85"/>
    </row>
    <row r="15" spans="1:14" ht="18" customHeight="1">
      <c r="A15" s="93" t="s">
        <v>173</v>
      </c>
      <c r="B15" s="93" t="s">
        <v>174</v>
      </c>
      <c r="C15" s="54" t="s">
        <v>175</v>
      </c>
      <c r="D15" s="54"/>
      <c r="E15" s="65">
        <v>220.62848500000001</v>
      </c>
      <c r="F15" s="65">
        <v>283.44773900000001</v>
      </c>
      <c r="G15" s="65">
        <v>1097.0093859999999</v>
      </c>
      <c r="H15" s="65">
        <v>1047.5678339999999</v>
      </c>
      <c r="I15" s="65">
        <v>3702.3004999999998</v>
      </c>
      <c r="J15" s="65">
        <v>3841.3378010000001</v>
      </c>
      <c r="K15" s="65"/>
      <c r="L15" s="65"/>
      <c r="M15" s="65"/>
      <c r="N15" s="65"/>
    </row>
    <row r="16" spans="1:14" ht="18" customHeight="1">
      <c r="A16" s="93"/>
      <c r="B16" s="93"/>
      <c r="C16" s="54" t="s">
        <v>176</v>
      </c>
      <c r="D16" s="54"/>
      <c r="E16" s="65">
        <v>475.98259400000001</v>
      </c>
      <c r="F16" s="65">
        <v>492.68443100000002</v>
      </c>
      <c r="G16" s="65">
        <v>11666.800923000001</v>
      </c>
      <c r="H16" s="65">
        <v>11750.90754</v>
      </c>
      <c r="I16" s="65">
        <v>307.79458699999998</v>
      </c>
      <c r="J16" s="65">
        <v>348.18017099999997</v>
      </c>
      <c r="K16" s="65"/>
      <c r="L16" s="65"/>
      <c r="M16" s="65"/>
      <c r="N16" s="65"/>
    </row>
    <row r="17" spans="1:15" ht="18" customHeight="1">
      <c r="A17" s="93"/>
      <c r="B17" s="93"/>
      <c r="C17" s="54" t="s">
        <v>177</v>
      </c>
      <c r="D17" s="54"/>
      <c r="E17" s="65">
        <v>0</v>
      </c>
      <c r="F17" s="65">
        <v>0</v>
      </c>
      <c r="G17" s="85">
        <v>0</v>
      </c>
      <c r="H17" s="65">
        <v>0</v>
      </c>
      <c r="I17" s="85">
        <v>0</v>
      </c>
      <c r="J17" s="65">
        <v>0</v>
      </c>
      <c r="K17" s="65"/>
      <c r="L17" s="65"/>
      <c r="M17" s="65"/>
      <c r="N17" s="65"/>
    </row>
    <row r="18" spans="1:15" ht="18" customHeight="1">
      <c r="A18" s="93"/>
      <c r="B18" s="93"/>
      <c r="C18" s="54" t="s">
        <v>178</v>
      </c>
      <c r="D18" s="54"/>
      <c r="E18" s="65">
        <v>696.61107900000002</v>
      </c>
      <c r="F18" s="65">
        <v>776.13216999999997</v>
      </c>
      <c r="G18" s="65">
        <v>12763.810309</v>
      </c>
      <c r="H18" s="65">
        <v>12798.475374</v>
      </c>
      <c r="I18" s="65">
        <v>4010.0950870000001</v>
      </c>
      <c r="J18" s="65">
        <v>4189.5179719999996</v>
      </c>
      <c r="K18" s="65"/>
      <c r="L18" s="65"/>
      <c r="M18" s="65"/>
      <c r="N18" s="65"/>
    </row>
    <row r="19" spans="1:15" ht="18" customHeight="1">
      <c r="A19" s="93"/>
      <c r="B19" s="93" t="s">
        <v>179</v>
      </c>
      <c r="C19" s="54" t="s">
        <v>180</v>
      </c>
      <c r="D19" s="54"/>
      <c r="E19" s="65">
        <v>26.626743999999999</v>
      </c>
      <c r="F19" s="65">
        <v>105.429757</v>
      </c>
      <c r="G19" s="65">
        <v>2138.57926</v>
      </c>
      <c r="H19" s="65">
        <v>1746.4260059999999</v>
      </c>
      <c r="I19" s="65">
        <v>715.77307800000005</v>
      </c>
      <c r="J19" s="65">
        <v>994.08712000000003</v>
      </c>
      <c r="K19" s="65"/>
      <c r="L19" s="65"/>
      <c r="M19" s="65"/>
      <c r="N19" s="65"/>
    </row>
    <row r="20" spans="1:15" ht="18" customHeight="1">
      <c r="A20" s="93"/>
      <c r="B20" s="93"/>
      <c r="C20" s="54" t="s">
        <v>181</v>
      </c>
      <c r="D20" s="54"/>
      <c r="E20" s="65">
        <v>82.755989999999997</v>
      </c>
      <c r="F20" s="65">
        <v>86.317998000000003</v>
      </c>
      <c r="G20" s="65">
        <v>8304.0462690000004</v>
      </c>
      <c r="H20" s="65">
        <v>8763.3132079999996</v>
      </c>
      <c r="I20" s="65">
        <v>75.686766000000006</v>
      </c>
      <c r="J20" s="65">
        <v>77.291765999999996</v>
      </c>
      <c r="K20" s="65"/>
      <c r="L20" s="65"/>
      <c r="M20" s="65"/>
      <c r="N20" s="65"/>
    </row>
    <row r="21" spans="1:15" ht="18" customHeight="1">
      <c r="A21" s="93"/>
      <c r="B21" s="93"/>
      <c r="C21" s="54" t="s">
        <v>182</v>
      </c>
      <c r="D21" s="54"/>
      <c r="E21" s="86">
        <v>0</v>
      </c>
      <c r="F21" s="86">
        <v>0</v>
      </c>
      <c r="G21" s="85">
        <v>0</v>
      </c>
      <c r="H21" s="86">
        <v>0</v>
      </c>
      <c r="I21" s="85">
        <v>0</v>
      </c>
      <c r="J21" s="86">
        <v>0</v>
      </c>
      <c r="K21" s="86"/>
      <c r="L21" s="86"/>
      <c r="M21" s="86"/>
      <c r="N21" s="86"/>
    </row>
    <row r="22" spans="1:15" ht="18" customHeight="1">
      <c r="A22" s="93"/>
      <c r="B22" s="93"/>
      <c r="C22" s="29" t="s">
        <v>183</v>
      </c>
      <c r="D22" s="29"/>
      <c r="E22" s="65">
        <v>109.382734</v>
      </c>
      <c r="F22" s="65">
        <v>191.74775500000001</v>
      </c>
      <c r="G22" s="65">
        <v>10442.625529000001</v>
      </c>
      <c r="H22" s="65">
        <v>10509.739213999999</v>
      </c>
      <c r="I22" s="65">
        <v>791.45984399999998</v>
      </c>
      <c r="J22" s="65">
        <v>1071.378886</v>
      </c>
      <c r="K22" s="65"/>
      <c r="L22" s="65"/>
      <c r="M22" s="65"/>
      <c r="N22" s="65"/>
    </row>
    <row r="23" spans="1:15" ht="18" customHeight="1">
      <c r="A23" s="93"/>
      <c r="B23" s="93" t="s">
        <v>184</v>
      </c>
      <c r="C23" s="54" t="s">
        <v>185</v>
      </c>
      <c r="D23" s="54"/>
      <c r="E23" s="65">
        <v>470</v>
      </c>
      <c r="F23" s="65">
        <v>470</v>
      </c>
      <c r="G23" s="65">
        <v>100</v>
      </c>
      <c r="H23" s="65">
        <v>100</v>
      </c>
      <c r="I23" s="65">
        <v>1000</v>
      </c>
      <c r="J23" s="65">
        <v>1000</v>
      </c>
      <c r="K23" s="65"/>
      <c r="L23" s="65"/>
      <c r="M23" s="65"/>
      <c r="N23" s="65"/>
    </row>
    <row r="24" spans="1:15" ht="18" customHeight="1">
      <c r="A24" s="93"/>
      <c r="B24" s="93"/>
      <c r="C24" s="54" t="s">
        <v>186</v>
      </c>
      <c r="D24" s="54"/>
      <c r="E24" s="65">
        <v>117.228345</v>
      </c>
      <c r="F24" s="65">
        <v>114.384415</v>
      </c>
      <c r="G24" s="65">
        <v>1716.25478</v>
      </c>
      <c r="H24" s="65">
        <v>1638.8061600000001</v>
      </c>
      <c r="I24" s="65">
        <v>2184.6352430000002</v>
      </c>
      <c r="J24" s="65">
        <v>2086.1390860000001</v>
      </c>
      <c r="K24" s="65"/>
      <c r="L24" s="65"/>
      <c r="M24" s="65"/>
      <c r="N24" s="65"/>
    </row>
    <row r="25" spans="1:15" ht="18" customHeight="1">
      <c r="A25" s="93"/>
      <c r="B25" s="93"/>
      <c r="C25" s="54" t="s">
        <v>187</v>
      </c>
      <c r="D25" s="54"/>
      <c r="E25" s="86">
        <v>0</v>
      </c>
      <c r="F25" s="65">
        <v>0</v>
      </c>
      <c r="G25" s="65">
        <v>504.93</v>
      </c>
      <c r="H25" s="65">
        <v>504.93</v>
      </c>
      <c r="I25" s="65">
        <v>34</v>
      </c>
      <c r="J25" s="65">
        <v>21</v>
      </c>
      <c r="K25" s="65"/>
      <c r="L25" s="65"/>
      <c r="M25" s="65"/>
      <c r="N25" s="65"/>
    </row>
    <row r="26" spans="1:15" ht="18" customHeight="1">
      <c r="A26" s="93"/>
      <c r="B26" s="93"/>
      <c r="C26" s="54" t="s">
        <v>188</v>
      </c>
      <c r="D26" s="54"/>
      <c r="E26" s="65">
        <v>587.22834499999999</v>
      </c>
      <c r="F26" s="65">
        <v>584.38441499999999</v>
      </c>
      <c r="G26" s="65">
        <v>2321.18478</v>
      </c>
      <c r="H26" s="65">
        <v>2288.7361599999999</v>
      </c>
      <c r="I26" s="65">
        <v>3218.6352430000002</v>
      </c>
      <c r="J26" s="65">
        <v>3118.1390860000001</v>
      </c>
      <c r="K26" s="65"/>
      <c r="L26" s="65"/>
      <c r="M26" s="65"/>
      <c r="N26" s="65"/>
    </row>
    <row r="27" spans="1:15" ht="18" customHeight="1">
      <c r="A27" s="93"/>
      <c r="B27" s="54" t="s">
        <v>189</v>
      </c>
      <c r="C27" s="54"/>
      <c r="D27" s="54"/>
      <c r="E27" s="65">
        <v>696.61107900000002</v>
      </c>
      <c r="F27" s="65">
        <v>776.13216999999997</v>
      </c>
      <c r="G27" s="65">
        <v>12763.810309</v>
      </c>
      <c r="H27" s="65">
        <v>12798.475374</v>
      </c>
      <c r="I27" s="65">
        <v>4010.0950870000001</v>
      </c>
      <c r="J27" s="65">
        <v>4189.5179719999996</v>
      </c>
      <c r="K27" s="65"/>
      <c r="L27" s="65"/>
      <c r="M27" s="65"/>
      <c r="N27" s="65"/>
    </row>
    <row r="28" spans="1:15" ht="18" customHeight="1">
      <c r="A28" s="93" t="s">
        <v>190</v>
      </c>
      <c r="B28" s="93" t="s">
        <v>191</v>
      </c>
      <c r="C28" s="54" t="s">
        <v>192</v>
      </c>
      <c r="D28" s="87" t="s">
        <v>36</v>
      </c>
      <c r="E28" s="65">
        <v>126.39318</v>
      </c>
      <c r="F28" s="65">
        <v>122.54919700000001</v>
      </c>
      <c r="G28" s="65">
        <v>2780.8356650000001</v>
      </c>
      <c r="H28" s="65">
        <v>2125.6589279999998</v>
      </c>
      <c r="I28" s="65">
        <v>2976.343942</v>
      </c>
      <c r="J28" s="65">
        <v>3185.7908080000002</v>
      </c>
      <c r="K28" s="65"/>
      <c r="L28" s="65"/>
      <c r="M28" s="65"/>
      <c r="N28" s="65"/>
    </row>
    <row r="29" spans="1:15" ht="18" customHeight="1">
      <c r="A29" s="93"/>
      <c r="B29" s="93"/>
      <c r="C29" s="54" t="s">
        <v>193</v>
      </c>
      <c r="D29" s="87" t="s">
        <v>37</v>
      </c>
      <c r="E29" s="86">
        <v>0</v>
      </c>
      <c r="F29" s="65">
        <v>0</v>
      </c>
      <c r="G29" s="65">
        <v>108.044523</v>
      </c>
      <c r="H29" s="65">
        <v>56.812598000000001</v>
      </c>
      <c r="I29" s="65">
        <v>2431.217302</v>
      </c>
      <c r="J29" s="65">
        <v>2191.5383550000001</v>
      </c>
      <c r="K29" s="65"/>
      <c r="L29" s="65"/>
      <c r="M29" s="65"/>
      <c r="N29" s="65"/>
    </row>
    <row r="30" spans="1:15" ht="18" customHeight="1">
      <c r="A30" s="93"/>
      <c r="B30" s="93"/>
      <c r="C30" s="54" t="s">
        <v>194</v>
      </c>
      <c r="D30" s="87" t="s">
        <v>195</v>
      </c>
      <c r="E30" s="65">
        <v>124.302451</v>
      </c>
      <c r="F30" s="65">
        <v>130.749031</v>
      </c>
      <c r="G30" s="65">
        <v>2657.7492470000002</v>
      </c>
      <c r="H30" s="65">
        <v>2430.395708</v>
      </c>
      <c r="I30" s="65">
        <v>474.75161700000001</v>
      </c>
      <c r="J30" s="65">
        <v>716.70069100000001</v>
      </c>
      <c r="K30" s="65"/>
      <c r="L30" s="65"/>
      <c r="M30" s="65"/>
      <c r="N30" s="65"/>
    </row>
    <row r="31" spans="1:15" ht="18" customHeight="1">
      <c r="A31" s="93"/>
      <c r="B31" s="93"/>
      <c r="C31" s="29" t="s">
        <v>196</v>
      </c>
      <c r="D31" s="87" t="s">
        <v>197</v>
      </c>
      <c r="E31" s="65">
        <f t="shared" ref="E31:N31" si="0">E28-E29-E30</f>
        <v>2.0907289999999961</v>
      </c>
      <c r="F31" s="65">
        <v>-8.1998339999999956</v>
      </c>
      <c r="G31" s="65">
        <f t="shared" si="0"/>
        <v>15.04189499999984</v>
      </c>
      <c r="H31" s="65">
        <v>-361.54937800000016</v>
      </c>
      <c r="I31" s="65">
        <f t="shared" si="0"/>
        <v>70.375022999999942</v>
      </c>
      <c r="J31" s="65">
        <v>277.55176200000005</v>
      </c>
      <c r="K31" s="65">
        <f t="shared" si="0"/>
        <v>0</v>
      </c>
      <c r="L31" s="65">
        <f t="shared" si="0"/>
        <v>0</v>
      </c>
      <c r="M31" s="65">
        <f t="shared" si="0"/>
        <v>0</v>
      </c>
      <c r="N31" s="65">
        <f t="shared" si="0"/>
        <v>0</v>
      </c>
      <c r="O31" s="7"/>
    </row>
    <row r="32" spans="1:15" ht="18" customHeight="1">
      <c r="A32" s="93"/>
      <c r="B32" s="93"/>
      <c r="C32" s="54" t="s">
        <v>198</v>
      </c>
      <c r="D32" s="87" t="s">
        <v>199</v>
      </c>
      <c r="E32" s="65">
        <v>1.672199</v>
      </c>
      <c r="F32" s="65">
        <v>2.129686</v>
      </c>
      <c r="G32" s="65">
        <v>91.976978000000003</v>
      </c>
      <c r="H32" s="65">
        <v>143.933278</v>
      </c>
      <c r="I32" s="65">
        <v>123.64718999999999</v>
      </c>
      <c r="J32" s="65">
        <v>138.66632200000001</v>
      </c>
      <c r="K32" s="65"/>
      <c r="L32" s="65"/>
      <c r="M32" s="65"/>
      <c r="N32" s="65"/>
    </row>
    <row r="33" spans="1:14" ht="18" customHeight="1">
      <c r="A33" s="93"/>
      <c r="B33" s="93"/>
      <c r="C33" s="54" t="s">
        <v>200</v>
      </c>
      <c r="D33" s="87" t="s">
        <v>201</v>
      </c>
      <c r="E33" s="65">
        <v>0</v>
      </c>
      <c r="F33" s="65">
        <v>0</v>
      </c>
      <c r="G33" s="65">
        <v>71.203247000000005</v>
      </c>
      <c r="H33" s="65">
        <v>69.862465999999998</v>
      </c>
      <c r="I33" s="65">
        <v>2.7924999999999998E-2</v>
      </c>
      <c r="J33" s="65">
        <v>25.952537</v>
      </c>
      <c r="K33" s="65"/>
      <c r="L33" s="65"/>
      <c r="M33" s="65"/>
      <c r="N33" s="65"/>
    </row>
    <row r="34" spans="1:14" ht="18" customHeight="1">
      <c r="A34" s="93"/>
      <c r="B34" s="93"/>
      <c r="C34" s="29" t="s">
        <v>202</v>
      </c>
      <c r="D34" s="87" t="s">
        <v>203</v>
      </c>
      <c r="E34" s="65">
        <f t="shared" ref="E34:N34" si="1">E31+E32-E33</f>
        <v>3.7629279999999961</v>
      </c>
      <c r="F34" s="65">
        <v>-6.0701479999999961</v>
      </c>
      <c r="G34" s="65">
        <f t="shared" si="1"/>
        <v>35.815625999999838</v>
      </c>
      <c r="H34" s="65">
        <v>-287.47856600000017</v>
      </c>
      <c r="I34" s="65">
        <f t="shared" si="1"/>
        <v>193.99428799999993</v>
      </c>
      <c r="J34" s="65">
        <v>390.26554700000008</v>
      </c>
      <c r="K34" s="65">
        <f t="shared" si="1"/>
        <v>0</v>
      </c>
      <c r="L34" s="65">
        <f t="shared" si="1"/>
        <v>0</v>
      </c>
      <c r="M34" s="65">
        <f t="shared" si="1"/>
        <v>0</v>
      </c>
      <c r="N34" s="65">
        <f t="shared" si="1"/>
        <v>0</v>
      </c>
    </row>
    <row r="35" spans="1:14" ht="18" customHeight="1">
      <c r="A35" s="93"/>
      <c r="B35" s="93" t="s">
        <v>204</v>
      </c>
      <c r="C35" s="54" t="s">
        <v>205</v>
      </c>
      <c r="D35" s="87" t="s">
        <v>206</v>
      </c>
      <c r="E35" s="65">
        <v>0</v>
      </c>
      <c r="F35" s="65">
        <v>0</v>
      </c>
      <c r="G35" s="85">
        <v>18.287071000000001</v>
      </c>
      <c r="H35" s="85">
        <v>0</v>
      </c>
      <c r="I35" s="85">
        <v>0</v>
      </c>
      <c r="J35" s="65">
        <v>0</v>
      </c>
      <c r="K35" s="65"/>
      <c r="L35" s="65"/>
      <c r="M35" s="65"/>
      <c r="N35" s="65"/>
    </row>
    <row r="36" spans="1:14" ht="18" customHeight="1">
      <c r="A36" s="93"/>
      <c r="B36" s="93"/>
      <c r="C36" s="54" t="s">
        <v>207</v>
      </c>
      <c r="D36" s="87" t="s">
        <v>208</v>
      </c>
      <c r="E36" s="65">
        <v>0</v>
      </c>
      <c r="F36" s="65">
        <v>0</v>
      </c>
      <c r="G36" s="65">
        <v>20.244077000000001</v>
      </c>
      <c r="H36" s="65">
        <v>7.3660000000000002E-3</v>
      </c>
      <c r="I36" s="65">
        <v>2.7924999999999998E-2</v>
      </c>
      <c r="J36" s="65">
        <v>0</v>
      </c>
      <c r="K36" s="65"/>
      <c r="L36" s="65"/>
      <c r="M36" s="65"/>
      <c r="N36" s="65"/>
    </row>
    <row r="37" spans="1:14" ht="18" customHeight="1">
      <c r="A37" s="93"/>
      <c r="B37" s="93"/>
      <c r="C37" s="54" t="s">
        <v>209</v>
      </c>
      <c r="D37" s="87" t="s">
        <v>210</v>
      </c>
      <c r="E37" s="65">
        <f t="shared" ref="E37:N37" si="2">E34+E35-E36</f>
        <v>3.7629279999999961</v>
      </c>
      <c r="F37" s="65">
        <v>-6.0701479999999961</v>
      </c>
      <c r="G37" s="65">
        <f t="shared" si="2"/>
        <v>33.858619999999831</v>
      </c>
      <c r="H37" s="65">
        <v>-287.48593200000016</v>
      </c>
      <c r="I37" s="65">
        <f t="shared" si="2"/>
        <v>193.96636299999992</v>
      </c>
      <c r="J37" s="65">
        <f>J34+J35-J36</f>
        <v>390.26554700000008</v>
      </c>
      <c r="K37" s="65">
        <f t="shared" si="2"/>
        <v>0</v>
      </c>
      <c r="L37" s="65">
        <f t="shared" si="2"/>
        <v>0</v>
      </c>
      <c r="M37" s="65">
        <f t="shared" si="2"/>
        <v>0</v>
      </c>
      <c r="N37" s="65">
        <f t="shared" si="2"/>
        <v>0</v>
      </c>
    </row>
    <row r="38" spans="1:14" ht="18" customHeight="1">
      <c r="A38" s="93"/>
      <c r="B38" s="93"/>
      <c r="C38" s="54" t="s">
        <v>211</v>
      </c>
      <c r="D38" s="87" t="s">
        <v>212</v>
      </c>
      <c r="E38" s="65">
        <v>0</v>
      </c>
      <c r="F38" s="65">
        <v>0</v>
      </c>
      <c r="G38" s="85">
        <v>0</v>
      </c>
      <c r="H38" s="65">
        <v>0</v>
      </c>
      <c r="I38" s="85">
        <v>0</v>
      </c>
      <c r="J38" s="65">
        <v>0</v>
      </c>
      <c r="K38" s="65"/>
      <c r="L38" s="65"/>
      <c r="M38" s="65"/>
      <c r="N38" s="65"/>
    </row>
    <row r="39" spans="1:14" ht="18" customHeight="1">
      <c r="A39" s="93"/>
      <c r="B39" s="93"/>
      <c r="C39" s="54" t="s">
        <v>213</v>
      </c>
      <c r="D39" s="87" t="s">
        <v>214</v>
      </c>
      <c r="E39" s="65">
        <v>0</v>
      </c>
      <c r="F39" s="65">
        <v>0</v>
      </c>
      <c r="G39" s="85">
        <v>0</v>
      </c>
      <c r="H39" s="65">
        <v>0</v>
      </c>
      <c r="I39" s="85">
        <v>0</v>
      </c>
      <c r="J39" s="65">
        <v>0</v>
      </c>
      <c r="K39" s="65"/>
      <c r="L39" s="65"/>
      <c r="M39" s="65"/>
      <c r="N39" s="65"/>
    </row>
    <row r="40" spans="1:14" ht="18" customHeight="1">
      <c r="A40" s="93"/>
      <c r="B40" s="93"/>
      <c r="C40" s="54" t="s">
        <v>215</v>
      </c>
      <c r="D40" s="87" t="s">
        <v>216</v>
      </c>
      <c r="E40" s="65">
        <v>0.91997300000000004</v>
      </c>
      <c r="F40" s="65">
        <v>0.40086300000000002</v>
      </c>
      <c r="G40" s="65">
        <v>1.41</v>
      </c>
      <c r="H40" s="65">
        <v>1.17</v>
      </c>
      <c r="I40" s="65">
        <v>73.498131000000001</v>
      </c>
      <c r="J40" s="65">
        <v>165.72422399999999</v>
      </c>
      <c r="K40" s="65"/>
      <c r="L40" s="65"/>
      <c r="M40" s="65"/>
      <c r="N40" s="65"/>
    </row>
    <row r="41" spans="1:14" ht="18" customHeight="1">
      <c r="A41" s="93"/>
      <c r="B41" s="93"/>
      <c r="C41" s="29" t="s">
        <v>217</v>
      </c>
      <c r="D41" s="87" t="s">
        <v>218</v>
      </c>
      <c r="E41" s="65">
        <f t="shared" ref="E41:N41" si="3">E34+E35-E36-E40</f>
        <v>2.8429549999999959</v>
      </c>
      <c r="F41" s="65">
        <v>-6.4710109999999963</v>
      </c>
      <c r="G41" s="65">
        <f>G34+G35-G36-G40</f>
        <v>32.448619999999835</v>
      </c>
      <c r="H41" s="65">
        <v>-288.65593200000001</v>
      </c>
      <c r="I41" s="65">
        <f t="shared" si="3"/>
        <v>120.46823199999992</v>
      </c>
      <c r="J41" s="65">
        <f t="shared" ref="J41" si="4">J34+J35-J36-J40</f>
        <v>224.54132300000009</v>
      </c>
      <c r="K41" s="65">
        <f t="shared" si="3"/>
        <v>0</v>
      </c>
      <c r="L41" s="65">
        <f t="shared" si="3"/>
        <v>0</v>
      </c>
      <c r="M41" s="65">
        <f t="shared" si="3"/>
        <v>0</v>
      </c>
      <c r="N41" s="65">
        <f t="shared" si="3"/>
        <v>0</v>
      </c>
    </row>
    <row r="42" spans="1:14" ht="18" customHeight="1">
      <c r="A42" s="93"/>
      <c r="B42" s="93"/>
      <c r="C42" s="108" t="s">
        <v>219</v>
      </c>
      <c r="D42" s="108"/>
      <c r="E42" s="65">
        <f t="shared" ref="E42:N42" si="5">E37+E38-E39-E40</f>
        <v>2.8429549999999959</v>
      </c>
      <c r="F42" s="65">
        <v>-6.4710109999999963</v>
      </c>
      <c r="G42" s="65">
        <f t="shared" si="5"/>
        <v>32.448619999999835</v>
      </c>
      <c r="H42" s="65">
        <v>-288.65593200000018</v>
      </c>
      <c r="I42" s="65">
        <f t="shared" si="5"/>
        <v>120.46823199999992</v>
      </c>
      <c r="J42" s="65">
        <f t="shared" ref="J42" si="6">J37+J38-J39-J40</f>
        <v>224.54132300000009</v>
      </c>
      <c r="K42" s="65">
        <f t="shared" si="5"/>
        <v>0</v>
      </c>
      <c r="L42" s="65">
        <f t="shared" si="5"/>
        <v>0</v>
      </c>
      <c r="M42" s="65">
        <f t="shared" si="5"/>
        <v>0</v>
      </c>
      <c r="N42" s="65">
        <f t="shared" si="5"/>
        <v>0</v>
      </c>
    </row>
    <row r="43" spans="1:14" ht="18" customHeight="1">
      <c r="A43" s="93"/>
      <c r="B43" s="93"/>
      <c r="C43" s="54" t="s">
        <v>220</v>
      </c>
      <c r="D43" s="87" t="s">
        <v>221</v>
      </c>
      <c r="E43" s="65">
        <v>0</v>
      </c>
      <c r="F43" s="65">
        <v>0</v>
      </c>
      <c r="G43" s="85">
        <v>0</v>
      </c>
      <c r="H43" s="85">
        <v>0</v>
      </c>
      <c r="I43" s="85">
        <v>0</v>
      </c>
      <c r="J43" s="65">
        <v>0</v>
      </c>
      <c r="K43" s="65"/>
      <c r="L43" s="65"/>
      <c r="M43" s="65"/>
      <c r="N43" s="65"/>
    </row>
    <row r="44" spans="1:14" ht="18" customHeight="1">
      <c r="A44" s="93"/>
      <c r="B44" s="93"/>
      <c r="C44" s="29" t="s">
        <v>222</v>
      </c>
      <c r="D44" s="64" t="s">
        <v>223</v>
      </c>
      <c r="E44" s="65">
        <f t="shared" ref="E44:N44" si="7">E41+E43</f>
        <v>2.8429549999999959</v>
      </c>
      <c r="F44" s="65">
        <v>-6.4710109999999963</v>
      </c>
      <c r="G44" s="65">
        <f t="shared" si="7"/>
        <v>32.448619999999835</v>
      </c>
      <c r="H44" s="65">
        <v>-288.65593200000018</v>
      </c>
      <c r="I44" s="65">
        <f t="shared" si="7"/>
        <v>120.46823199999992</v>
      </c>
      <c r="J44" s="65">
        <f>J41+J43</f>
        <v>224.54132300000009</v>
      </c>
      <c r="K44" s="65">
        <f t="shared" si="7"/>
        <v>0</v>
      </c>
      <c r="L44" s="65">
        <f t="shared" si="7"/>
        <v>0</v>
      </c>
      <c r="M44" s="65">
        <f t="shared" si="7"/>
        <v>0</v>
      </c>
      <c r="N44" s="65">
        <f t="shared" si="7"/>
        <v>0</v>
      </c>
    </row>
    <row r="45" spans="1:14" ht="14.1" customHeight="1">
      <c r="A45" s="11" t="s">
        <v>224</v>
      </c>
    </row>
    <row r="46" spans="1:14" ht="14.1" customHeight="1">
      <c r="A46" s="11" t="s">
        <v>225</v>
      </c>
    </row>
    <row r="47" spans="1:14">
      <c r="A47" s="48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5"/>
  <printOptions horizontalCentered="1" gridLinesSet="0"/>
  <pageMargins left="0.39370078740157483" right="0.39370078740157483" top="0.19685039370078741" bottom="0.19685039370078741" header="0.27559055118110237" footer="0.23622047244094491"/>
  <pageSetup paperSize="9" scale="76" firstPageNumber="5" orientation="landscape" useFirstPageNumber="1" horizontalDpi="4294967292" r:id="rId1"/>
  <headerFooter alignWithMargins="0">
    <oddHeader>&amp;R&amp;"明朝,斜体"&amp;9指定都市－5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1.普通会計予算（R5-6年度）</vt:lpstr>
      <vt:lpstr>2.公営企業会計予算（R5-6年度）</vt:lpstr>
      <vt:lpstr>3.(1)普通会計決算（R3-4年度）</vt:lpstr>
      <vt:lpstr>3.(2)財政指標等（H30‐R4年度）</vt:lpstr>
      <vt:lpstr>4.公営企業会計決算（R3-4年度）</vt:lpstr>
      <vt:lpstr>5.三セク決算（R3-4年度）</vt:lpstr>
      <vt:lpstr>'1.普通会計予算（R5-6年度）'!Print_Area</vt:lpstr>
      <vt:lpstr>'2.公営企業会計予算（R5-6年度）'!Print_Area</vt:lpstr>
      <vt:lpstr>'3.(1)普通会計決算（R3-4年度）'!Print_Area</vt:lpstr>
      <vt:lpstr>'3.(2)財政指標等（H30‐R4年度）'!Print_Area</vt:lpstr>
      <vt:lpstr>'4.公営企業会計決算（R3-4年度）'!Print_Area</vt:lpstr>
      <vt:lpstr>'5.三セク決算（R3-4年度）'!Print_Area</vt:lpstr>
      <vt:lpstr>'2.公営企業会計予算（R5-6年度）'!Print_Titles</vt:lpstr>
      <vt:lpstr>'4.公営企業会計決算（R3-4年度）'!Print_Titles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調査統計係</dc:creator>
  <cp:lastModifiedBy>inoue</cp:lastModifiedBy>
  <cp:lastPrinted>2024-07-31T09:30:59Z</cp:lastPrinted>
  <dcterms:created xsi:type="dcterms:W3CDTF">1999-07-06T05:17:05Z</dcterms:created>
  <dcterms:modified xsi:type="dcterms:W3CDTF">2024-09-13T08:27:14Z</dcterms:modified>
</cp:coreProperties>
</file>