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0.212\soumu\◇財政局庶務\02_庁外照会回答 002-01-01\R6照会回答\その他\240710_【 回答〆：830（金）】 都道府県及び指定都市の財政状況について（地方債協会）\"/>
    </mc:Choice>
  </mc:AlternateContent>
  <bookViews>
    <workbookView xWindow="0" yWindow="0" windowWidth="28800" windowHeight="12315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'2.公営企業会計予算（R5-6年度）'!$A$1:$Q$50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F40" i="2" l="1"/>
  <c r="G9" i="7" l="1"/>
  <c r="I10" i="8"/>
  <c r="H22" i="8"/>
  <c r="G22" i="8"/>
  <c r="F22" i="8"/>
  <c r="E22" i="8"/>
  <c r="H20" i="8"/>
  <c r="G20" i="8"/>
  <c r="F20" i="8"/>
  <c r="E20" i="8"/>
  <c r="H19" i="8"/>
  <c r="H23" i="8" s="1"/>
  <c r="G19" i="8"/>
  <c r="G23" i="8" s="1"/>
  <c r="F19" i="8"/>
  <c r="F23" i="8" s="1"/>
  <c r="E19" i="8"/>
  <c r="E23" i="8" s="1"/>
  <c r="H40" i="7"/>
  <c r="H22" i="7"/>
  <c r="E21" i="8" l="1"/>
  <c r="F21" i="8"/>
  <c r="G21" i="8"/>
  <c r="H21" i="8"/>
  <c r="F22" i="2" l="1"/>
  <c r="H40" i="2" l="1"/>
  <c r="H22" i="2"/>
  <c r="L44" i="10" l="1"/>
  <c r="J44" i="10"/>
  <c r="H44" i="10"/>
  <c r="G44" i="10"/>
  <c r="F44" i="10"/>
  <c r="H42" i="10"/>
  <c r="G42" i="10"/>
  <c r="F42" i="10"/>
  <c r="K41" i="10"/>
  <c r="K44" i="10" s="1"/>
  <c r="I41" i="10"/>
  <c r="I44" i="10" s="1"/>
  <c r="H41" i="10"/>
  <c r="G41" i="10"/>
  <c r="F41" i="10"/>
  <c r="E41" i="10"/>
  <c r="E44" i="10" s="1"/>
  <c r="L40" i="10"/>
  <c r="F40" i="10"/>
  <c r="K37" i="10"/>
  <c r="K42" i="10" s="1"/>
  <c r="J37" i="10"/>
  <c r="H37" i="10"/>
  <c r="G37" i="10"/>
  <c r="F37" i="10"/>
  <c r="E37" i="10"/>
  <c r="E42" i="10" s="1"/>
  <c r="L34" i="10"/>
  <c r="L37" i="10" s="1"/>
  <c r="K34" i="10"/>
  <c r="J34" i="10"/>
  <c r="I34" i="10"/>
  <c r="I37" i="10" s="1"/>
  <c r="I42" i="10" s="1"/>
  <c r="E34" i="10"/>
  <c r="L31" i="10"/>
  <c r="K31" i="10"/>
  <c r="I31" i="10"/>
  <c r="H31" i="10"/>
  <c r="F31" i="10"/>
  <c r="G24" i="6" l="1"/>
  <c r="G27" i="6" s="1"/>
  <c r="F24" i="6"/>
  <c r="F27" i="6" s="1"/>
  <c r="G16" i="6"/>
  <c r="F16" i="6"/>
  <c r="G15" i="6"/>
  <c r="F15" i="6"/>
  <c r="G14" i="6"/>
  <c r="F14" i="6"/>
  <c r="K24" i="6" l="1"/>
  <c r="K27" i="6" s="1"/>
  <c r="J24" i="6"/>
  <c r="J27" i="6" s="1"/>
  <c r="I24" i="6"/>
  <c r="I27" i="6" s="1"/>
  <c r="H24" i="6"/>
  <c r="H27" i="6" s="1"/>
  <c r="K16" i="6"/>
  <c r="J16" i="6"/>
  <c r="I16" i="6"/>
  <c r="H16" i="6"/>
  <c r="K15" i="6"/>
  <c r="J15" i="6"/>
  <c r="I15" i="6"/>
  <c r="H15" i="6"/>
  <c r="K14" i="6"/>
  <c r="J14" i="6"/>
  <c r="I14" i="6"/>
  <c r="H14" i="6"/>
  <c r="K24" i="9"/>
  <c r="K27" i="9" s="1"/>
  <c r="J24" i="9"/>
  <c r="J27" i="9" s="1"/>
  <c r="I24" i="9"/>
  <c r="I27" i="9" s="1"/>
  <c r="H24" i="9"/>
  <c r="H27" i="9" s="1"/>
  <c r="K16" i="9"/>
  <c r="J16" i="9"/>
  <c r="I16" i="9"/>
  <c r="H16" i="9"/>
  <c r="K15" i="9"/>
  <c r="J15" i="9"/>
  <c r="I15" i="9"/>
  <c r="H15" i="9"/>
  <c r="K14" i="9"/>
  <c r="J14" i="9"/>
  <c r="H14" i="9"/>
  <c r="I9" i="9"/>
  <c r="I14" i="9" s="1"/>
  <c r="M24" i="6" l="1"/>
  <c r="M27" i="6" s="1"/>
  <c r="L24" i="6"/>
  <c r="L27" i="6" s="1"/>
  <c r="M16" i="6"/>
  <c r="L16" i="6"/>
  <c r="M15" i="6"/>
  <c r="L15" i="6"/>
  <c r="M14" i="6"/>
  <c r="L14" i="6"/>
  <c r="M24" i="9"/>
  <c r="M27" i="9" s="1"/>
  <c r="L24" i="9"/>
  <c r="L27" i="9" s="1"/>
  <c r="M16" i="9"/>
  <c r="L16" i="9"/>
  <c r="M15" i="9"/>
  <c r="L15" i="9"/>
  <c r="M14" i="9"/>
  <c r="L14" i="9"/>
  <c r="G27" i="9" l="1"/>
  <c r="G24" i="9"/>
  <c r="F24" i="9"/>
  <c r="F27" i="9" s="1"/>
  <c r="G16" i="9"/>
  <c r="F16" i="9"/>
  <c r="G15" i="9"/>
  <c r="F15" i="9"/>
  <c r="G14" i="9"/>
  <c r="F14" i="9"/>
  <c r="O24" i="9" l="1"/>
  <c r="O27" i="9" s="1"/>
  <c r="N24" i="9"/>
  <c r="N27" i="9" s="1"/>
  <c r="O16" i="9"/>
  <c r="N16" i="9"/>
  <c r="O15" i="9"/>
  <c r="N15" i="9"/>
  <c r="O14" i="9"/>
  <c r="N14" i="9"/>
  <c r="O24" i="6"/>
  <c r="O27" i="6" s="1"/>
  <c r="N24" i="6"/>
  <c r="N27" i="6" s="1"/>
  <c r="O16" i="6"/>
  <c r="N16" i="6"/>
  <c r="O15" i="6"/>
  <c r="N15" i="6"/>
  <c r="O14" i="6"/>
  <c r="N14" i="6"/>
  <c r="Q24" i="9" l="1"/>
  <c r="Q27" i="9" s="1"/>
  <c r="P24" i="9"/>
  <c r="P27" i="9" s="1"/>
  <c r="Q16" i="9"/>
  <c r="P16" i="9"/>
  <c r="Q15" i="9"/>
  <c r="P15" i="9"/>
  <c r="Q14" i="9"/>
  <c r="P14" i="9"/>
  <c r="M44" i="9"/>
  <c r="L44" i="9"/>
  <c r="M39" i="9"/>
  <c r="M45" i="9" s="1"/>
  <c r="L39" i="9"/>
  <c r="L45" i="9" s="1"/>
  <c r="Q24" i="6"/>
  <c r="Q27" i="6" s="1"/>
  <c r="P24" i="6"/>
  <c r="P27" i="6" s="1"/>
  <c r="Q16" i="6"/>
  <c r="P16" i="6"/>
  <c r="Q15" i="6"/>
  <c r="P15" i="6"/>
  <c r="Q14" i="6"/>
  <c r="P14" i="6"/>
  <c r="M44" i="6"/>
  <c r="L44" i="6"/>
  <c r="M39" i="6"/>
  <c r="M45" i="6" s="1"/>
  <c r="L39" i="6"/>
  <c r="L45" i="6" s="1"/>
  <c r="I22" i="8" l="1"/>
  <c r="I20" i="8"/>
  <c r="I16" i="2"/>
  <c r="F40" i="7"/>
  <c r="F22" i="7"/>
  <c r="G38" i="2"/>
  <c r="G20" i="2"/>
  <c r="I36" i="2"/>
  <c r="N31" i="10"/>
  <c r="N34" i="10" s="1"/>
  <c r="M31" i="10"/>
  <c r="M34" i="10" s="1"/>
  <c r="Q44" i="9"/>
  <c r="P44" i="9"/>
  <c r="O44" i="9"/>
  <c r="N44" i="9"/>
  <c r="K44" i="9"/>
  <c r="K45" i="9" s="1"/>
  <c r="J44" i="9"/>
  <c r="I44" i="9"/>
  <c r="H44" i="9"/>
  <c r="G44" i="9"/>
  <c r="G45" i="9" s="1"/>
  <c r="F44" i="9"/>
  <c r="Q39" i="9"/>
  <c r="P39" i="9"/>
  <c r="O39" i="9"/>
  <c r="O45" i="9" s="1"/>
  <c r="N39" i="9"/>
  <c r="K39" i="9"/>
  <c r="J39" i="9"/>
  <c r="I39" i="9"/>
  <c r="I45" i="9" s="1"/>
  <c r="H39" i="9"/>
  <c r="G39" i="9"/>
  <c r="F39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Q44" i="6"/>
  <c r="P44" i="6"/>
  <c r="O44" i="6"/>
  <c r="N44" i="6"/>
  <c r="K44" i="6"/>
  <c r="J44" i="6"/>
  <c r="I44" i="6"/>
  <c r="H44" i="6"/>
  <c r="G44" i="6"/>
  <c r="F44" i="6"/>
  <c r="Q39" i="6"/>
  <c r="Q45" i="6" s="1"/>
  <c r="P39" i="6"/>
  <c r="O39" i="6"/>
  <c r="N39" i="6"/>
  <c r="K39" i="6"/>
  <c r="J39" i="6"/>
  <c r="I39" i="6"/>
  <c r="H39" i="6"/>
  <c r="H45" i="6" s="1"/>
  <c r="G39" i="6"/>
  <c r="F39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N45" i="6" l="1"/>
  <c r="G31" i="2"/>
  <c r="G34" i="2"/>
  <c r="Q45" i="9"/>
  <c r="I23" i="8"/>
  <c r="I21" i="8"/>
  <c r="G40" i="2"/>
  <c r="G21" i="2"/>
  <c r="F45" i="6"/>
  <c r="P45" i="6"/>
  <c r="I40" i="7"/>
  <c r="G13" i="2"/>
  <c r="I45" i="6"/>
  <c r="J45" i="9"/>
  <c r="K45" i="6"/>
  <c r="G31" i="7"/>
  <c r="G39" i="7"/>
  <c r="P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F45" i="9"/>
  <c r="G9" i="2"/>
  <c r="I22" i="2"/>
  <c r="G22" i="2"/>
  <c r="G10" i="2"/>
  <c r="N45" i="9"/>
  <c r="G16" i="2"/>
  <c r="G14" i="2"/>
  <c r="G45" i="6"/>
  <c r="J45" i="6"/>
  <c r="O45" i="6"/>
  <c r="G19" i="2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comments1.xml><?xml version="1.0" encoding="utf-8"?>
<comments xmlns="http://schemas.openxmlformats.org/spreadsheetml/2006/main">
  <authors>
    <author>仙台市</author>
  </authors>
  <commentLis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仙台市:</t>
        </r>
        <r>
          <rPr>
            <sz val="9"/>
            <color indexed="81"/>
            <rFont val="MS P ゴシック"/>
            <family val="3"/>
            <charset val="128"/>
          </rPr>
          <t xml:space="preserve">
予備費300百万円含む</t>
        </r>
      </text>
    </comment>
  </commentList>
</comments>
</file>

<file path=xl/comments2.xml><?xml version="1.0" encoding="utf-8"?>
<comments xmlns="http://schemas.openxmlformats.org/spreadsheetml/2006/main">
  <authors>
    <author>交通局財務課</author>
    <author>佐藤</author>
    <author>菅原</author>
  </authors>
  <commentLis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10千円</t>
        </r>
      </text>
    </comment>
    <comment ref="K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605</t>
        </r>
        <r>
          <rPr>
            <b/>
            <sz val="9"/>
            <color indexed="81"/>
            <rFont val="ＭＳ Ｐゴシック"/>
            <family val="3"/>
            <charset val="128"/>
          </rPr>
          <t>千円</t>
        </r>
      </text>
    </comment>
    <comment ref="J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総費用との差額は予備費</t>
        </r>
        <r>
          <rPr>
            <b/>
            <sz val="9"/>
            <color indexed="81"/>
            <rFont val="MS P ゴシック"/>
            <family val="3"/>
            <charset val="128"/>
          </rPr>
          <t>50</t>
        </r>
        <r>
          <rPr>
            <b/>
            <sz val="9"/>
            <color indexed="81"/>
            <rFont val="ＭＳ Ｐゴシック"/>
            <family val="3"/>
            <charset val="128"/>
          </rPr>
          <t>百万円及び特別損失1百万円</t>
        </r>
      </text>
    </comment>
    <comment ref="K1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総費用との差額は予備費50百万円</t>
        </r>
      </text>
    </comment>
    <comment ref="H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総費用との差は予備費
50百万円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総費用との差は予備費50百万円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10千円</t>
        </r>
      </text>
    </comment>
    <comment ref="K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10千円</t>
        </r>
      </text>
    </comment>
    <comment ref="K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595千円</t>
        </r>
      </text>
    </comment>
    <comment ref="J22" authorId="1" shapeId="0">
      <text>
        <r>
          <rPr>
            <sz val="9"/>
            <color indexed="81"/>
            <rFont val="MS P ゴシック"/>
            <family val="3"/>
            <charset val="128"/>
          </rPr>
          <t>端数調整</t>
        </r>
      </text>
    </comment>
    <comment ref="K22" authorId="1" shapeId="0">
      <text>
        <r>
          <rPr>
            <sz val="9"/>
            <color indexed="81"/>
            <rFont val="MS P ゴシック"/>
            <family val="3"/>
            <charset val="128"/>
          </rPr>
          <t>端数調整</t>
        </r>
      </text>
    </comment>
    <comment ref="K25" authorId="1" shapeId="0">
      <text>
        <r>
          <rPr>
            <sz val="9"/>
            <color indexed="81"/>
            <rFont val="MS P ゴシック"/>
            <family val="3"/>
            <charset val="128"/>
          </rPr>
          <t>端数調整</t>
        </r>
      </text>
    </comment>
    <comment ref="H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不良債務との差額は経営改善推進事業債(1,000百万円)によるもの。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不良債務との差額は特別減収対策企業債</t>
        </r>
        <r>
          <rPr>
            <b/>
            <sz val="9"/>
            <color indexed="81"/>
            <rFont val="MS P ゴシック"/>
            <family val="3"/>
            <charset val="128"/>
          </rPr>
          <t>(800</t>
        </r>
        <r>
          <rPr>
            <b/>
            <sz val="9"/>
            <color indexed="81"/>
            <rFont val="ＭＳ Ｐゴシック"/>
            <family val="3"/>
            <charset val="128"/>
          </rPr>
          <t>百万円</t>
        </r>
        <r>
          <rPr>
            <b/>
            <sz val="9"/>
            <color indexed="81"/>
            <rFont val="MS P ゴシック"/>
            <family val="3"/>
            <charset val="128"/>
          </rPr>
          <t>)</t>
        </r>
        <r>
          <rPr>
            <b/>
            <sz val="9"/>
            <color indexed="81"/>
            <rFont val="ＭＳ Ｐゴシック"/>
            <family val="3"/>
            <charset val="128"/>
          </rPr>
          <t>によるもの。</t>
        </r>
      </text>
    </comment>
    <comment ref="J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不良債務との差額は緩和債（560百万円）によるもの</t>
        </r>
      </text>
    </comment>
    <comment ref="K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不良債務との差額は緩和債（559百万円）及び特別減収対策企業債（2,200百万円によるもの）</t>
        </r>
      </text>
    </comment>
  </commentList>
</comments>
</file>

<file path=xl/comments3.xml><?xml version="1.0" encoding="utf-8"?>
<comments xmlns="http://schemas.openxmlformats.org/spreadsheetml/2006/main">
  <authors>
    <author>菅原</author>
    <author>交通局財務課</author>
    <author>佐藤</author>
  </authors>
  <commentLis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不良債務との差額は特別減収対策企業債（100百万円）によるもの。</t>
        </r>
      </text>
    </comment>
    <comment ref="I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不良債務との差額は特別減収対策企業債（</t>
        </r>
        <r>
          <rPr>
            <b/>
            <sz val="9"/>
            <color indexed="81"/>
            <rFont val="MS P ゴシック"/>
            <family val="3"/>
            <charset val="128"/>
          </rPr>
          <t>500</t>
        </r>
        <r>
          <rPr>
            <b/>
            <sz val="9"/>
            <color indexed="81"/>
            <rFont val="ＭＳ Ｐゴシック"/>
            <family val="3"/>
            <charset val="128"/>
          </rPr>
          <t>百万円）によるもの。</t>
        </r>
      </text>
    </comment>
    <comment ref="J2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不良債務との差額は緩和債（1,097百万円）及び特別減収対策企業債（2,500百万円）によるもの。</t>
        </r>
      </text>
    </comment>
    <comment ref="K27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不良債務との差額は緩和債（1,150百万円）及び特別減収対策企業債（2,900百万円）によるもの。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E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剰余金の配当と、別途積立金の積み立ても含む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剰余金の配当と、別途積立金の積み立ても含む</t>
        </r>
      </text>
    </comment>
    <comment ref="K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利益剰余金の配当を含む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利益剰余金の配当を含む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<sst xmlns="http://schemas.openxmlformats.org/spreadsheetml/2006/main" count="490" uniqueCount="262">
  <si>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</si>
  <si>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</si>
  <si>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</si>
  <si>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</si>
  <si>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</si>
  <si>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</si>
  <si>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</si>
  <si>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</si>
  <si>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</si>
  <si>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</si>
  <si>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</si>
  <si>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</si>
  <si>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</si>
  <si>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</si>
  <si>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</si>
  <si>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</si>
  <si>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</si>
  <si>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</si>
  <si>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</si>
  <si>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</si>
  <si>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</si>
  <si>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</si>
  <si>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</si>
  <si>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</si>
  <si>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</si>
  <si>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</si>
  <si>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</si>
  <si>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</si>
  <si>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</si>
  <si>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</si>
  <si>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</si>
  <si>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</si>
  <si>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</si>
  <si>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</si>
  <si>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</si>
  <si>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</si>
  <si>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</si>
  <si>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</si>
  <si>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</si>
  <si>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</si>
  <si>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</si>
  <si>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</si>
  <si>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</si>
  <si>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</si>
  <si>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</si>
  <si>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</si>
  <si>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</si>
  <si>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</si>
  <si>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</si>
  <si>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</si>
  <si>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</si>
  <si>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</si>
  <si>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</si>
  <si>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</si>
  <si>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</si>
  <si>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</si>
  <si>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</si>
  <si>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</si>
  <si>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</si>
  <si>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</si>
  <si>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</si>
  <si>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</si>
  <si>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</si>
  <si>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</si>
  <si>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</si>
  <si>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</si>
  <si>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</si>
  <si>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</si>
  <si>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</si>
  <si>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</si>
  <si>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</si>
  <si>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</si>
  <si>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</si>
  <si>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</si>
  <si>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</si>
  <si>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</si>
  <si>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</si>
  <si>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</si>
  <si>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</si>
  <si>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</si>
  <si>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</si>
  <si>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</si>
  <si>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</si>
  <si>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</si>
  <si>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</si>
  <si>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</si>
  <si>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</si>
  <si>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</si>
  <si>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</si>
  <si>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</si>
  <si>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</si>
  <si>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</si>
  <si>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</si>
  <si>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</si>
  <si>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</si>
  <si>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</si>
  <si>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</si>
  <si>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</si>
  <si>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</si>
  <si>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</si>
  <si>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</si>
  <si>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</si>
  <si>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</si>
  <si>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</si>
  <si>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</si>
  <si>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</si>
  <si>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</si>
  <si>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</si>
  <si>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</si>
  <si>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</si>
  <si>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</si>
  <si>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</si>
  <si>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</si>
  <si>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</si>
  <si>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</si>
  <si>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</si>
  <si>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</si>
  <si>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</si>
  <si>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</si>
  <si>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</si>
  <si>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</si>
  <si>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</si>
  <si>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</si>
  <si>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</si>
  <si>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</si>
  <si>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</si>
  <si>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</si>
  <si>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</si>
  <si>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</si>
  <si>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</si>
  <si>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</si>
  <si>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</si>
  <si>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</si>
  <si>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</si>
  <si>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</si>
  <si>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</si>
  <si>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</si>
  <si>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</si>
  <si>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</si>
  <si>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</si>
  <si>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</si>
  <si>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</si>
  <si>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</si>
  <si>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</si>
  <si>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</si>
  <si>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</si>
  <si>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</si>
  <si>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</si>
  <si>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</si>
  <si>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</si>
  <si>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</si>
  <si>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</si>
  <si>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</si>
  <si>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</si>
  <si>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</si>
  <si>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</si>
  <si>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</si>
  <si>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</si>
  <si>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</si>
  <si>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</si>
  <si>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</si>
  <si>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</si>
  <si>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</si>
  <si>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</si>
  <si>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</si>
  <si>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</si>
  <si>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</si>
  <si>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</si>
  <si>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</si>
  <si>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</si>
  <si>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</si>
  <si>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</si>
  <si>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</si>
  <si>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</si>
  <si>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</si>
  <si>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</si>
  <si>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</si>
  <si>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</si>
  <si>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</si>
  <si>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</si>
  <si>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</si>
  <si>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</si>
  <si>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</si>
  <si>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</si>
  <si>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</si>
  <si>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</si>
  <si>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</si>
  <si>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</si>
  <si>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</si>
  <si>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</si>
  <si>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</si>
  <si>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</si>
  <si>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</si>
  <si>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</si>
  <si>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</si>
  <si>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</si>
  <si>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</si>
  <si>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</si>
  <si>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</si>
  <si>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</si>
  <si>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</si>
  <si>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</si>
  <si>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</si>
  <si>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</si>
  <si>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</si>
  <si>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</si>
  <si>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</si>
  <si>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</si>
  <si>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</si>
  <si>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</si>
  <si>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</si>
  <si>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</si>
  <si>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</si>
  <si>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</si>
  <si>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</si>
  <si>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</si>
  <si>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</si>
  <si>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</si>
  <si>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</si>
  <si>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</si>
  <si>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</si>
  <si>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</si>
  <si>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</si>
  <si>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</si>
  <si>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</si>
  <si>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</si>
  <si>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</si>
  <si>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</si>
  <si>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</si>
  <si>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</si>
  <si>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</si>
  <si>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</si>
  <si>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</si>
  <si>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</si>
  <si>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</si>
  <si>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</si>
  <si>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</si>
  <si>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</si>
  <si>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</si>
  <si>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</si>
  <si>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</si>
  <si>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</si>
  <si>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</si>
  <si>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</si>
  <si>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</si>
  <si>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</si>
  <si>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仙台市</t>
    <rPh sb="0" eb="3">
      <t>センダイシ</t>
    </rPh>
    <phoneticPr fontId="7"/>
  </si>
  <si>
    <t>下水道事業</t>
    <rPh sb="0" eb="3">
      <t>ゲスイドウ</t>
    </rPh>
    <rPh sb="3" eb="5">
      <t>ジギョウ</t>
    </rPh>
    <phoneticPr fontId="7"/>
  </si>
  <si>
    <t>自動車運送事業</t>
    <rPh sb="0" eb="3">
      <t>ジドウシャ</t>
    </rPh>
    <rPh sb="3" eb="5">
      <t>ウンソウ</t>
    </rPh>
    <rPh sb="5" eb="7">
      <t>ジギョウ</t>
    </rPh>
    <phoneticPr fontId="7"/>
  </si>
  <si>
    <t>高速鉄道事業</t>
    <rPh sb="0" eb="2">
      <t>コウソク</t>
    </rPh>
    <rPh sb="2" eb="4">
      <t>テツドウ</t>
    </rPh>
    <rPh sb="4" eb="6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</si>
  <si>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</si>
  <si>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ガス事業</t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</si>
  <si>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</si>
  <si>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株式会社仙台市環境整備公社</t>
    <rPh sb="0" eb="2">
      <t>カブシキ</t>
    </rPh>
    <rPh sb="2" eb="4">
      <t>カイシャ</t>
    </rPh>
    <rPh sb="4" eb="7">
      <t>センダイシ</t>
    </rPh>
    <rPh sb="7" eb="9">
      <t>カンキョウ</t>
    </rPh>
    <rPh sb="9" eb="11">
      <t>セイビ</t>
    </rPh>
    <rPh sb="11" eb="13">
      <t>コウシャ</t>
    </rPh>
    <phoneticPr fontId="7"/>
  </si>
  <si>
    <t>仙台交通株式会社</t>
    <rPh sb="0" eb="2">
      <t>センダイ</t>
    </rPh>
    <rPh sb="2" eb="4">
      <t>コウツウ</t>
    </rPh>
    <rPh sb="4" eb="6">
      <t>カブシキ</t>
    </rPh>
    <rPh sb="6" eb="8">
      <t>カイシャ</t>
    </rPh>
    <phoneticPr fontId="7"/>
  </si>
  <si>
    <t>仙台ガスサービス株式会社</t>
    <rPh sb="0" eb="2">
      <t>センダイ</t>
    </rPh>
    <rPh sb="8" eb="10">
      <t>カブシキ</t>
    </rPh>
    <rPh sb="10" eb="12">
      <t>カイシャ</t>
    </rPh>
    <phoneticPr fontId="7"/>
  </si>
  <si>
    <t>仙台ガスエンジニアリング株式会社</t>
    <rPh sb="0" eb="2">
      <t>センダイ</t>
    </rPh>
    <rPh sb="12" eb="14">
      <t>カブシキ</t>
    </rPh>
    <rPh sb="14" eb="16">
      <t>カイシャ</t>
    </rPh>
    <phoneticPr fontId="7"/>
  </si>
  <si>
    <t>令和４年度</t>
    <rPh sb="3" eb="5">
      <t>ネンド</t>
    </rPh>
    <phoneticPr fontId="7"/>
  </si>
  <si>
    <r>
      <t>2</t>
    </r>
    <r>
      <rPr>
        <sz val="11"/>
        <rFont val="明朝"/>
        <family val="1"/>
        <charset val="128"/>
      </rPr>
      <t>3+</t>
    </r>
    <phoneticPr fontId="7"/>
  </si>
  <si>
    <t>決算カード</t>
    <rPh sb="0" eb="2">
      <t>ケッサン</t>
    </rPh>
    <phoneticPr fontId="15"/>
  </si>
  <si>
    <t>決算統計06表</t>
    <rPh sb="0" eb="2">
      <t>ケッサン</t>
    </rPh>
    <rPh sb="2" eb="4">
      <t>トウケイ</t>
    </rPh>
    <rPh sb="6" eb="7">
      <t>ヒョウ</t>
    </rPh>
    <phoneticPr fontId="15"/>
  </si>
  <si>
    <t>各種指標（財政課作成）</t>
    <rPh sb="0" eb="2">
      <t>カクシュ</t>
    </rPh>
    <rPh sb="2" eb="4">
      <t>シヒョウ</t>
    </rPh>
    <rPh sb="5" eb="7">
      <t>ザイセイ</t>
    </rPh>
    <rPh sb="7" eb="8">
      <t>カ</t>
    </rPh>
    <rPh sb="8" eb="10">
      <t>サクセイ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</si>
</sst>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  <numFmt numFmtId="182" formatCode="0_);[Red]\(0\)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28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0" fillId="0" borderId="8" xfId="0" applyNumberFormat="1" applyFill="1" applyBorder="1" applyAlignment="1">
      <alignment vertical="center"/>
    </xf>
    <xf numFmtId="177" fontId="2" fillId="0" borderId="8" xfId="1" quotePrefix="1" applyNumberFormat="1" applyBorder="1" applyAlignment="1">
      <alignment horizontal="right" vertical="center"/>
    </xf>
    <xf numFmtId="182" fontId="2" fillId="0" borderId="8" xfId="1" applyNumberFormat="1" applyBorder="1" applyAlignment="1">
      <alignment vertical="center"/>
    </xf>
    <xf numFmtId="182" fontId="0" fillId="0" borderId="8" xfId="0" quotePrefix="1" applyNumberFormat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 shrinkToFit="1"/>
    </xf>
    <xf numFmtId="41" fontId="0" fillId="0" borderId="15" xfId="0" applyNumberFormat="1" applyBorder="1" applyAlignment="1">
      <alignment horizontal="center" vertical="center" shrinkToFit="1"/>
    </xf>
    <xf numFmtId="41" fontId="0" fillId="0" borderId="8" xfId="0" applyNumberFormat="1" applyBorder="1" applyAlignment="1">
      <alignment horizontal="center" vertical="center"/>
    </xf>
    <xf numFmtId="177" fontId="22" fillId="2" borderId="8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tabSelected="1" view="pageBreakPreview" zoomScaleNormal="100" zoomScaleSheetLayoutView="100" workbookViewId="0">
      <pane xSplit="5" ySplit="8" topLeftCell="F29" activePane="bottomRight" state="frozen"/>
      <selection activeCell="F17" sqref="F17"/>
      <selection pane="topRight" activeCell="F17" sqref="F17"/>
      <selection pane="bottomLeft" activeCell="F17" sqref="F17"/>
      <selection pane="bottomRight" activeCell="E28" sqref="E28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101" t="s">
        <v>0</v>
      </c>
      <c r="B1" s="101"/>
      <c r="C1" s="101"/>
      <c r="D1" s="101"/>
      <c r="E1" s="20" t="s">
        <v>246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103" t="s">
        <v>104</v>
      </c>
      <c r="H6" s="104"/>
      <c r="I6" s="104"/>
    </row>
    <row r="7" spans="1:9" ht="27" customHeight="1">
      <c r="A7" s="8"/>
      <c r="B7" s="4"/>
      <c r="C7" s="4"/>
      <c r="D7" s="4"/>
      <c r="E7" s="57"/>
      <c r="F7" s="49" t="s">
        <v>235</v>
      </c>
      <c r="G7" s="49"/>
      <c r="H7" s="49" t="s">
        <v>231</v>
      </c>
      <c r="I7" s="50" t="s">
        <v>20</v>
      </c>
    </row>
    <row r="8" spans="1:9" ht="17.100000000000001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229</v>
      </c>
      <c r="I8" s="52"/>
    </row>
    <row r="9" spans="1:9" ht="18" customHeight="1">
      <c r="A9" s="102" t="s">
        <v>79</v>
      </c>
      <c r="B9" s="102" t="s">
        <v>80</v>
      </c>
      <c r="C9" s="59" t="s">
        <v>2</v>
      </c>
      <c r="D9" s="53"/>
      <c r="E9" s="53"/>
      <c r="F9" s="54">
        <v>228472</v>
      </c>
      <c r="G9" s="55">
        <f t="shared" ref="G9:G22" si="0">F9/$F$22*100</f>
        <v>35.413779741145468</v>
      </c>
      <c r="H9" s="54">
        <v>226624</v>
      </c>
      <c r="I9" s="55">
        <f t="shared" ref="I9:I21" si="1">(F9/H9-1)*100</f>
        <v>0.81544761366845187</v>
      </c>
    </row>
    <row r="10" spans="1:9" ht="18" customHeight="1">
      <c r="A10" s="102"/>
      <c r="B10" s="102"/>
      <c r="C10" s="61"/>
      <c r="D10" s="59" t="s">
        <v>21</v>
      </c>
      <c r="E10" s="53"/>
      <c r="F10" s="54">
        <v>108899</v>
      </c>
      <c r="G10" s="55">
        <f t="shared" si="0"/>
        <v>16.87964039370689</v>
      </c>
      <c r="H10" s="54">
        <v>111328</v>
      </c>
      <c r="I10" s="55">
        <f t="shared" si="1"/>
        <v>-2.1818410462776661</v>
      </c>
    </row>
    <row r="11" spans="1:9" ht="18" customHeight="1">
      <c r="A11" s="102"/>
      <c r="B11" s="102"/>
      <c r="C11" s="48"/>
      <c r="D11" s="48"/>
      <c r="E11" s="29" t="s">
        <v>22</v>
      </c>
      <c r="F11" s="54">
        <v>87103</v>
      </c>
      <c r="G11" s="55">
        <f t="shared" si="0"/>
        <v>13.501201271022243</v>
      </c>
      <c r="H11" s="54">
        <v>89519</v>
      </c>
      <c r="I11" s="55">
        <f t="shared" si="1"/>
        <v>-2.6988683966532201</v>
      </c>
    </row>
    <row r="12" spans="1:9" ht="18" customHeight="1">
      <c r="A12" s="102"/>
      <c r="B12" s="102"/>
      <c r="C12" s="48"/>
      <c r="D12" s="28"/>
      <c r="E12" s="29" t="s">
        <v>23</v>
      </c>
      <c r="F12" s="54">
        <v>14760</v>
      </c>
      <c r="G12" s="55">
        <f>F12/$F$22*100</f>
        <v>2.2878400372006511</v>
      </c>
      <c r="H12" s="54">
        <v>14516</v>
      </c>
      <c r="I12" s="55">
        <f t="shared" si="1"/>
        <v>1.6809038302562751</v>
      </c>
    </row>
    <row r="13" spans="1:9" ht="18" customHeight="1">
      <c r="A13" s="102"/>
      <c r="B13" s="102"/>
      <c r="C13" s="60"/>
      <c r="D13" s="53" t="s">
        <v>24</v>
      </c>
      <c r="E13" s="53"/>
      <c r="F13" s="54">
        <v>85480</v>
      </c>
      <c r="G13" s="55">
        <f t="shared" si="0"/>
        <v>13.249631868557699</v>
      </c>
      <c r="H13" s="54">
        <v>82346</v>
      </c>
      <c r="I13" s="55">
        <f t="shared" si="1"/>
        <v>3.8058922109149185</v>
      </c>
    </row>
    <row r="14" spans="1:9" ht="18" customHeight="1">
      <c r="A14" s="102"/>
      <c r="B14" s="102"/>
      <c r="C14" s="53" t="s">
        <v>3</v>
      </c>
      <c r="D14" s="53"/>
      <c r="E14" s="53"/>
      <c r="F14" s="54">
        <v>3118</v>
      </c>
      <c r="G14" s="55">
        <f t="shared" si="0"/>
        <v>0.48329845772301017</v>
      </c>
      <c r="H14" s="54">
        <v>3019</v>
      </c>
      <c r="I14" s="55">
        <f t="shared" si="1"/>
        <v>3.279231533620397</v>
      </c>
    </row>
    <row r="15" spans="1:9" ht="18" customHeight="1">
      <c r="A15" s="102"/>
      <c r="B15" s="102"/>
      <c r="C15" s="53" t="s">
        <v>4</v>
      </c>
      <c r="D15" s="53"/>
      <c r="E15" s="53"/>
      <c r="F15" s="54">
        <v>29762</v>
      </c>
      <c r="G15" s="55">
        <f t="shared" si="0"/>
        <v>4.6131907308377897</v>
      </c>
      <c r="H15" s="54">
        <v>22427</v>
      </c>
      <c r="I15" s="55">
        <f t="shared" si="1"/>
        <v>32.706113167164588</v>
      </c>
    </row>
    <row r="16" spans="1:9" ht="18" customHeight="1">
      <c r="A16" s="102"/>
      <c r="B16" s="102"/>
      <c r="C16" s="53" t="s">
        <v>25</v>
      </c>
      <c r="D16" s="53"/>
      <c r="E16" s="53"/>
      <c r="F16" s="54">
        <v>13707</v>
      </c>
      <c r="G16" s="55">
        <f t="shared" si="0"/>
        <v>2.1246221808881653</v>
      </c>
      <c r="H16" s="54">
        <v>13598</v>
      </c>
      <c r="I16" s="55">
        <f>(F16/H16-1)*100</f>
        <v>0.80158846889248903</v>
      </c>
    </row>
    <row r="17" spans="1:9" ht="18" customHeight="1">
      <c r="A17" s="102"/>
      <c r="B17" s="102"/>
      <c r="C17" s="53" t="s">
        <v>5</v>
      </c>
      <c r="D17" s="53"/>
      <c r="E17" s="53"/>
      <c r="F17" s="54">
        <v>123248</v>
      </c>
      <c r="G17" s="55">
        <f t="shared" si="0"/>
        <v>19.103774316050533</v>
      </c>
      <c r="H17" s="54">
        <v>120543</v>
      </c>
      <c r="I17" s="55">
        <f t="shared" si="1"/>
        <v>2.2440125100586572</v>
      </c>
    </row>
    <row r="18" spans="1:9" ht="18" customHeight="1">
      <c r="A18" s="102"/>
      <c r="B18" s="102"/>
      <c r="C18" s="53" t="s">
        <v>26</v>
      </c>
      <c r="D18" s="53"/>
      <c r="E18" s="53"/>
      <c r="F18" s="54">
        <v>31705</v>
      </c>
      <c r="G18" s="55">
        <f t="shared" si="0"/>
        <v>4.9143610013175225</v>
      </c>
      <c r="H18" s="54">
        <v>32615</v>
      </c>
      <c r="I18" s="55">
        <f t="shared" si="1"/>
        <v>-2.7901272420665313</v>
      </c>
    </row>
    <row r="19" spans="1:9" ht="18" customHeight="1">
      <c r="A19" s="102"/>
      <c r="B19" s="102"/>
      <c r="C19" s="53" t="s">
        <v>27</v>
      </c>
      <c r="D19" s="53"/>
      <c r="E19" s="53"/>
      <c r="F19" s="54">
        <v>5143</v>
      </c>
      <c r="G19" s="55">
        <f t="shared" si="0"/>
        <v>0.79717895063163602</v>
      </c>
      <c r="H19" s="54">
        <v>4352</v>
      </c>
      <c r="I19" s="55">
        <f t="shared" si="1"/>
        <v>18.175551470588225</v>
      </c>
    </row>
    <row r="20" spans="1:9" ht="18" customHeight="1">
      <c r="A20" s="102"/>
      <c r="B20" s="102"/>
      <c r="C20" s="53" t="s">
        <v>6</v>
      </c>
      <c r="D20" s="53"/>
      <c r="E20" s="53"/>
      <c r="F20" s="54">
        <v>70537</v>
      </c>
      <c r="G20" s="55">
        <f t="shared" si="0"/>
        <v>10.933426334960862</v>
      </c>
      <c r="H20" s="54">
        <v>63134</v>
      </c>
      <c r="I20" s="55">
        <f t="shared" si="1"/>
        <v>11.725852947698545</v>
      </c>
    </row>
    <row r="21" spans="1:9" ht="18" customHeight="1">
      <c r="A21" s="102"/>
      <c r="B21" s="102"/>
      <c r="C21" s="53" t="s">
        <v>7</v>
      </c>
      <c r="D21" s="53"/>
      <c r="E21" s="53"/>
      <c r="F21" s="54">
        <v>139458</v>
      </c>
      <c r="G21" s="55">
        <f t="shared" si="0"/>
        <v>21.616368286445013</v>
      </c>
      <c r="H21" s="54">
        <v>125461</v>
      </c>
      <c r="I21" s="55">
        <f t="shared" si="1"/>
        <v>11.156454993982191</v>
      </c>
    </row>
    <row r="22" spans="1:9" ht="18" customHeight="1">
      <c r="A22" s="102"/>
      <c r="B22" s="102"/>
      <c r="C22" s="53" t="s">
        <v>8</v>
      </c>
      <c r="D22" s="53"/>
      <c r="E22" s="53"/>
      <c r="F22" s="54">
        <f>SUM(F9,F14:F21)</f>
        <v>645150</v>
      </c>
      <c r="G22" s="55">
        <f t="shared" si="0"/>
        <v>100</v>
      </c>
      <c r="H22" s="54">
        <f>SUM(H9,H14:H21)</f>
        <v>611773</v>
      </c>
      <c r="I22" s="55">
        <f t="shared" ref="I22:I40" si="2">(F22/H22-1)*100</f>
        <v>5.4557818014198123</v>
      </c>
    </row>
    <row r="23" spans="1:9" ht="18" customHeight="1">
      <c r="A23" s="102"/>
      <c r="B23" s="102" t="s">
        <v>81</v>
      </c>
      <c r="C23" s="62" t="s">
        <v>9</v>
      </c>
      <c r="D23" s="29"/>
      <c r="E23" s="29"/>
      <c r="F23" s="54">
        <v>330431</v>
      </c>
      <c r="G23" s="55">
        <f t="shared" ref="G23:G37" si="3">F23/$F$40*100</f>
        <v>51.21770130977292</v>
      </c>
      <c r="H23" s="54">
        <v>309051</v>
      </c>
      <c r="I23" s="55">
        <f t="shared" si="2"/>
        <v>6.9179520532209882</v>
      </c>
    </row>
    <row r="24" spans="1:9" ht="18" customHeight="1">
      <c r="A24" s="102"/>
      <c r="B24" s="102"/>
      <c r="C24" s="61"/>
      <c r="D24" s="29" t="s">
        <v>10</v>
      </c>
      <c r="E24" s="29"/>
      <c r="F24" s="54">
        <v>126287</v>
      </c>
      <c r="G24" s="55">
        <f t="shared" si="3"/>
        <v>19.574827559482291</v>
      </c>
      <c r="H24" s="54">
        <v>116767</v>
      </c>
      <c r="I24" s="55">
        <f t="shared" si="2"/>
        <v>8.1529884299502484</v>
      </c>
    </row>
    <row r="25" spans="1:9" ht="18" customHeight="1">
      <c r="A25" s="102"/>
      <c r="B25" s="102"/>
      <c r="C25" s="61"/>
      <c r="D25" s="29" t="s">
        <v>28</v>
      </c>
      <c r="E25" s="29"/>
      <c r="F25" s="54">
        <v>142937</v>
      </c>
      <c r="G25" s="55">
        <f t="shared" si="3"/>
        <v>22.155622723397659</v>
      </c>
      <c r="H25" s="54">
        <v>131710</v>
      </c>
      <c r="I25" s="55">
        <f t="shared" si="2"/>
        <v>8.5240300660542001</v>
      </c>
    </row>
    <row r="26" spans="1:9" ht="18" customHeight="1">
      <c r="A26" s="102"/>
      <c r="B26" s="102"/>
      <c r="C26" s="60"/>
      <c r="D26" s="29" t="s">
        <v>11</v>
      </c>
      <c r="E26" s="29"/>
      <c r="F26" s="54">
        <v>61207</v>
      </c>
      <c r="G26" s="55">
        <f t="shared" si="3"/>
        <v>9.4872510268929702</v>
      </c>
      <c r="H26" s="54">
        <v>60574</v>
      </c>
      <c r="I26" s="55">
        <f t="shared" si="2"/>
        <v>1.0450028064846295</v>
      </c>
    </row>
    <row r="27" spans="1:9" ht="18" customHeight="1">
      <c r="A27" s="102"/>
      <c r="B27" s="102"/>
      <c r="C27" s="62" t="s">
        <v>12</v>
      </c>
      <c r="D27" s="29"/>
      <c r="E27" s="29"/>
      <c r="F27" s="54">
        <v>221314</v>
      </c>
      <c r="G27" s="55">
        <f t="shared" si="3"/>
        <v>34.304270324730687</v>
      </c>
      <c r="H27" s="54">
        <v>226057</v>
      </c>
      <c r="I27" s="55">
        <f t="shared" si="2"/>
        <v>-2.0981433886143708</v>
      </c>
    </row>
    <row r="28" spans="1:9" ht="18" customHeight="1">
      <c r="A28" s="102"/>
      <c r="B28" s="102"/>
      <c r="C28" s="61"/>
      <c r="D28" s="29" t="s">
        <v>13</v>
      </c>
      <c r="E28" s="29"/>
      <c r="F28" s="54">
        <v>89960</v>
      </c>
      <c r="G28" s="55">
        <f t="shared" si="3"/>
        <v>13.944044020770363</v>
      </c>
      <c r="H28" s="54">
        <v>103561</v>
      </c>
      <c r="I28" s="55">
        <f t="shared" si="2"/>
        <v>-13.133322389702684</v>
      </c>
    </row>
    <row r="29" spans="1:9" ht="18" customHeight="1">
      <c r="A29" s="102"/>
      <c r="B29" s="102"/>
      <c r="C29" s="61"/>
      <c r="D29" s="29" t="s">
        <v>29</v>
      </c>
      <c r="E29" s="29"/>
      <c r="F29" s="54">
        <v>11062</v>
      </c>
      <c r="G29" s="55">
        <f t="shared" si="3"/>
        <v>1.7146400062001084</v>
      </c>
      <c r="H29" s="54">
        <v>11162</v>
      </c>
      <c r="I29" s="55">
        <f t="shared" si="2"/>
        <v>-0.89589679268947675</v>
      </c>
    </row>
    <row r="30" spans="1:9" ht="18" customHeight="1">
      <c r="A30" s="102"/>
      <c r="B30" s="102"/>
      <c r="C30" s="61"/>
      <c r="D30" s="29" t="s">
        <v>30</v>
      </c>
      <c r="E30" s="29"/>
      <c r="F30" s="54">
        <v>48675</v>
      </c>
      <c r="G30" s="55">
        <f t="shared" si="3"/>
        <v>7.5447570332480813</v>
      </c>
      <c r="H30" s="54">
        <v>37903</v>
      </c>
      <c r="I30" s="55">
        <f t="shared" si="2"/>
        <v>28.419913990976966</v>
      </c>
    </row>
    <row r="31" spans="1:9" ht="18" customHeight="1">
      <c r="A31" s="102"/>
      <c r="B31" s="102"/>
      <c r="C31" s="61"/>
      <c r="D31" s="29" t="s">
        <v>31</v>
      </c>
      <c r="E31" s="29"/>
      <c r="F31" s="54">
        <v>37445</v>
      </c>
      <c r="G31" s="55">
        <f t="shared" si="3"/>
        <v>5.8040765713399987</v>
      </c>
      <c r="H31" s="54">
        <v>35923</v>
      </c>
      <c r="I31" s="55">
        <f t="shared" si="2"/>
        <v>4.2368399075801033</v>
      </c>
    </row>
    <row r="32" spans="1:9" ht="18" customHeight="1">
      <c r="A32" s="102"/>
      <c r="B32" s="102"/>
      <c r="C32" s="61"/>
      <c r="D32" s="29" t="s">
        <v>14</v>
      </c>
      <c r="E32" s="29"/>
      <c r="F32" s="54">
        <v>9298</v>
      </c>
      <c r="G32" s="55">
        <f t="shared" si="3"/>
        <v>1.441215221266372</v>
      </c>
      <c r="H32" s="54">
        <v>10480</v>
      </c>
      <c r="I32" s="55">
        <f t="shared" si="2"/>
        <v>-11.278625954198473</v>
      </c>
    </row>
    <row r="33" spans="1:9" ht="18" customHeight="1">
      <c r="A33" s="102"/>
      <c r="B33" s="102"/>
      <c r="C33" s="60"/>
      <c r="D33" s="29" t="s">
        <v>32</v>
      </c>
      <c r="E33" s="29"/>
      <c r="F33" s="54">
        <v>24574</v>
      </c>
      <c r="G33" s="55">
        <f t="shared" si="3"/>
        <v>3.8090366581415172</v>
      </c>
      <c r="H33" s="54">
        <v>26727</v>
      </c>
      <c r="I33" s="55">
        <f t="shared" si="2"/>
        <v>-8.0555243760990773</v>
      </c>
    </row>
    <row r="34" spans="1:9" ht="18" customHeight="1">
      <c r="A34" s="102"/>
      <c r="B34" s="102"/>
      <c r="C34" s="62" t="s">
        <v>15</v>
      </c>
      <c r="D34" s="29"/>
      <c r="E34" s="29"/>
      <c r="F34" s="127">
        <v>93405</v>
      </c>
      <c r="G34" s="55">
        <f t="shared" si="3"/>
        <v>14.478028365496396</v>
      </c>
      <c r="H34" s="54">
        <v>76664</v>
      </c>
      <c r="I34" s="55">
        <f t="shared" si="2"/>
        <v>21.836846499008654</v>
      </c>
    </row>
    <row r="35" spans="1:9" ht="18" customHeight="1">
      <c r="A35" s="102"/>
      <c r="B35" s="102"/>
      <c r="C35" s="61"/>
      <c r="D35" s="62" t="s">
        <v>16</v>
      </c>
      <c r="E35" s="29"/>
      <c r="F35" s="54">
        <v>91967</v>
      </c>
      <c r="G35" s="55">
        <f t="shared" si="3"/>
        <v>14.255134464853134</v>
      </c>
      <c r="H35" s="54">
        <v>74849</v>
      </c>
      <c r="I35" s="55">
        <f t="shared" si="2"/>
        <v>22.870045023981621</v>
      </c>
    </row>
    <row r="36" spans="1:9" ht="18" customHeight="1">
      <c r="A36" s="102"/>
      <c r="B36" s="102"/>
      <c r="C36" s="61"/>
      <c r="D36" s="61"/>
      <c r="E36" s="56" t="s">
        <v>102</v>
      </c>
      <c r="F36" s="54">
        <v>34324</v>
      </c>
      <c r="G36" s="55">
        <f t="shared" si="3"/>
        <v>5.3203131054793467</v>
      </c>
      <c r="H36" s="54">
        <v>29490</v>
      </c>
      <c r="I36" s="55">
        <f>(F36/H36-1)*100</f>
        <v>16.391997287216007</v>
      </c>
    </row>
    <row r="37" spans="1:9" ht="18" customHeight="1">
      <c r="A37" s="102"/>
      <c r="B37" s="102"/>
      <c r="C37" s="61"/>
      <c r="D37" s="60"/>
      <c r="E37" s="29" t="s">
        <v>33</v>
      </c>
      <c r="F37" s="54">
        <v>57643</v>
      </c>
      <c r="G37" s="55">
        <f t="shared" si="3"/>
        <v>8.9348213593737889</v>
      </c>
      <c r="H37" s="54">
        <v>45359</v>
      </c>
      <c r="I37" s="55">
        <f t="shared" si="2"/>
        <v>27.081725787605549</v>
      </c>
    </row>
    <row r="38" spans="1:9" ht="18" customHeight="1">
      <c r="A38" s="102"/>
      <c r="B38" s="102"/>
      <c r="C38" s="61"/>
      <c r="D38" s="53" t="s">
        <v>34</v>
      </c>
      <c r="E38" s="53"/>
      <c r="F38" s="54">
        <v>1438</v>
      </c>
      <c r="G38" s="55">
        <f>F38/$F$40*100</f>
        <v>0.22289390064326128</v>
      </c>
      <c r="H38" s="54">
        <v>1815</v>
      </c>
      <c r="I38" s="55">
        <f t="shared" si="2"/>
        <v>-20.771349862258948</v>
      </c>
    </row>
    <row r="39" spans="1:9" ht="18" customHeight="1">
      <c r="A39" s="102"/>
      <c r="B39" s="102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</row>
    <row r="40" spans="1:9" ht="18" customHeight="1">
      <c r="A40" s="102"/>
      <c r="B40" s="102"/>
      <c r="C40" s="29" t="s">
        <v>17</v>
      </c>
      <c r="D40" s="29"/>
      <c r="E40" s="29"/>
      <c r="F40" s="127">
        <f>SUM(F23,F27,F34)</f>
        <v>645150</v>
      </c>
      <c r="G40" s="55">
        <f>F40/$F$40*100</f>
        <v>100</v>
      </c>
      <c r="H40" s="54">
        <f>SUM(H23,H27,H34)</f>
        <v>611772</v>
      </c>
      <c r="I40" s="55">
        <f t="shared" si="2"/>
        <v>5.4559541790078603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P23" sqref="P23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3" width="13.625" style="1" customWidth="1"/>
    <col min="24" max="27" width="12" style="1" customWidth="1"/>
    <col min="28" max="16384" width="9" style="1"/>
  </cols>
  <sheetData>
    <row r="1" spans="1:27" ht="33.950000000000003" customHeight="1">
      <c r="A1" s="17" t="s">
        <v>0</v>
      </c>
      <c r="B1" s="13"/>
      <c r="C1" s="13"/>
      <c r="D1" s="20" t="s">
        <v>246</v>
      </c>
      <c r="E1" s="14"/>
      <c r="F1" s="14"/>
      <c r="G1" s="14"/>
    </row>
    <row r="2" spans="1:27" ht="15" customHeight="1"/>
    <row r="3" spans="1:27" ht="15" customHeight="1">
      <c r="A3" s="15" t="s">
        <v>42</v>
      </c>
      <c r="B3" s="15"/>
      <c r="C3" s="15"/>
      <c r="D3" s="15"/>
    </row>
    <row r="4" spans="1:27" ht="15" customHeight="1">
      <c r="A4" s="15"/>
      <c r="B4" s="15"/>
      <c r="C4" s="15"/>
      <c r="D4" s="15"/>
    </row>
    <row r="5" spans="1:27" ht="15.95" customHeight="1">
      <c r="A5" s="12" t="s">
        <v>236</v>
      </c>
      <c r="B5" s="12"/>
      <c r="C5" s="12"/>
      <c r="D5" s="12"/>
      <c r="K5" s="16"/>
      <c r="Q5" s="16" t="s">
        <v>43</v>
      </c>
    </row>
    <row r="6" spans="1:27" ht="15.95" customHeight="1">
      <c r="A6" s="115" t="s">
        <v>44</v>
      </c>
      <c r="B6" s="114"/>
      <c r="C6" s="114"/>
      <c r="D6" s="114"/>
      <c r="E6" s="114"/>
      <c r="F6" s="108" t="s">
        <v>247</v>
      </c>
      <c r="G6" s="109"/>
      <c r="H6" s="108" t="s">
        <v>248</v>
      </c>
      <c r="I6" s="109"/>
      <c r="J6" s="108" t="s">
        <v>249</v>
      </c>
      <c r="K6" s="109"/>
      <c r="L6" s="108" t="s">
        <v>250</v>
      </c>
      <c r="M6" s="109"/>
      <c r="N6" s="108" t="s">
        <v>251</v>
      </c>
      <c r="O6" s="109"/>
      <c r="P6" s="108" t="s">
        <v>252</v>
      </c>
      <c r="Q6" s="109"/>
    </row>
    <row r="7" spans="1:27" ht="15.95" customHeight="1">
      <c r="A7" s="114"/>
      <c r="B7" s="114"/>
      <c r="C7" s="114"/>
      <c r="D7" s="114"/>
      <c r="E7" s="114"/>
      <c r="F7" s="51" t="s">
        <v>237</v>
      </c>
      <c r="G7" s="51" t="s">
        <v>231</v>
      </c>
      <c r="H7" s="51" t="s">
        <v>234</v>
      </c>
      <c r="I7" s="51" t="s">
        <v>231</v>
      </c>
      <c r="J7" s="51" t="s">
        <v>234</v>
      </c>
      <c r="K7" s="51" t="s">
        <v>231</v>
      </c>
      <c r="L7" s="51" t="s">
        <v>234</v>
      </c>
      <c r="M7" s="51" t="s">
        <v>231</v>
      </c>
      <c r="N7" s="51" t="s">
        <v>234</v>
      </c>
      <c r="O7" s="51" t="s">
        <v>231</v>
      </c>
      <c r="P7" s="51" t="s">
        <v>234</v>
      </c>
      <c r="Q7" s="51" t="s">
        <v>231</v>
      </c>
    </row>
    <row r="8" spans="1:27" ht="15.95" customHeight="1">
      <c r="A8" s="112" t="s">
        <v>83</v>
      </c>
      <c r="B8" s="59" t="s">
        <v>45</v>
      </c>
      <c r="C8" s="53"/>
      <c r="D8" s="53"/>
      <c r="E8" s="63" t="s">
        <v>36</v>
      </c>
      <c r="F8" s="85">
        <v>34657</v>
      </c>
      <c r="G8" s="85">
        <v>34398</v>
      </c>
      <c r="H8" s="90">
        <v>8931</v>
      </c>
      <c r="I8" s="90">
        <v>8938</v>
      </c>
      <c r="J8" s="90">
        <v>21560</v>
      </c>
      <c r="K8" s="90">
        <v>20739</v>
      </c>
      <c r="L8" s="90">
        <v>27529</v>
      </c>
      <c r="M8" s="90">
        <v>27651</v>
      </c>
      <c r="N8" s="90">
        <v>47537</v>
      </c>
      <c r="O8" s="90">
        <v>54109</v>
      </c>
      <c r="P8" s="90">
        <v>19577</v>
      </c>
      <c r="Q8" s="90">
        <v>18406</v>
      </c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5.95" customHeight="1">
      <c r="A9" s="112"/>
      <c r="B9" s="61"/>
      <c r="C9" s="53" t="s">
        <v>46</v>
      </c>
      <c r="D9" s="53"/>
      <c r="E9" s="63" t="s">
        <v>37</v>
      </c>
      <c r="F9" s="85">
        <v>34635</v>
      </c>
      <c r="G9" s="85">
        <v>34301</v>
      </c>
      <c r="H9" s="90">
        <v>8930</v>
      </c>
      <c r="I9" s="90">
        <v>8938</v>
      </c>
      <c r="J9" s="90">
        <v>21558</v>
      </c>
      <c r="K9" s="90">
        <v>20738</v>
      </c>
      <c r="L9" s="90">
        <v>27526</v>
      </c>
      <c r="M9" s="90">
        <v>27648</v>
      </c>
      <c r="N9" s="90">
        <v>47534.1</v>
      </c>
      <c r="O9" s="90">
        <v>54106</v>
      </c>
      <c r="P9" s="90">
        <v>19577</v>
      </c>
      <c r="Q9" s="90">
        <v>18406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5.95" customHeight="1">
      <c r="A10" s="112"/>
      <c r="B10" s="60"/>
      <c r="C10" s="53" t="s">
        <v>47</v>
      </c>
      <c r="D10" s="53"/>
      <c r="E10" s="63" t="s">
        <v>38</v>
      </c>
      <c r="F10" s="85">
        <v>22</v>
      </c>
      <c r="G10" s="85">
        <v>97</v>
      </c>
      <c r="H10" s="90">
        <v>1</v>
      </c>
      <c r="I10" s="99">
        <v>0</v>
      </c>
      <c r="J10" s="90">
        <v>2</v>
      </c>
      <c r="K10" s="90">
        <v>1</v>
      </c>
      <c r="L10" s="65">
        <v>4</v>
      </c>
      <c r="M10" s="65">
        <v>3</v>
      </c>
      <c r="N10" s="90">
        <v>3</v>
      </c>
      <c r="O10" s="90">
        <v>3</v>
      </c>
      <c r="P10" s="90"/>
      <c r="Q10" s="90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.95" customHeight="1">
      <c r="A11" s="112"/>
      <c r="B11" s="59" t="s">
        <v>48</v>
      </c>
      <c r="C11" s="53"/>
      <c r="D11" s="53"/>
      <c r="E11" s="63" t="s">
        <v>39</v>
      </c>
      <c r="F11" s="85">
        <v>34274</v>
      </c>
      <c r="G11" s="85">
        <v>32744</v>
      </c>
      <c r="H11" s="90">
        <v>11260</v>
      </c>
      <c r="I11" s="90">
        <v>10858</v>
      </c>
      <c r="J11" s="90">
        <v>23549</v>
      </c>
      <c r="K11" s="90">
        <v>23753</v>
      </c>
      <c r="L11" s="90">
        <v>25525</v>
      </c>
      <c r="M11" s="90">
        <v>25509</v>
      </c>
      <c r="N11" s="90">
        <v>45812.7</v>
      </c>
      <c r="O11" s="90">
        <v>51875</v>
      </c>
      <c r="P11" s="90">
        <v>21516</v>
      </c>
      <c r="Q11" s="90">
        <v>20352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.95" customHeight="1">
      <c r="A12" s="112"/>
      <c r="B12" s="61"/>
      <c r="C12" s="53" t="s">
        <v>49</v>
      </c>
      <c r="D12" s="53"/>
      <c r="E12" s="63" t="s">
        <v>40</v>
      </c>
      <c r="F12" s="85">
        <v>34220</v>
      </c>
      <c r="G12" s="85">
        <v>32688</v>
      </c>
      <c r="H12" s="90">
        <v>11209</v>
      </c>
      <c r="I12" s="90">
        <v>10808</v>
      </c>
      <c r="J12" s="90">
        <v>23498</v>
      </c>
      <c r="K12" s="90">
        <v>23703</v>
      </c>
      <c r="L12" s="90">
        <v>25453</v>
      </c>
      <c r="M12" s="90">
        <v>25440</v>
      </c>
      <c r="N12" s="90">
        <v>45765.3</v>
      </c>
      <c r="O12" s="90">
        <v>51828</v>
      </c>
      <c r="P12" s="90">
        <v>21366</v>
      </c>
      <c r="Q12" s="90">
        <v>20352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5.95" customHeight="1">
      <c r="A13" s="112"/>
      <c r="B13" s="60"/>
      <c r="C13" s="53" t="s">
        <v>50</v>
      </c>
      <c r="D13" s="53"/>
      <c r="E13" s="63" t="s">
        <v>41</v>
      </c>
      <c r="F13" s="85">
        <v>54</v>
      </c>
      <c r="G13" s="85">
        <v>56</v>
      </c>
      <c r="H13" s="65">
        <v>1</v>
      </c>
      <c r="I13" s="100">
        <v>0</v>
      </c>
      <c r="J13" s="65">
        <v>1</v>
      </c>
      <c r="K13" s="65">
        <v>0.1</v>
      </c>
      <c r="L13" s="65">
        <v>42</v>
      </c>
      <c r="M13" s="65">
        <v>39</v>
      </c>
      <c r="N13" s="90">
        <v>2</v>
      </c>
      <c r="O13" s="90">
        <v>2</v>
      </c>
      <c r="P13" s="90">
        <v>150</v>
      </c>
      <c r="Q13" s="90">
        <v>150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.95" customHeight="1">
      <c r="A14" s="112"/>
      <c r="B14" s="53" t="s">
        <v>51</v>
      </c>
      <c r="C14" s="53"/>
      <c r="D14" s="53"/>
      <c r="E14" s="63" t="s">
        <v>87</v>
      </c>
      <c r="F14" s="85">
        <f>F9-F12</f>
        <v>415</v>
      </c>
      <c r="G14" s="85">
        <f t="shared" ref="G14" si="0">G9-G12</f>
        <v>1613</v>
      </c>
      <c r="H14" s="90">
        <f t="shared" ref="H14:K15" si="1">H9-H12</f>
        <v>-2279</v>
      </c>
      <c r="I14" s="90">
        <f t="shared" si="1"/>
        <v>-1870</v>
      </c>
      <c r="J14" s="90">
        <f t="shared" si="1"/>
        <v>-1940</v>
      </c>
      <c r="K14" s="90">
        <f t="shared" si="1"/>
        <v>-2965</v>
      </c>
      <c r="L14" s="90">
        <f t="shared" ref="L14:Q15" si="2">L9-L12</f>
        <v>2073</v>
      </c>
      <c r="M14" s="90">
        <f t="shared" si="2"/>
        <v>2208</v>
      </c>
      <c r="N14" s="90">
        <f t="shared" ref="N14:O15" si="3">N9-N12</f>
        <v>1768.7999999999956</v>
      </c>
      <c r="O14" s="90">
        <f t="shared" si="3"/>
        <v>2278</v>
      </c>
      <c r="P14" s="90">
        <f t="shared" si="2"/>
        <v>-1789</v>
      </c>
      <c r="Q14" s="90">
        <f t="shared" si="2"/>
        <v>-1946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5.95" customHeight="1">
      <c r="A15" s="112"/>
      <c r="B15" s="53" t="s">
        <v>52</v>
      </c>
      <c r="C15" s="53"/>
      <c r="D15" s="53"/>
      <c r="E15" s="63" t="s">
        <v>88</v>
      </c>
      <c r="F15" s="85">
        <f t="shared" ref="F15" si="4">F10-F13</f>
        <v>-32</v>
      </c>
      <c r="G15" s="85">
        <f>G10-G13</f>
        <v>41</v>
      </c>
      <c r="H15" s="99">
        <f>H10-H13</f>
        <v>0</v>
      </c>
      <c r="I15" s="90">
        <f t="shared" si="1"/>
        <v>0</v>
      </c>
      <c r="J15" s="90">
        <f t="shared" si="1"/>
        <v>1</v>
      </c>
      <c r="K15" s="90">
        <f t="shared" si="1"/>
        <v>0.9</v>
      </c>
      <c r="L15" s="90">
        <f t="shared" si="2"/>
        <v>-38</v>
      </c>
      <c r="M15" s="90">
        <f t="shared" si="2"/>
        <v>-36</v>
      </c>
      <c r="N15" s="90">
        <f t="shared" si="3"/>
        <v>1</v>
      </c>
      <c r="O15" s="90">
        <f t="shared" si="3"/>
        <v>1</v>
      </c>
      <c r="P15" s="90">
        <f t="shared" si="2"/>
        <v>-150</v>
      </c>
      <c r="Q15" s="90">
        <f t="shared" si="2"/>
        <v>-150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5.95" customHeight="1">
      <c r="A16" s="112"/>
      <c r="B16" s="53" t="s">
        <v>53</v>
      </c>
      <c r="C16" s="53"/>
      <c r="D16" s="53"/>
      <c r="E16" s="63" t="s">
        <v>89</v>
      </c>
      <c r="F16" s="85">
        <f t="shared" ref="F16:G16" si="5">F8-F11</f>
        <v>383</v>
      </c>
      <c r="G16" s="85">
        <f t="shared" si="5"/>
        <v>1654</v>
      </c>
      <c r="H16" s="90">
        <f t="shared" ref="H16:K16" si="6">H8-H11</f>
        <v>-2329</v>
      </c>
      <c r="I16" s="90">
        <f t="shared" si="6"/>
        <v>-1920</v>
      </c>
      <c r="J16" s="90">
        <f t="shared" si="6"/>
        <v>-1989</v>
      </c>
      <c r="K16" s="90">
        <f t="shared" si="6"/>
        <v>-3014</v>
      </c>
      <c r="L16" s="90">
        <f t="shared" ref="L16:Q16" si="7">L8-L11</f>
        <v>2004</v>
      </c>
      <c r="M16" s="90">
        <f t="shared" si="7"/>
        <v>2142</v>
      </c>
      <c r="N16" s="90">
        <f t="shared" ref="N16:O16" si="8">N8-N11</f>
        <v>1724.3000000000029</v>
      </c>
      <c r="O16" s="90">
        <f t="shared" si="8"/>
        <v>2234</v>
      </c>
      <c r="P16" s="90">
        <f t="shared" si="7"/>
        <v>-1939</v>
      </c>
      <c r="Q16" s="90">
        <f t="shared" si="7"/>
        <v>-1946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5.95" customHeight="1">
      <c r="A17" s="112"/>
      <c r="B17" s="53" t="s">
        <v>54</v>
      </c>
      <c r="C17" s="53"/>
      <c r="D17" s="53"/>
      <c r="E17" s="51"/>
      <c r="F17" s="85"/>
      <c r="G17" s="85"/>
      <c r="H17" s="65">
        <v>11486</v>
      </c>
      <c r="I17" s="65">
        <v>9996</v>
      </c>
      <c r="J17" s="65">
        <v>101262</v>
      </c>
      <c r="K17" s="65">
        <v>101115</v>
      </c>
      <c r="L17" s="90">
        <v>0</v>
      </c>
      <c r="M17" s="90">
        <v>0</v>
      </c>
      <c r="N17" s="90">
        <v>0</v>
      </c>
      <c r="O17" s="90">
        <v>0</v>
      </c>
      <c r="P17" s="90">
        <v>13729</v>
      </c>
      <c r="Q17" s="65">
        <v>11790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.95" customHeight="1">
      <c r="A18" s="112"/>
      <c r="B18" s="53" t="s">
        <v>55</v>
      </c>
      <c r="C18" s="53"/>
      <c r="D18" s="53"/>
      <c r="E18" s="51"/>
      <c r="F18" s="96"/>
      <c r="G18" s="96"/>
      <c r="H18" s="66">
        <v>-1216</v>
      </c>
      <c r="I18" s="98">
        <v>-480</v>
      </c>
      <c r="J18" s="98">
        <v>-3297</v>
      </c>
      <c r="K18" s="98">
        <v>-3150</v>
      </c>
      <c r="L18" s="66">
        <v>0</v>
      </c>
      <c r="M18" s="66">
        <v>0</v>
      </c>
      <c r="N18" s="66">
        <v>0</v>
      </c>
      <c r="O18" s="66">
        <v>0</v>
      </c>
      <c r="P18" s="66"/>
      <c r="Q18" s="66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95" customHeight="1">
      <c r="A19" s="112" t="s">
        <v>84</v>
      </c>
      <c r="B19" s="59" t="s">
        <v>56</v>
      </c>
      <c r="C19" s="53"/>
      <c r="D19" s="53"/>
      <c r="E19" s="63"/>
      <c r="F19" s="85">
        <v>24319</v>
      </c>
      <c r="G19" s="85">
        <v>20106</v>
      </c>
      <c r="H19" s="90">
        <v>1996</v>
      </c>
      <c r="I19" s="90">
        <v>2559</v>
      </c>
      <c r="J19" s="90">
        <v>9616</v>
      </c>
      <c r="K19" s="90">
        <v>4343</v>
      </c>
      <c r="L19" s="90">
        <v>7840</v>
      </c>
      <c r="M19" s="90">
        <v>6923</v>
      </c>
      <c r="N19" s="90">
        <v>1125</v>
      </c>
      <c r="O19" s="90">
        <v>3468</v>
      </c>
      <c r="P19" s="90">
        <v>1838</v>
      </c>
      <c r="Q19" s="90">
        <v>1500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95" customHeight="1">
      <c r="A20" s="112"/>
      <c r="B20" s="60"/>
      <c r="C20" s="53" t="s">
        <v>57</v>
      </c>
      <c r="D20" s="53"/>
      <c r="E20" s="63"/>
      <c r="F20" s="85">
        <v>18563</v>
      </c>
      <c r="G20" s="85">
        <v>13983</v>
      </c>
      <c r="H20" s="90">
        <v>1704</v>
      </c>
      <c r="I20" s="90">
        <v>2321</v>
      </c>
      <c r="J20" s="90">
        <v>8085</v>
      </c>
      <c r="K20" s="90">
        <v>3716</v>
      </c>
      <c r="L20" s="90">
        <v>5116</v>
      </c>
      <c r="M20" s="90">
        <v>5153</v>
      </c>
      <c r="N20" s="90">
        <v>1000</v>
      </c>
      <c r="O20" s="90">
        <v>3300</v>
      </c>
      <c r="P20" s="90">
        <v>930</v>
      </c>
      <c r="Q20" s="90">
        <v>600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95" customHeight="1">
      <c r="A21" s="112"/>
      <c r="B21" s="53" t="s">
        <v>58</v>
      </c>
      <c r="C21" s="53"/>
      <c r="D21" s="53"/>
      <c r="E21" s="63" t="s">
        <v>90</v>
      </c>
      <c r="F21" s="85">
        <v>24319</v>
      </c>
      <c r="G21" s="85">
        <v>20106</v>
      </c>
      <c r="H21" s="90">
        <v>1996</v>
      </c>
      <c r="I21" s="90">
        <v>2559</v>
      </c>
      <c r="J21" s="90">
        <v>9616</v>
      </c>
      <c r="K21" s="90">
        <v>4343</v>
      </c>
      <c r="L21" s="90">
        <v>7840</v>
      </c>
      <c r="M21" s="90">
        <v>6923</v>
      </c>
      <c r="N21" s="90">
        <v>1125</v>
      </c>
      <c r="O21" s="90">
        <v>3468</v>
      </c>
      <c r="P21" s="90">
        <v>1838</v>
      </c>
      <c r="Q21" s="90">
        <v>1500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95" customHeight="1">
      <c r="A22" s="112"/>
      <c r="B22" s="59" t="s">
        <v>59</v>
      </c>
      <c r="C22" s="53"/>
      <c r="D22" s="53"/>
      <c r="E22" s="63" t="s">
        <v>91</v>
      </c>
      <c r="F22" s="85">
        <v>34980</v>
      </c>
      <c r="G22" s="85">
        <v>31990</v>
      </c>
      <c r="H22" s="90">
        <v>2903</v>
      </c>
      <c r="I22" s="90">
        <v>3422</v>
      </c>
      <c r="J22" s="90">
        <v>16323</v>
      </c>
      <c r="K22" s="90">
        <v>12151</v>
      </c>
      <c r="L22" s="90">
        <v>23483</v>
      </c>
      <c r="M22" s="90">
        <v>22255</v>
      </c>
      <c r="N22" s="90">
        <v>8728</v>
      </c>
      <c r="O22" s="90">
        <v>8541</v>
      </c>
      <c r="P22" s="90">
        <v>2531</v>
      </c>
      <c r="Q22" s="90">
        <v>1997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95" customHeight="1">
      <c r="A23" s="112"/>
      <c r="B23" s="60" t="s">
        <v>60</v>
      </c>
      <c r="C23" s="53" t="s">
        <v>61</v>
      </c>
      <c r="D23" s="53"/>
      <c r="E23" s="63"/>
      <c r="F23" s="85">
        <v>17152</v>
      </c>
      <c r="G23" s="85">
        <v>17670</v>
      </c>
      <c r="H23" s="90">
        <v>1046</v>
      </c>
      <c r="I23" s="90">
        <v>993</v>
      </c>
      <c r="J23" s="90">
        <v>9852</v>
      </c>
      <c r="K23" s="90">
        <v>9449</v>
      </c>
      <c r="L23" s="90">
        <v>5541</v>
      </c>
      <c r="M23" s="90">
        <v>5940</v>
      </c>
      <c r="N23" s="90">
        <v>2619</v>
      </c>
      <c r="O23" s="90">
        <v>2657</v>
      </c>
      <c r="P23" s="90">
        <v>1373</v>
      </c>
      <c r="Q23" s="90">
        <v>1360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95" customHeight="1">
      <c r="A24" s="112"/>
      <c r="B24" s="53" t="s">
        <v>92</v>
      </c>
      <c r="C24" s="53"/>
      <c r="D24" s="53"/>
      <c r="E24" s="63" t="s">
        <v>93</v>
      </c>
      <c r="F24" s="85">
        <f t="shared" ref="F24:G24" si="9">F21-F22</f>
        <v>-10661</v>
      </c>
      <c r="G24" s="85">
        <f t="shared" si="9"/>
        <v>-11884</v>
      </c>
      <c r="H24" s="90">
        <f t="shared" ref="H24:K24" si="10">H21-H22</f>
        <v>-907</v>
      </c>
      <c r="I24" s="90">
        <f t="shared" si="10"/>
        <v>-863</v>
      </c>
      <c r="J24" s="90">
        <f t="shared" si="10"/>
        <v>-6707</v>
      </c>
      <c r="K24" s="90">
        <f t="shared" si="10"/>
        <v>-7808</v>
      </c>
      <c r="L24" s="90">
        <f t="shared" ref="L24:Q24" si="11">L21-L22</f>
        <v>-15643</v>
      </c>
      <c r="M24" s="90">
        <f t="shared" si="11"/>
        <v>-15332</v>
      </c>
      <c r="N24" s="90">
        <f t="shared" ref="N24:O24" si="12">N21-N22</f>
        <v>-7603</v>
      </c>
      <c r="O24" s="90">
        <f t="shared" si="12"/>
        <v>-5073</v>
      </c>
      <c r="P24" s="90">
        <f t="shared" si="11"/>
        <v>-693</v>
      </c>
      <c r="Q24" s="90">
        <f t="shared" si="11"/>
        <v>-497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95" customHeight="1">
      <c r="A25" s="112"/>
      <c r="B25" s="59" t="s">
        <v>62</v>
      </c>
      <c r="C25" s="59"/>
      <c r="D25" s="59"/>
      <c r="E25" s="116" t="s">
        <v>94</v>
      </c>
      <c r="F25" s="110">
        <v>10661</v>
      </c>
      <c r="G25" s="110">
        <v>11884</v>
      </c>
      <c r="H25" s="105">
        <v>-1309</v>
      </c>
      <c r="I25" s="105">
        <v>-417</v>
      </c>
      <c r="J25" s="105">
        <v>2850</v>
      </c>
      <c r="K25" s="105">
        <v>1899</v>
      </c>
      <c r="L25" s="105">
        <v>15643</v>
      </c>
      <c r="M25" s="105">
        <v>15332</v>
      </c>
      <c r="N25" s="105">
        <v>7603</v>
      </c>
      <c r="O25" s="105">
        <v>5073</v>
      </c>
      <c r="P25" s="105">
        <v>693</v>
      </c>
      <c r="Q25" s="105">
        <v>497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95" customHeight="1">
      <c r="A26" s="112"/>
      <c r="B26" s="80" t="s">
        <v>63</v>
      </c>
      <c r="C26" s="80"/>
      <c r="D26" s="80"/>
      <c r="E26" s="117"/>
      <c r="F26" s="111"/>
      <c r="G26" s="11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95" customHeight="1">
      <c r="A27" s="112"/>
      <c r="B27" s="53" t="s">
        <v>95</v>
      </c>
      <c r="C27" s="53"/>
      <c r="D27" s="53"/>
      <c r="E27" s="63" t="s">
        <v>96</v>
      </c>
      <c r="F27" s="85">
        <f t="shared" ref="F27:G27" si="13">F24+F25</f>
        <v>0</v>
      </c>
      <c r="G27" s="85">
        <f t="shared" si="13"/>
        <v>0</v>
      </c>
      <c r="H27" s="90">
        <f>H24+H25</f>
        <v>-2216</v>
      </c>
      <c r="I27" s="90">
        <f t="shared" ref="I27:K27" si="14">I24+I25</f>
        <v>-1280</v>
      </c>
      <c r="J27" s="90">
        <f t="shared" si="14"/>
        <v>-3857</v>
      </c>
      <c r="K27" s="90">
        <f t="shared" si="14"/>
        <v>-5909</v>
      </c>
      <c r="L27" s="90">
        <f t="shared" ref="L27:Q27" si="15">L24+L25</f>
        <v>0</v>
      </c>
      <c r="M27" s="90">
        <f t="shared" si="15"/>
        <v>0</v>
      </c>
      <c r="N27" s="90">
        <f t="shared" ref="N27:O27" si="16">N24+N25</f>
        <v>0</v>
      </c>
      <c r="O27" s="90">
        <f t="shared" si="16"/>
        <v>0</v>
      </c>
      <c r="P27" s="90">
        <f t="shared" si="15"/>
        <v>0</v>
      </c>
      <c r="Q27" s="90">
        <f t="shared" si="15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8"/>
      <c r="P29" s="18"/>
      <c r="Q29" s="19" t="s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7" ht="15.95" customHeight="1">
      <c r="A30" s="114" t="s">
        <v>64</v>
      </c>
      <c r="B30" s="114"/>
      <c r="C30" s="114"/>
      <c r="D30" s="114"/>
      <c r="E30" s="114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24"/>
      <c r="S30" s="18"/>
      <c r="T30" s="24"/>
      <c r="U30" s="18"/>
      <c r="V30" s="24"/>
      <c r="W30" s="18"/>
      <c r="X30" s="24"/>
      <c r="Y30" s="18"/>
      <c r="Z30" s="24"/>
      <c r="AA30" s="18"/>
    </row>
    <row r="31" spans="1:27" ht="15.95" customHeight="1">
      <c r="A31" s="114"/>
      <c r="B31" s="114"/>
      <c r="C31" s="114"/>
      <c r="D31" s="114"/>
      <c r="E31" s="114"/>
      <c r="F31" s="51" t="s">
        <v>234</v>
      </c>
      <c r="G31" s="51" t="s">
        <v>231</v>
      </c>
      <c r="H31" s="51" t="s">
        <v>234</v>
      </c>
      <c r="I31" s="51" t="s">
        <v>231</v>
      </c>
      <c r="J31" s="51" t="s">
        <v>234</v>
      </c>
      <c r="K31" s="51" t="s">
        <v>231</v>
      </c>
      <c r="L31" s="51" t="s">
        <v>234</v>
      </c>
      <c r="M31" s="51" t="s">
        <v>231</v>
      </c>
      <c r="N31" s="51" t="s">
        <v>234</v>
      </c>
      <c r="O31" s="51" t="s">
        <v>231</v>
      </c>
      <c r="P31" s="51" t="s">
        <v>234</v>
      </c>
      <c r="Q31" s="51" t="s">
        <v>231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5.95" customHeight="1">
      <c r="A32" s="112" t="s">
        <v>85</v>
      </c>
      <c r="B32" s="59" t="s">
        <v>45</v>
      </c>
      <c r="C32" s="53"/>
      <c r="D32" s="53"/>
      <c r="E32" s="63" t="s">
        <v>36</v>
      </c>
      <c r="F32" s="64"/>
      <c r="G32" s="64"/>
      <c r="H32" s="64"/>
      <c r="I32" s="64"/>
      <c r="J32" s="64"/>
      <c r="K32" s="64"/>
      <c r="L32" s="90"/>
      <c r="M32" s="90"/>
      <c r="N32" s="64"/>
      <c r="O32" s="64"/>
      <c r="P32" s="64"/>
      <c r="Q32" s="64"/>
      <c r="R32" s="21"/>
      <c r="S32" s="21"/>
      <c r="T32" s="21"/>
      <c r="U32" s="21"/>
      <c r="V32" s="23"/>
      <c r="W32" s="23"/>
      <c r="X32" s="21"/>
      <c r="Y32" s="21"/>
      <c r="Z32" s="23"/>
      <c r="AA32" s="23"/>
    </row>
    <row r="33" spans="1:27" ht="15.95" customHeight="1">
      <c r="A33" s="118"/>
      <c r="B33" s="61"/>
      <c r="C33" s="59" t="s">
        <v>65</v>
      </c>
      <c r="D33" s="53"/>
      <c r="E33" s="63"/>
      <c r="F33" s="64"/>
      <c r="G33" s="64"/>
      <c r="H33" s="64"/>
      <c r="I33" s="64"/>
      <c r="J33" s="64"/>
      <c r="K33" s="64"/>
      <c r="L33" s="90"/>
      <c r="M33" s="90"/>
      <c r="N33" s="64"/>
      <c r="O33" s="64"/>
      <c r="P33" s="64"/>
      <c r="Q33" s="64"/>
      <c r="R33" s="21"/>
      <c r="S33" s="21"/>
      <c r="T33" s="21"/>
      <c r="U33" s="21"/>
      <c r="V33" s="23"/>
      <c r="W33" s="23"/>
      <c r="X33" s="21"/>
      <c r="Y33" s="21"/>
      <c r="Z33" s="23"/>
      <c r="AA33" s="23"/>
    </row>
    <row r="34" spans="1:27" ht="15.95" customHeight="1">
      <c r="A34" s="118"/>
      <c r="B34" s="61"/>
      <c r="C34" s="60"/>
      <c r="D34" s="53" t="s">
        <v>66</v>
      </c>
      <c r="E34" s="63"/>
      <c r="F34" s="64"/>
      <c r="G34" s="64"/>
      <c r="H34" s="64"/>
      <c r="I34" s="64"/>
      <c r="J34" s="64"/>
      <c r="K34" s="64"/>
      <c r="L34" s="90"/>
      <c r="M34" s="90"/>
      <c r="N34" s="64"/>
      <c r="O34" s="64"/>
      <c r="P34" s="64"/>
      <c r="Q34" s="64"/>
      <c r="R34" s="21"/>
      <c r="S34" s="21"/>
      <c r="T34" s="21"/>
      <c r="U34" s="21"/>
      <c r="V34" s="23"/>
      <c r="W34" s="23"/>
      <c r="X34" s="21"/>
      <c r="Y34" s="21"/>
      <c r="Z34" s="23"/>
      <c r="AA34" s="23"/>
    </row>
    <row r="35" spans="1:27" ht="15.95" customHeight="1">
      <c r="A35" s="118"/>
      <c r="B35" s="60"/>
      <c r="C35" s="53" t="s">
        <v>67</v>
      </c>
      <c r="D35" s="53"/>
      <c r="E35" s="63"/>
      <c r="F35" s="64"/>
      <c r="G35" s="64"/>
      <c r="H35" s="64"/>
      <c r="I35" s="64"/>
      <c r="J35" s="66"/>
      <c r="K35" s="66"/>
      <c r="L35" s="90"/>
      <c r="M35" s="90"/>
      <c r="N35" s="64"/>
      <c r="O35" s="64"/>
      <c r="P35" s="64"/>
      <c r="Q35" s="64"/>
      <c r="R35" s="21"/>
      <c r="S35" s="21"/>
      <c r="T35" s="21"/>
      <c r="U35" s="21"/>
      <c r="V35" s="23"/>
      <c r="W35" s="23"/>
      <c r="X35" s="21"/>
      <c r="Y35" s="21"/>
      <c r="Z35" s="23"/>
      <c r="AA35" s="23"/>
    </row>
    <row r="36" spans="1:27" ht="15.95" customHeight="1">
      <c r="A36" s="118"/>
      <c r="B36" s="59" t="s">
        <v>48</v>
      </c>
      <c r="C36" s="53"/>
      <c r="D36" s="53"/>
      <c r="E36" s="63" t="s">
        <v>37</v>
      </c>
      <c r="F36" s="64"/>
      <c r="G36" s="64"/>
      <c r="H36" s="64"/>
      <c r="I36" s="64"/>
      <c r="J36" s="64"/>
      <c r="K36" s="64"/>
      <c r="L36" s="90"/>
      <c r="M36" s="90"/>
      <c r="N36" s="64"/>
      <c r="O36" s="64"/>
      <c r="P36" s="64"/>
      <c r="Q36" s="64"/>
      <c r="R36" s="21"/>
      <c r="S36" s="21"/>
      <c r="T36" s="21"/>
      <c r="U36" s="21"/>
      <c r="V36" s="21"/>
      <c r="W36" s="21"/>
      <c r="X36" s="21"/>
      <c r="Y36" s="21"/>
      <c r="Z36" s="23"/>
      <c r="AA36" s="23"/>
    </row>
    <row r="37" spans="1:27" ht="15.95" customHeight="1">
      <c r="A37" s="118"/>
      <c r="B37" s="61"/>
      <c r="C37" s="53" t="s">
        <v>68</v>
      </c>
      <c r="D37" s="53"/>
      <c r="E37" s="63"/>
      <c r="F37" s="64"/>
      <c r="G37" s="64"/>
      <c r="H37" s="64"/>
      <c r="I37" s="64"/>
      <c r="J37" s="64"/>
      <c r="K37" s="64"/>
      <c r="L37" s="90"/>
      <c r="M37" s="90"/>
      <c r="N37" s="64"/>
      <c r="O37" s="64"/>
      <c r="P37" s="64"/>
      <c r="Q37" s="64"/>
      <c r="R37" s="21"/>
      <c r="S37" s="21"/>
      <c r="T37" s="21"/>
      <c r="U37" s="21"/>
      <c r="V37" s="21"/>
      <c r="W37" s="21"/>
      <c r="X37" s="21"/>
      <c r="Y37" s="21"/>
      <c r="Z37" s="23"/>
      <c r="AA37" s="23"/>
    </row>
    <row r="38" spans="1:27" ht="15.95" customHeight="1">
      <c r="A38" s="118"/>
      <c r="B38" s="60"/>
      <c r="C38" s="53" t="s">
        <v>69</v>
      </c>
      <c r="D38" s="53"/>
      <c r="E38" s="63"/>
      <c r="F38" s="64"/>
      <c r="G38" s="64"/>
      <c r="H38" s="64"/>
      <c r="I38" s="64"/>
      <c r="J38" s="64"/>
      <c r="K38" s="66"/>
      <c r="L38" s="90"/>
      <c r="M38" s="90"/>
      <c r="N38" s="64"/>
      <c r="O38" s="64"/>
      <c r="P38" s="64"/>
      <c r="Q38" s="64"/>
      <c r="R38" s="21"/>
      <c r="S38" s="21"/>
      <c r="T38" s="23"/>
      <c r="U38" s="23"/>
      <c r="V38" s="21"/>
      <c r="W38" s="21"/>
      <c r="X38" s="21"/>
      <c r="Y38" s="21"/>
      <c r="Z38" s="23"/>
      <c r="AA38" s="23"/>
    </row>
    <row r="39" spans="1:27" ht="15.95" customHeight="1">
      <c r="A39" s="118"/>
      <c r="B39" s="29" t="s">
        <v>70</v>
      </c>
      <c r="C39" s="29"/>
      <c r="D39" s="29"/>
      <c r="E39" s="63" t="s">
        <v>97</v>
      </c>
      <c r="F39" s="64">
        <f t="shared" ref="F39:Q39" si="17">F32-F36</f>
        <v>0</v>
      </c>
      <c r="G39" s="64">
        <f t="shared" si="17"/>
        <v>0</v>
      </c>
      <c r="H39" s="64">
        <f t="shared" si="17"/>
        <v>0</v>
      </c>
      <c r="I39" s="64">
        <f t="shared" si="17"/>
        <v>0</v>
      </c>
      <c r="J39" s="64">
        <f t="shared" si="17"/>
        <v>0</v>
      </c>
      <c r="K39" s="64">
        <f t="shared" si="17"/>
        <v>0</v>
      </c>
      <c r="L39" s="90">
        <f t="shared" ref="L39:M39" si="18">L32-L36</f>
        <v>0</v>
      </c>
      <c r="M39" s="90">
        <f t="shared" si="18"/>
        <v>0</v>
      </c>
      <c r="N39" s="64">
        <f t="shared" si="17"/>
        <v>0</v>
      </c>
      <c r="O39" s="64">
        <f t="shared" si="17"/>
        <v>0</v>
      </c>
      <c r="P39" s="64">
        <f t="shared" si="17"/>
        <v>0</v>
      </c>
      <c r="Q39" s="64">
        <f t="shared" si="17"/>
        <v>0</v>
      </c>
      <c r="R39" s="21"/>
      <c r="S39" s="21"/>
      <c r="T39" s="21"/>
      <c r="U39" s="21"/>
      <c r="V39" s="21"/>
      <c r="W39" s="21"/>
      <c r="X39" s="21"/>
      <c r="Y39" s="21"/>
      <c r="Z39" s="23"/>
      <c r="AA39" s="23"/>
    </row>
    <row r="40" spans="1:27" ht="15.95" customHeight="1">
      <c r="A40" s="112" t="s">
        <v>86</v>
      </c>
      <c r="B40" s="59" t="s">
        <v>71</v>
      </c>
      <c r="C40" s="53"/>
      <c r="D40" s="53"/>
      <c r="E40" s="63" t="s">
        <v>39</v>
      </c>
      <c r="F40" s="64"/>
      <c r="G40" s="64"/>
      <c r="H40" s="64"/>
      <c r="I40" s="64"/>
      <c r="J40" s="64"/>
      <c r="K40" s="64"/>
      <c r="L40" s="90"/>
      <c r="M40" s="90"/>
      <c r="N40" s="64"/>
      <c r="O40" s="64"/>
      <c r="P40" s="64"/>
      <c r="Q40" s="64"/>
      <c r="R40" s="21"/>
      <c r="S40" s="21"/>
      <c r="T40" s="21"/>
      <c r="U40" s="21"/>
      <c r="V40" s="23"/>
      <c r="W40" s="23"/>
      <c r="X40" s="23"/>
      <c r="Y40" s="23"/>
      <c r="Z40" s="21"/>
      <c r="AA40" s="21"/>
    </row>
    <row r="41" spans="1:27" ht="15.95" customHeight="1">
      <c r="A41" s="113"/>
      <c r="B41" s="60"/>
      <c r="C41" s="53" t="s">
        <v>72</v>
      </c>
      <c r="D41" s="53"/>
      <c r="E41" s="63"/>
      <c r="F41" s="66"/>
      <c r="G41" s="66"/>
      <c r="H41" s="66"/>
      <c r="I41" s="66"/>
      <c r="J41" s="64"/>
      <c r="K41" s="64"/>
      <c r="L41" s="90"/>
      <c r="M41" s="90"/>
      <c r="N41" s="64"/>
      <c r="O41" s="64"/>
      <c r="P41" s="64"/>
      <c r="Q41" s="64"/>
      <c r="R41" s="23"/>
      <c r="S41" s="23"/>
      <c r="T41" s="23"/>
      <c r="U41" s="23"/>
      <c r="V41" s="23"/>
      <c r="W41" s="23"/>
      <c r="X41" s="23"/>
      <c r="Y41" s="23"/>
      <c r="Z41" s="21"/>
      <c r="AA41" s="21"/>
    </row>
    <row r="42" spans="1:27" ht="15.95" customHeight="1">
      <c r="A42" s="113"/>
      <c r="B42" s="59" t="s">
        <v>59</v>
      </c>
      <c r="C42" s="53"/>
      <c r="D42" s="53"/>
      <c r="E42" s="63" t="s">
        <v>40</v>
      </c>
      <c r="F42" s="64"/>
      <c r="G42" s="64"/>
      <c r="H42" s="64"/>
      <c r="I42" s="64"/>
      <c r="J42" s="64"/>
      <c r="K42" s="64"/>
      <c r="L42" s="90"/>
      <c r="M42" s="90"/>
      <c r="N42" s="64"/>
      <c r="O42" s="64"/>
      <c r="P42" s="64"/>
      <c r="Q42" s="64"/>
      <c r="R42" s="21"/>
      <c r="S42" s="21"/>
      <c r="T42" s="21"/>
      <c r="U42" s="21"/>
      <c r="V42" s="23"/>
      <c r="W42" s="23"/>
      <c r="X42" s="21"/>
      <c r="Y42" s="21"/>
      <c r="Z42" s="21"/>
      <c r="AA42" s="21"/>
    </row>
    <row r="43" spans="1:27" ht="15.95" customHeight="1">
      <c r="A43" s="113"/>
      <c r="B43" s="60"/>
      <c r="C43" s="53" t="s">
        <v>73</v>
      </c>
      <c r="D43" s="53"/>
      <c r="E43" s="63"/>
      <c r="F43" s="64"/>
      <c r="G43" s="64"/>
      <c r="H43" s="64"/>
      <c r="I43" s="64"/>
      <c r="J43" s="66"/>
      <c r="K43" s="66"/>
      <c r="L43" s="90"/>
      <c r="M43" s="90"/>
      <c r="N43" s="64"/>
      <c r="O43" s="64"/>
      <c r="P43" s="64"/>
      <c r="Q43" s="64"/>
      <c r="R43" s="21"/>
      <c r="S43" s="21"/>
      <c r="T43" s="23"/>
      <c r="U43" s="21"/>
      <c r="V43" s="23"/>
      <c r="W43" s="23"/>
      <c r="X43" s="21"/>
      <c r="Y43" s="21"/>
      <c r="Z43" s="23"/>
      <c r="AA43" s="23"/>
    </row>
    <row r="44" spans="1:27" ht="15.95" customHeight="1">
      <c r="A44" s="113"/>
      <c r="B44" s="53" t="s">
        <v>70</v>
      </c>
      <c r="C44" s="53"/>
      <c r="D44" s="53"/>
      <c r="E44" s="63" t="s">
        <v>98</v>
      </c>
      <c r="F44" s="66">
        <f t="shared" ref="F44:Q44" si="19">F40-F42</f>
        <v>0</v>
      </c>
      <c r="G44" s="66">
        <f t="shared" si="19"/>
        <v>0</v>
      </c>
      <c r="H44" s="66">
        <f t="shared" si="19"/>
        <v>0</v>
      </c>
      <c r="I44" s="66">
        <f t="shared" si="19"/>
        <v>0</v>
      </c>
      <c r="J44" s="66">
        <f t="shared" si="19"/>
        <v>0</v>
      </c>
      <c r="K44" s="66">
        <f t="shared" si="19"/>
        <v>0</v>
      </c>
      <c r="L44" s="66">
        <f t="shared" ref="L44:M44" si="20">L40-L42</f>
        <v>0</v>
      </c>
      <c r="M44" s="66">
        <f t="shared" si="20"/>
        <v>0</v>
      </c>
      <c r="N44" s="66">
        <f t="shared" si="19"/>
        <v>0</v>
      </c>
      <c r="O44" s="66">
        <f t="shared" si="19"/>
        <v>0</v>
      </c>
      <c r="P44" s="66">
        <f t="shared" si="19"/>
        <v>0</v>
      </c>
      <c r="Q44" s="66">
        <f t="shared" si="19"/>
        <v>0</v>
      </c>
      <c r="R44" s="23"/>
      <c r="S44" s="23"/>
      <c r="T44" s="21"/>
      <c r="U44" s="21"/>
      <c r="V44" s="23"/>
      <c r="W44" s="23"/>
      <c r="X44" s="21"/>
      <c r="Y44" s="21"/>
      <c r="Z44" s="21"/>
      <c r="AA44" s="21"/>
    </row>
    <row r="45" spans="1:27" ht="15.95" customHeight="1">
      <c r="A45" s="112" t="s">
        <v>78</v>
      </c>
      <c r="B45" s="29" t="s">
        <v>74</v>
      </c>
      <c r="C45" s="29"/>
      <c r="D45" s="29"/>
      <c r="E45" s="63" t="s">
        <v>99</v>
      </c>
      <c r="F45" s="64">
        <f t="shared" ref="F45:Q45" si="21">F39+F44</f>
        <v>0</v>
      </c>
      <c r="G45" s="64">
        <f t="shared" si="21"/>
        <v>0</v>
      </c>
      <c r="H45" s="64">
        <f t="shared" si="21"/>
        <v>0</v>
      </c>
      <c r="I45" s="64">
        <f t="shared" si="21"/>
        <v>0</v>
      </c>
      <c r="J45" s="64">
        <f t="shared" si="21"/>
        <v>0</v>
      </c>
      <c r="K45" s="64">
        <f t="shared" si="21"/>
        <v>0</v>
      </c>
      <c r="L45" s="90">
        <f t="shared" ref="L45:M45" si="22">L39+L44</f>
        <v>0</v>
      </c>
      <c r="M45" s="90">
        <f t="shared" si="22"/>
        <v>0</v>
      </c>
      <c r="N45" s="64">
        <f t="shared" si="21"/>
        <v>0</v>
      </c>
      <c r="O45" s="64">
        <f t="shared" si="21"/>
        <v>0</v>
      </c>
      <c r="P45" s="64">
        <f t="shared" si="21"/>
        <v>0</v>
      </c>
      <c r="Q45" s="64">
        <f t="shared" si="21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95" customHeight="1">
      <c r="A46" s="113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90"/>
      <c r="M46" s="90"/>
      <c r="N46" s="64"/>
      <c r="O46" s="64"/>
      <c r="P46" s="66"/>
      <c r="Q46" s="66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.95" customHeight="1">
      <c r="A47" s="113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90"/>
      <c r="M47" s="90"/>
      <c r="N47" s="64"/>
      <c r="O47" s="64"/>
      <c r="P47" s="64"/>
      <c r="Q47" s="64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95" customHeight="1">
      <c r="A48" s="113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90"/>
      <c r="M48" s="90"/>
      <c r="N48" s="64"/>
      <c r="O48" s="64"/>
      <c r="P48" s="64"/>
      <c r="Q48" s="64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1" ht="15.95" customHeight="1">
      <c r="A49" s="11" t="s">
        <v>82</v>
      </c>
    </row>
    <row r="50" spans="1:1" ht="15.95" customHeight="1">
      <c r="A50" s="11"/>
    </row>
  </sheetData>
  <mergeCells count="32">
    <mergeCell ref="A45:A48"/>
    <mergeCell ref="A30:E31"/>
    <mergeCell ref="A6:E7"/>
    <mergeCell ref="A8:A18"/>
    <mergeCell ref="A19:A27"/>
    <mergeCell ref="E25:E26"/>
    <mergeCell ref="A32:A39"/>
    <mergeCell ref="A40:A44"/>
    <mergeCell ref="F6:G6"/>
    <mergeCell ref="H6:I6"/>
    <mergeCell ref="J6:K6"/>
    <mergeCell ref="N6:O6"/>
    <mergeCell ref="P25:P26"/>
    <mergeCell ref="J25:J26"/>
    <mergeCell ref="K25:K26"/>
    <mergeCell ref="N25:N26"/>
    <mergeCell ref="O25:O26"/>
    <mergeCell ref="I25:I26"/>
    <mergeCell ref="F25:F26"/>
    <mergeCell ref="G25:G26"/>
    <mergeCell ref="H25:H26"/>
    <mergeCell ref="P6:Q6"/>
    <mergeCell ref="L6:M6"/>
    <mergeCell ref="L25:L26"/>
    <mergeCell ref="M25:M26"/>
    <mergeCell ref="L30:M30"/>
    <mergeCell ref="Q25:Q26"/>
    <mergeCell ref="F30:G30"/>
    <mergeCell ref="H30:I30"/>
    <mergeCell ref="J30:K30"/>
    <mergeCell ref="N30:O30"/>
    <mergeCell ref="P30:Q30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K9" sqref="K9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01" t="s">
        <v>0</v>
      </c>
      <c r="B1" s="101"/>
      <c r="C1" s="101"/>
      <c r="D1" s="101"/>
      <c r="E1" s="20" t="s">
        <v>246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103" t="s">
        <v>106</v>
      </c>
      <c r="H6" s="104"/>
      <c r="I6" s="10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239</v>
      </c>
      <c r="G7" s="49"/>
      <c r="H7" s="49" t="s">
        <v>241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00000000000001" customHeight="1">
      <c r="A8" s="5"/>
      <c r="B8" s="6"/>
      <c r="C8" s="6"/>
      <c r="D8" s="6"/>
      <c r="E8" s="58"/>
      <c r="F8" s="51" t="s">
        <v>230</v>
      </c>
      <c r="G8" s="51" t="s">
        <v>1</v>
      </c>
      <c r="H8" s="51" t="s">
        <v>230</v>
      </c>
      <c r="I8" s="52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102" t="s">
        <v>79</v>
      </c>
      <c r="B9" s="102" t="s">
        <v>80</v>
      </c>
      <c r="C9" s="59" t="s">
        <v>2</v>
      </c>
      <c r="D9" s="53"/>
      <c r="E9" s="53"/>
      <c r="F9" s="54">
        <v>244908</v>
      </c>
      <c r="G9" s="55">
        <f>F9/$F$22*100</f>
        <v>41.493795617964587</v>
      </c>
      <c r="H9" s="54">
        <v>218125</v>
      </c>
      <c r="I9" s="55">
        <f t="shared" ref="I9:I40" si="0">(F9/H9-1)*100</f>
        <v>12.278739255014326</v>
      </c>
      <c r="J9" s="34" t="s">
        <v>259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102"/>
      <c r="B10" s="102"/>
      <c r="C10" s="61"/>
      <c r="D10" s="59" t="s">
        <v>21</v>
      </c>
      <c r="E10" s="53"/>
      <c r="F10" s="54">
        <v>114010</v>
      </c>
      <c r="G10" s="55">
        <f t="shared" ref="G10:G22" si="1">F10/$F$22*100</f>
        <v>19.316264223317091</v>
      </c>
      <c r="H10" s="54">
        <v>112182</v>
      </c>
      <c r="I10" s="55">
        <f t="shared" si="0"/>
        <v>1.6294949278850446</v>
      </c>
      <c r="J10" s="34" t="s">
        <v>259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102"/>
      <c r="B11" s="102"/>
      <c r="C11" s="48"/>
      <c r="D11" s="48"/>
      <c r="E11" s="29" t="s">
        <v>22</v>
      </c>
      <c r="F11" s="54">
        <v>92608</v>
      </c>
      <c r="G11" s="55">
        <f t="shared" si="1"/>
        <v>15.690207851880968</v>
      </c>
      <c r="H11" s="54">
        <v>89279</v>
      </c>
      <c r="I11" s="55">
        <f t="shared" si="0"/>
        <v>3.728760402782294</v>
      </c>
      <c r="J11" s="34" t="s">
        <v>260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102"/>
      <c r="B12" s="102"/>
      <c r="C12" s="48"/>
      <c r="D12" s="28"/>
      <c r="E12" s="29" t="s">
        <v>23</v>
      </c>
      <c r="F12" s="54">
        <v>14127</v>
      </c>
      <c r="G12" s="55">
        <f t="shared" si="1"/>
        <v>2.3934818409157139</v>
      </c>
      <c r="H12" s="54">
        <v>15632</v>
      </c>
      <c r="I12" s="55">
        <f t="shared" si="0"/>
        <v>-9.627686796315249</v>
      </c>
      <c r="J12" s="34" t="s">
        <v>260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102"/>
      <c r="B13" s="102"/>
      <c r="C13" s="60"/>
      <c r="D13" s="53" t="s">
        <v>24</v>
      </c>
      <c r="E13" s="53"/>
      <c r="F13" s="54">
        <v>78836</v>
      </c>
      <c r="G13" s="55">
        <f t="shared" si="1"/>
        <v>13.356872259533603</v>
      </c>
      <c r="H13" s="54">
        <v>75076</v>
      </c>
      <c r="I13" s="55">
        <f t="shared" si="0"/>
        <v>5.0082582982577728</v>
      </c>
      <c r="J13" s="34" t="s">
        <v>259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102"/>
      <c r="B14" s="102"/>
      <c r="C14" s="53" t="s">
        <v>3</v>
      </c>
      <c r="D14" s="53"/>
      <c r="E14" s="53"/>
      <c r="F14" s="54">
        <v>3088</v>
      </c>
      <c r="G14" s="55">
        <f t="shared" si="1"/>
        <v>0.52318764951849117</v>
      </c>
      <c r="H14" s="54">
        <v>3056</v>
      </c>
      <c r="I14" s="55">
        <f t="shared" si="0"/>
        <v>1.0471204188481575</v>
      </c>
      <c r="J14" s="34" t="s">
        <v>259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102"/>
      <c r="B15" s="102"/>
      <c r="C15" s="53" t="s">
        <v>4</v>
      </c>
      <c r="D15" s="53"/>
      <c r="E15" s="53"/>
      <c r="F15" s="54">
        <v>26630</v>
      </c>
      <c r="G15" s="55">
        <f t="shared" si="1"/>
        <v>4.5118157728877648</v>
      </c>
      <c r="H15" s="54">
        <v>33114</v>
      </c>
      <c r="I15" s="55">
        <f t="shared" si="0"/>
        <v>-19.580841939964966</v>
      </c>
      <c r="J15" s="34" t="s">
        <v>259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102"/>
      <c r="B16" s="102"/>
      <c r="C16" s="53" t="s">
        <v>25</v>
      </c>
      <c r="D16" s="53"/>
      <c r="E16" s="53"/>
      <c r="F16" s="54">
        <v>12020</v>
      </c>
      <c r="G16" s="55">
        <f t="shared" si="1"/>
        <v>2.0365011487086346</v>
      </c>
      <c r="H16" s="54">
        <v>11632</v>
      </c>
      <c r="I16" s="55">
        <f t="shared" si="0"/>
        <v>3.3356258596973776</v>
      </c>
      <c r="J16" s="34" t="s">
        <v>259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102"/>
      <c r="B17" s="102"/>
      <c r="C17" s="53" t="s">
        <v>5</v>
      </c>
      <c r="D17" s="53"/>
      <c r="E17" s="53"/>
      <c r="F17" s="54">
        <v>138941</v>
      </c>
      <c r="G17" s="55">
        <f t="shared" si="1"/>
        <v>23.540225133338303</v>
      </c>
      <c r="H17" s="54">
        <v>150881</v>
      </c>
      <c r="I17" s="55">
        <f t="shared" si="0"/>
        <v>-7.9135212518474773</v>
      </c>
      <c r="J17" s="34" t="s">
        <v>259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102"/>
      <c r="B18" s="102"/>
      <c r="C18" s="53" t="s">
        <v>26</v>
      </c>
      <c r="D18" s="53"/>
      <c r="E18" s="53"/>
      <c r="F18" s="54">
        <v>30647</v>
      </c>
      <c r="G18" s="55">
        <f t="shared" si="1"/>
        <v>5.1924002249977974</v>
      </c>
      <c r="H18" s="54">
        <v>64777</v>
      </c>
      <c r="I18" s="55">
        <f t="shared" si="0"/>
        <v>-52.688454235299567</v>
      </c>
      <c r="J18" s="34" t="s">
        <v>259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102"/>
      <c r="B19" s="102"/>
      <c r="C19" s="53" t="s">
        <v>27</v>
      </c>
      <c r="D19" s="53"/>
      <c r="E19" s="53"/>
      <c r="F19" s="54">
        <v>3564</v>
      </c>
      <c r="G19" s="55">
        <f t="shared" si="1"/>
        <v>0.60383445041577155</v>
      </c>
      <c r="H19" s="54">
        <v>5851</v>
      </c>
      <c r="I19" s="55">
        <f t="shared" si="0"/>
        <v>-39.087335498205434</v>
      </c>
      <c r="J19" s="34" t="s">
        <v>259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102"/>
      <c r="B20" s="102"/>
      <c r="C20" s="53" t="s">
        <v>6</v>
      </c>
      <c r="D20" s="53"/>
      <c r="E20" s="53"/>
      <c r="F20" s="54">
        <v>52785</v>
      </c>
      <c r="G20" s="55">
        <f t="shared" si="1"/>
        <v>8.9431541709305566</v>
      </c>
      <c r="H20" s="54">
        <v>55771</v>
      </c>
      <c r="I20" s="55">
        <f t="shared" si="0"/>
        <v>-5.3540370443420411</v>
      </c>
      <c r="J20" s="34" t="s">
        <v>259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102"/>
      <c r="B21" s="102"/>
      <c r="C21" s="53" t="s">
        <v>7</v>
      </c>
      <c r="D21" s="53"/>
      <c r="E21" s="53"/>
      <c r="F21" s="54">
        <v>77645</v>
      </c>
      <c r="G21" s="55">
        <f t="shared" si="1"/>
        <v>13.155085831238097</v>
      </c>
      <c r="H21" s="54">
        <v>93765</v>
      </c>
      <c r="I21" s="55">
        <f t="shared" si="0"/>
        <v>-17.191915960113047</v>
      </c>
      <c r="J21" s="34" t="s">
        <v>259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102"/>
      <c r="B22" s="102"/>
      <c r="C22" s="53" t="s">
        <v>8</v>
      </c>
      <c r="D22" s="53"/>
      <c r="E22" s="53"/>
      <c r="F22" s="54">
        <f>SUM(F9,F14:F21)</f>
        <v>590228</v>
      </c>
      <c r="G22" s="55">
        <f t="shared" si="1"/>
        <v>100</v>
      </c>
      <c r="H22" s="54">
        <f>SUM(H9,H14:H21)</f>
        <v>636972</v>
      </c>
      <c r="I22" s="55">
        <f t="shared" si="0"/>
        <v>-7.3384701368348964</v>
      </c>
      <c r="J22" s="34" t="s">
        <v>259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102"/>
      <c r="B23" s="102" t="s">
        <v>81</v>
      </c>
      <c r="C23" s="62" t="s">
        <v>9</v>
      </c>
      <c r="D23" s="29"/>
      <c r="E23" s="29"/>
      <c r="F23" s="54">
        <v>314472</v>
      </c>
      <c r="G23" s="55">
        <f t="shared" ref="G23:G40" si="2">F23/$F$40*100</f>
        <v>53.982809793645423</v>
      </c>
      <c r="H23" s="54">
        <v>327688</v>
      </c>
      <c r="I23" s="55">
        <f t="shared" si="0"/>
        <v>-4.0331046605307508</v>
      </c>
      <c r="J23" s="34" t="s">
        <v>259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102"/>
      <c r="B24" s="102"/>
      <c r="C24" s="61"/>
      <c r="D24" s="29" t="s">
        <v>10</v>
      </c>
      <c r="E24" s="29"/>
      <c r="F24" s="54">
        <v>117571</v>
      </c>
      <c r="G24" s="55">
        <f t="shared" si="2"/>
        <v>20.182442094204529</v>
      </c>
      <c r="H24" s="54">
        <v>116358</v>
      </c>
      <c r="I24" s="55">
        <f t="shared" si="0"/>
        <v>1.0424723697554095</v>
      </c>
      <c r="J24" s="34" t="s">
        <v>259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102"/>
      <c r="B25" s="102"/>
      <c r="C25" s="61"/>
      <c r="D25" s="29" t="s">
        <v>28</v>
      </c>
      <c r="E25" s="29"/>
      <c r="F25" s="54">
        <v>137422</v>
      </c>
      <c r="G25" s="55">
        <f t="shared" si="2"/>
        <v>23.590099237650225</v>
      </c>
      <c r="H25" s="54">
        <v>149722</v>
      </c>
      <c r="I25" s="55">
        <f t="shared" si="0"/>
        <v>-8.2152255513551768</v>
      </c>
      <c r="J25" s="34" t="s">
        <v>259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102"/>
      <c r="B26" s="102"/>
      <c r="C26" s="60"/>
      <c r="D26" s="29" t="s">
        <v>11</v>
      </c>
      <c r="E26" s="29"/>
      <c r="F26" s="54">
        <v>59479</v>
      </c>
      <c r="G26" s="55">
        <f t="shared" si="2"/>
        <v>10.210268461790672</v>
      </c>
      <c r="H26" s="54">
        <v>61608</v>
      </c>
      <c r="I26" s="55">
        <f t="shared" si="0"/>
        <v>-3.4557200363589113</v>
      </c>
      <c r="J26" s="34" t="s">
        <v>259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102"/>
      <c r="B27" s="102"/>
      <c r="C27" s="62" t="s">
        <v>12</v>
      </c>
      <c r="D27" s="29"/>
      <c r="E27" s="29"/>
      <c r="F27" s="54">
        <v>206730</v>
      </c>
      <c r="G27" s="55">
        <f t="shared" si="2"/>
        <v>35.487630913532264</v>
      </c>
      <c r="H27" s="54">
        <v>242346</v>
      </c>
      <c r="I27" s="55">
        <f t="shared" si="0"/>
        <v>-14.69634324478225</v>
      </c>
      <c r="J27" s="34" t="s">
        <v>259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102"/>
      <c r="B28" s="102"/>
      <c r="C28" s="61"/>
      <c r="D28" s="29" t="s">
        <v>13</v>
      </c>
      <c r="E28" s="29"/>
      <c r="F28" s="54">
        <v>94020</v>
      </c>
      <c r="G28" s="55">
        <f t="shared" si="2"/>
        <v>16.139636523437837</v>
      </c>
      <c r="H28" s="54">
        <v>90497</v>
      </c>
      <c r="I28" s="55">
        <f t="shared" si="0"/>
        <v>3.8929467275158336</v>
      </c>
      <c r="J28" s="34" t="s">
        <v>259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102"/>
      <c r="B29" s="102"/>
      <c r="C29" s="61"/>
      <c r="D29" s="29" t="s">
        <v>29</v>
      </c>
      <c r="E29" s="29"/>
      <c r="F29" s="54">
        <v>11038</v>
      </c>
      <c r="G29" s="55">
        <f t="shared" si="2"/>
        <v>1.8948022542619318</v>
      </c>
      <c r="H29" s="54">
        <v>11850</v>
      </c>
      <c r="I29" s="55">
        <f t="shared" si="0"/>
        <v>-6.8523206751054833</v>
      </c>
      <c r="J29" s="34" t="s">
        <v>259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102"/>
      <c r="B30" s="102"/>
      <c r="C30" s="61"/>
      <c r="D30" s="29" t="s">
        <v>30</v>
      </c>
      <c r="E30" s="29"/>
      <c r="F30" s="54">
        <v>41142</v>
      </c>
      <c r="G30" s="55">
        <f t="shared" si="2"/>
        <v>7.0625071883352417</v>
      </c>
      <c r="H30" s="54">
        <v>77109</v>
      </c>
      <c r="I30" s="55">
        <f t="shared" si="0"/>
        <v>-46.644360580476985</v>
      </c>
      <c r="J30" s="34" t="s">
        <v>259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102"/>
      <c r="B31" s="102"/>
      <c r="C31" s="61"/>
      <c r="D31" s="29" t="s">
        <v>31</v>
      </c>
      <c r="E31" s="29"/>
      <c r="F31" s="54">
        <v>33773</v>
      </c>
      <c r="G31" s="55">
        <f t="shared" si="2"/>
        <v>5.7975318475437776</v>
      </c>
      <c r="H31" s="54">
        <v>32639</v>
      </c>
      <c r="I31" s="55">
        <f t="shared" si="0"/>
        <v>3.4743711510769382</v>
      </c>
      <c r="J31" s="34" t="s">
        <v>259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102"/>
      <c r="B32" s="102"/>
      <c r="C32" s="61"/>
      <c r="D32" s="29" t="s">
        <v>14</v>
      </c>
      <c r="E32" s="29"/>
      <c r="F32" s="54">
        <v>7493</v>
      </c>
      <c r="G32" s="55">
        <f t="shared" si="2"/>
        <v>1.2862613961935725</v>
      </c>
      <c r="H32" s="54">
        <v>11389</v>
      </c>
      <c r="I32" s="55">
        <f t="shared" si="0"/>
        <v>-34.208446746861007</v>
      </c>
      <c r="J32" s="34" t="s">
        <v>259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102"/>
      <c r="B33" s="102"/>
      <c r="C33" s="60"/>
      <c r="D33" s="29" t="s">
        <v>32</v>
      </c>
      <c r="E33" s="29"/>
      <c r="F33" s="54">
        <v>19264</v>
      </c>
      <c r="G33" s="55">
        <f t="shared" si="2"/>
        <v>3.3068917037599075</v>
      </c>
      <c r="H33" s="54">
        <v>18862</v>
      </c>
      <c r="I33" s="55">
        <f t="shared" si="0"/>
        <v>2.1312692185346149</v>
      </c>
      <c r="J33" s="34" t="s">
        <v>259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102"/>
      <c r="B34" s="102"/>
      <c r="C34" s="62" t="s">
        <v>15</v>
      </c>
      <c r="D34" s="29"/>
      <c r="E34" s="29"/>
      <c r="F34" s="54">
        <v>61339</v>
      </c>
      <c r="G34" s="55">
        <f t="shared" si="2"/>
        <v>10.529559292822308</v>
      </c>
      <c r="H34" s="54">
        <v>56463</v>
      </c>
      <c r="I34" s="55">
        <f t="shared" si="0"/>
        <v>8.6357437614012831</v>
      </c>
      <c r="J34" s="34" t="s">
        <v>259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102"/>
      <c r="B35" s="102"/>
      <c r="C35" s="61"/>
      <c r="D35" s="62" t="s">
        <v>16</v>
      </c>
      <c r="E35" s="29"/>
      <c r="F35" s="54">
        <v>58139</v>
      </c>
      <c r="G35" s="55">
        <f t="shared" si="2"/>
        <v>9.9802417340582039</v>
      </c>
      <c r="H35" s="54">
        <v>54944</v>
      </c>
      <c r="I35" s="55">
        <f t="shared" si="0"/>
        <v>5.8150116482236447</v>
      </c>
      <c r="J35" s="34" t="s">
        <v>259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102"/>
      <c r="B36" s="102"/>
      <c r="C36" s="61"/>
      <c r="D36" s="61"/>
      <c r="E36" s="56" t="s">
        <v>102</v>
      </c>
      <c r="F36" s="54">
        <v>24098</v>
      </c>
      <c r="G36" s="55">
        <f t="shared" si="2"/>
        <v>4.1367045409679317</v>
      </c>
      <c r="H36" s="54">
        <v>23572</v>
      </c>
      <c r="I36" s="55">
        <f t="shared" si="0"/>
        <v>2.2314610554895697</v>
      </c>
      <c r="J36" s="34" t="s">
        <v>259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102"/>
      <c r="B37" s="102"/>
      <c r="C37" s="61"/>
      <c r="D37" s="60"/>
      <c r="E37" s="29" t="s">
        <v>33</v>
      </c>
      <c r="F37" s="54">
        <v>34041</v>
      </c>
      <c r="G37" s="55">
        <f t="shared" si="2"/>
        <v>5.8435371930902713</v>
      </c>
      <c r="H37" s="54">
        <v>31372</v>
      </c>
      <c r="I37" s="55">
        <f t="shared" si="0"/>
        <v>8.5075863827617013</v>
      </c>
      <c r="J37" s="34" t="s">
        <v>259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102"/>
      <c r="B38" s="102"/>
      <c r="C38" s="61"/>
      <c r="D38" s="53" t="s">
        <v>34</v>
      </c>
      <c r="E38" s="53"/>
      <c r="F38" s="54">
        <v>3200</v>
      </c>
      <c r="G38" s="55">
        <f t="shared" si="2"/>
        <v>0.54931755876410415</v>
      </c>
      <c r="H38" s="54">
        <v>1519</v>
      </c>
      <c r="I38" s="55">
        <f t="shared" si="0"/>
        <v>110.66491112574064</v>
      </c>
      <c r="J38" s="34" t="s">
        <v>259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102"/>
      <c r="B39" s="102"/>
      <c r="C39" s="60"/>
      <c r="D39" s="53" t="s">
        <v>35</v>
      </c>
      <c r="E39" s="53"/>
      <c r="F39" s="54">
        <v>0</v>
      </c>
      <c r="G39" s="55">
        <f t="shared" si="2"/>
        <v>0</v>
      </c>
      <c r="H39" s="54">
        <v>0</v>
      </c>
      <c r="I39" s="55" t="e">
        <f t="shared" si="0"/>
        <v>#DIV/0!</v>
      </c>
      <c r="J39" s="34" t="s">
        <v>259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102"/>
      <c r="B40" s="102"/>
      <c r="C40" s="29" t="s">
        <v>17</v>
      </c>
      <c r="D40" s="29"/>
      <c r="E40" s="29"/>
      <c r="F40" s="54">
        <f>SUM(F23,F27,F34)</f>
        <v>582541</v>
      </c>
      <c r="G40" s="55">
        <f t="shared" si="2"/>
        <v>100</v>
      </c>
      <c r="H40" s="54">
        <f>SUM(H23,H27,H34)</f>
        <v>626497</v>
      </c>
      <c r="I40" s="55">
        <f t="shared" si="0"/>
        <v>-7.0161549057697004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J6" sqref="J6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10" ht="33.950000000000003" customHeight="1">
      <c r="A1" s="35" t="s">
        <v>0</v>
      </c>
      <c r="B1" s="35"/>
      <c r="C1" s="20" t="s">
        <v>246</v>
      </c>
      <c r="D1" s="36"/>
      <c r="E1" s="36"/>
    </row>
    <row r="4" spans="1:10">
      <c r="A4" s="9" t="s">
        <v>107</v>
      </c>
    </row>
    <row r="5" spans="1:10">
      <c r="I5" s="37" t="s">
        <v>108</v>
      </c>
    </row>
    <row r="6" spans="1:10" s="31" customFormat="1" ht="29.25" customHeight="1">
      <c r="A6" s="68" t="s">
        <v>109</v>
      </c>
      <c r="B6" s="49"/>
      <c r="C6" s="49"/>
      <c r="D6" s="49"/>
      <c r="E6" s="27" t="s">
        <v>226</v>
      </c>
      <c r="F6" s="27" t="s">
        <v>227</v>
      </c>
      <c r="G6" s="27" t="s">
        <v>228</v>
      </c>
      <c r="H6" s="27" t="s">
        <v>232</v>
      </c>
      <c r="I6" s="27" t="s">
        <v>242</v>
      </c>
      <c r="J6" s="33"/>
    </row>
    <row r="7" spans="1:10" ht="27" customHeight="1">
      <c r="A7" s="102" t="s">
        <v>110</v>
      </c>
      <c r="B7" s="59" t="s">
        <v>111</v>
      </c>
      <c r="C7" s="53"/>
      <c r="D7" s="63" t="s">
        <v>112</v>
      </c>
      <c r="E7" s="94">
        <v>513231</v>
      </c>
      <c r="F7" s="94">
        <v>529996</v>
      </c>
      <c r="G7" s="94">
        <v>662372</v>
      </c>
      <c r="H7" s="94">
        <v>636972</v>
      </c>
      <c r="I7" s="27">
        <v>590228</v>
      </c>
      <c r="J7" s="1" t="s">
        <v>259</v>
      </c>
    </row>
    <row r="8" spans="1:10" ht="27" customHeight="1">
      <c r="A8" s="102"/>
      <c r="B8" s="80"/>
      <c r="C8" s="53" t="s">
        <v>113</v>
      </c>
      <c r="D8" s="63" t="s">
        <v>37</v>
      </c>
      <c r="E8" s="93">
        <v>249964</v>
      </c>
      <c r="F8" s="93">
        <v>257678</v>
      </c>
      <c r="G8" s="93">
        <v>257353</v>
      </c>
      <c r="H8" s="70">
        <v>274265</v>
      </c>
      <c r="I8" s="70">
        <v>274602</v>
      </c>
      <c r="J8" s="1" t="s">
        <v>259</v>
      </c>
    </row>
    <row r="9" spans="1:10" ht="27" customHeight="1">
      <c r="A9" s="102"/>
      <c r="B9" s="53" t="s">
        <v>114</v>
      </c>
      <c r="C9" s="53"/>
      <c r="D9" s="63"/>
      <c r="E9" s="93">
        <v>499856</v>
      </c>
      <c r="F9" s="93">
        <v>520569</v>
      </c>
      <c r="G9" s="93">
        <v>652174</v>
      </c>
      <c r="H9" s="71">
        <v>626497</v>
      </c>
      <c r="I9" s="71">
        <v>582541</v>
      </c>
      <c r="J9" s="1" t="s">
        <v>259</v>
      </c>
    </row>
    <row r="10" spans="1:10" ht="27" customHeight="1">
      <c r="A10" s="102"/>
      <c r="B10" s="53" t="s">
        <v>115</v>
      </c>
      <c r="C10" s="53"/>
      <c r="D10" s="63"/>
      <c r="E10" s="93">
        <v>13375</v>
      </c>
      <c r="F10" s="93">
        <v>9426</v>
      </c>
      <c r="G10" s="93">
        <v>10197</v>
      </c>
      <c r="H10" s="71">
        <v>10475</v>
      </c>
      <c r="I10" s="71">
        <f>I7-I9</f>
        <v>7687</v>
      </c>
      <c r="J10" s="1" t="s">
        <v>259</v>
      </c>
    </row>
    <row r="11" spans="1:10" ht="27" customHeight="1">
      <c r="A11" s="102"/>
      <c r="B11" s="53" t="s">
        <v>116</v>
      </c>
      <c r="C11" s="53"/>
      <c r="D11" s="63"/>
      <c r="E11" s="93">
        <v>10064</v>
      </c>
      <c r="F11" s="93">
        <v>5607</v>
      </c>
      <c r="G11" s="93">
        <v>5859</v>
      </c>
      <c r="H11" s="71">
        <v>3581</v>
      </c>
      <c r="I11" s="71">
        <v>4090</v>
      </c>
      <c r="J11" s="1" t="s">
        <v>259</v>
      </c>
    </row>
    <row r="12" spans="1:10" ht="27" customHeight="1">
      <c r="A12" s="102"/>
      <c r="B12" s="53" t="s">
        <v>117</v>
      </c>
      <c r="C12" s="53"/>
      <c r="D12" s="63"/>
      <c r="E12" s="93">
        <v>3311</v>
      </c>
      <c r="F12" s="93">
        <v>3819</v>
      </c>
      <c r="G12" s="93">
        <v>4338</v>
      </c>
      <c r="H12" s="71">
        <v>6894</v>
      </c>
      <c r="I12" s="71">
        <v>3597</v>
      </c>
      <c r="J12" s="1" t="s">
        <v>259</v>
      </c>
    </row>
    <row r="13" spans="1:10" ht="27" customHeight="1">
      <c r="A13" s="102"/>
      <c r="B13" s="53" t="s">
        <v>118</v>
      </c>
      <c r="C13" s="53"/>
      <c r="D13" s="63"/>
      <c r="E13" s="93">
        <v>-331</v>
      </c>
      <c r="F13" s="93">
        <v>508</v>
      </c>
      <c r="G13" s="93">
        <v>519</v>
      </c>
      <c r="H13" s="71">
        <v>2556</v>
      </c>
      <c r="I13" s="71">
        <v>3298</v>
      </c>
      <c r="J13" s="1" t="s">
        <v>259</v>
      </c>
    </row>
    <row r="14" spans="1:10" ht="27" customHeight="1">
      <c r="A14" s="102"/>
      <c r="B14" s="53" t="s">
        <v>119</v>
      </c>
      <c r="C14" s="53"/>
      <c r="D14" s="63"/>
      <c r="E14" s="93">
        <v>23</v>
      </c>
      <c r="F14" s="93">
        <v>13</v>
      </c>
      <c r="G14" s="93">
        <v>0</v>
      </c>
      <c r="H14" s="71">
        <v>0</v>
      </c>
      <c r="I14" s="71">
        <v>0</v>
      </c>
      <c r="J14" s="1" t="s">
        <v>259</v>
      </c>
    </row>
    <row r="15" spans="1:10" ht="27" customHeight="1">
      <c r="A15" s="102"/>
      <c r="B15" s="53" t="s">
        <v>120</v>
      </c>
      <c r="C15" s="53"/>
      <c r="D15" s="63"/>
      <c r="E15" s="93">
        <v>-2642</v>
      </c>
      <c r="F15" s="93">
        <v>694</v>
      </c>
      <c r="G15" s="93">
        <v>-260</v>
      </c>
      <c r="H15" s="71">
        <v>2818</v>
      </c>
      <c r="I15" s="71">
        <v>-11038</v>
      </c>
      <c r="J15" s="1" t="s">
        <v>259</v>
      </c>
    </row>
    <row r="16" spans="1:10" ht="27" customHeight="1">
      <c r="A16" s="102"/>
      <c r="B16" s="53" t="s">
        <v>121</v>
      </c>
      <c r="C16" s="53"/>
      <c r="D16" s="63" t="s">
        <v>38</v>
      </c>
      <c r="E16" s="93">
        <v>139524</v>
      </c>
      <c r="F16" s="93">
        <v>136409</v>
      </c>
      <c r="G16" s="93">
        <v>129131</v>
      </c>
      <c r="H16" s="71">
        <v>134766</v>
      </c>
      <c r="I16" s="71">
        <v>131467</v>
      </c>
      <c r="J16" s="1" t="s">
        <v>259</v>
      </c>
    </row>
    <row r="17" spans="1:10" ht="27" customHeight="1">
      <c r="A17" s="102"/>
      <c r="B17" s="53" t="s">
        <v>122</v>
      </c>
      <c r="C17" s="53"/>
      <c r="D17" s="63" t="s">
        <v>39</v>
      </c>
      <c r="E17" s="93">
        <v>117569</v>
      </c>
      <c r="F17" s="93">
        <v>112021</v>
      </c>
      <c r="G17" s="93">
        <v>153605</v>
      </c>
      <c r="H17" s="71">
        <v>169080</v>
      </c>
      <c r="I17" s="71">
        <v>185698</v>
      </c>
      <c r="J17" s="1" t="s">
        <v>259</v>
      </c>
    </row>
    <row r="18" spans="1:10" ht="27" customHeight="1">
      <c r="A18" s="102"/>
      <c r="B18" s="53" t="s">
        <v>123</v>
      </c>
      <c r="C18" s="53"/>
      <c r="D18" s="63" t="s">
        <v>40</v>
      </c>
      <c r="E18" s="93">
        <v>767573</v>
      </c>
      <c r="F18" s="93">
        <v>765194</v>
      </c>
      <c r="G18" s="93">
        <v>767101</v>
      </c>
      <c r="H18" s="71">
        <v>765548</v>
      </c>
      <c r="I18" s="71">
        <v>762636</v>
      </c>
      <c r="J18" s="1" t="s">
        <v>259</v>
      </c>
    </row>
    <row r="19" spans="1:10" ht="27" customHeight="1">
      <c r="A19" s="102"/>
      <c r="B19" s="53" t="s">
        <v>124</v>
      </c>
      <c r="C19" s="53"/>
      <c r="D19" s="63" t="s">
        <v>125</v>
      </c>
      <c r="E19" s="93">
        <f>E17+E18-E16</f>
        <v>745618</v>
      </c>
      <c r="F19" s="93">
        <f>F17+F18-F16</f>
        <v>740806</v>
      </c>
      <c r="G19" s="93">
        <f>G17+G18-G16</f>
        <v>791575</v>
      </c>
      <c r="H19" s="93">
        <f>H17+H18-H16</f>
        <v>799862</v>
      </c>
      <c r="I19" s="69">
        <f>I17+I18-I16</f>
        <v>816867</v>
      </c>
    </row>
    <row r="20" spans="1:10" ht="27" customHeight="1">
      <c r="A20" s="102"/>
      <c r="B20" s="53" t="s">
        <v>126</v>
      </c>
      <c r="C20" s="53"/>
      <c r="D20" s="63" t="s">
        <v>127</v>
      </c>
      <c r="E20" s="72">
        <f>E18/E8</f>
        <v>3.0707341857227441</v>
      </c>
      <c r="F20" s="72">
        <f>F18/F8</f>
        <v>2.9695744301026865</v>
      </c>
      <c r="G20" s="72">
        <f>G18/G8</f>
        <v>2.9807346329749409</v>
      </c>
      <c r="H20" s="72">
        <f>H18/H8</f>
        <v>2.7912712157949429</v>
      </c>
      <c r="I20" s="72">
        <f>I18/I8</f>
        <v>2.7772412436908689</v>
      </c>
    </row>
    <row r="21" spans="1:10" ht="27" customHeight="1">
      <c r="A21" s="102"/>
      <c r="B21" s="53" t="s">
        <v>128</v>
      </c>
      <c r="C21" s="53"/>
      <c r="D21" s="63" t="s">
        <v>129</v>
      </c>
      <c r="E21" s="72">
        <f>E19/E8</f>
        <v>2.9829015378214461</v>
      </c>
      <c r="F21" s="72">
        <f>F19/F8</f>
        <v>2.874929175172114</v>
      </c>
      <c r="G21" s="72">
        <f>G19/G8</f>
        <v>3.0758335826666099</v>
      </c>
      <c r="H21" s="72">
        <f>H19/H8</f>
        <v>2.9163837894007618</v>
      </c>
      <c r="I21" s="72">
        <f>I19/I8</f>
        <v>2.9747307011602246</v>
      </c>
    </row>
    <row r="22" spans="1:10" ht="27" customHeight="1">
      <c r="A22" s="102"/>
      <c r="B22" s="53" t="s">
        <v>130</v>
      </c>
      <c r="C22" s="53"/>
      <c r="D22" s="63" t="s">
        <v>131</v>
      </c>
      <c r="E22" s="93">
        <f>E18/E24*1000000</f>
        <v>709297.8018941764</v>
      </c>
      <c r="F22" s="93">
        <f>F18/F24*1000000</f>
        <v>707099.41884695319</v>
      </c>
      <c r="G22" s="93">
        <f>G18/G24*1000000</f>
        <v>699460.38311157795</v>
      </c>
      <c r="H22" s="93">
        <f>H18/H24*1000000</f>
        <v>698044.32189542486</v>
      </c>
      <c r="I22" s="69">
        <f>I18/I24*1000000</f>
        <v>695389.09313725494</v>
      </c>
    </row>
    <row r="23" spans="1:10" ht="27" customHeight="1">
      <c r="A23" s="102"/>
      <c r="B23" s="53" t="s">
        <v>132</v>
      </c>
      <c r="C23" s="53"/>
      <c r="D23" s="63" t="s">
        <v>133</v>
      </c>
      <c r="E23" s="93">
        <f>E19/E24*1000000</f>
        <v>689009.65569754539</v>
      </c>
      <c r="F23" s="93">
        <f>F19/F24*1000000</f>
        <v>684562.98935738648</v>
      </c>
      <c r="G23" s="93">
        <f>G19/G24*1000000</f>
        <v>721776.34074463113</v>
      </c>
      <c r="H23" s="93">
        <f>H19/H24*1000000</f>
        <v>729332.61846405233</v>
      </c>
      <c r="I23" s="69">
        <f>I19/I24*1000000</f>
        <v>744838.16964285704</v>
      </c>
    </row>
    <row r="24" spans="1:10" ht="27" customHeight="1">
      <c r="A24" s="102"/>
      <c r="B24" s="73" t="s">
        <v>134</v>
      </c>
      <c r="C24" s="74"/>
      <c r="D24" s="63" t="s">
        <v>135</v>
      </c>
      <c r="E24" s="93">
        <v>1082159</v>
      </c>
      <c r="F24" s="93">
        <v>1082159</v>
      </c>
      <c r="G24" s="97">
        <v>1096704</v>
      </c>
      <c r="H24" s="71">
        <v>1096704</v>
      </c>
      <c r="I24" s="71">
        <v>1096704</v>
      </c>
    </row>
    <row r="25" spans="1:10" ht="27" customHeight="1">
      <c r="A25" s="102"/>
      <c r="B25" s="29" t="s">
        <v>136</v>
      </c>
      <c r="C25" s="29"/>
      <c r="D25" s="29"/>
      <c r="E25" s="93">
        <v>276713</v>
      </c>
      <c r="F25" s="93">
        <v>276061</v>
      </c>
      <c r="G25" s="93">
        <v>280308</v>
      </c>
      <c r="H25" s="92">
        <v>294580</v>
      </c>
      <c r="I25" s="64">
        <v>287874</v>
      </c>
      <c r="J25" s="1" t="s">
        <v>259</v>
      </c>
    </row>
    <row r="26" spans="1:10" ht="27" customHeight="1">
      <c r="A26" s="102"/>
      <c r="B26" s="29" t="s">
        <v>137</v>
      </c>
      <c r="C26" s="29"/>
      <c r="D26" s="29"/>
      <c r="E26" s="75">
        <v>0.91</v>
      </c>
      <c r="F26" s="75">
        <v>0.90600000000000003</v>
      </c>
      <c r="G26" s="75">
        <v>0.91100000000000003</v>
      </c>
      <c r="H26" s="76">
        <v>0.89600000000000002</v>
      </c>
      <c r="I26" s="76">
        <v>0.89100000000000001</v>
      </c>
      <c r="J26" s="1" t="s">
        <v>259</v>
      </c>
    </row>
    <row r="27" spans="1:10" ht="27" customHeight="1">
      <c r="A27" s="102"/>
      <c r="B27" s="29" t="s">
        <v>138</v>
      </c>
      <c r="C27" s="29"/>
      <c r="D27" s="29"/>
      <c r="E27" s="77">
        <v>1.2</v>
      </c>
      <c r="F27" s="77">
        <v>1.4</v>
      </c>
      <c r="G27" s="77">
        <v>1.5</v>
      </c>
      <c r="H27" s="78">
        <v>2.2999999999999998</v>
      </c>
      <c r="I27" s="78">
        <v>1.2</v>
      </c>
      <c r="J27" s="1" t="s">
        <v>259</v>
      </c>
    </row>
    <row r="28" spans="1:10" ht="27" customHeight="1">
      <c r="A28" s="102"/>
      <c r="B28" s="29" t="s">
        <v>139</v>
      </c>
      <c r="C28" s="29"/>
      <c r="D28" s="29"/>
      <c r="E28" s="77">
        <v>97.4</v>
      </c>
      <c r="F28" s="77">
        <v>98.7</v>
      </c>
      <c r="G28" s="77">
        <v>98.5</v>
      </c>
      <c r="H28" s="78">
        <v>96.6</v>
      </c>
      <c r="I28" s="78">
        <v>98.7</v>
      </c>
      <c r="J28" s="1" t="s">
        <v>259</v>
      </c>
    </row>
    <row r="29" spans="1:10" ht="27" customHeight="1">
      <c r="A29" s="102"/>
      <c r="B29" s="29" t="s">
        <v>140</v>
      </c>
      <c r="C29" s="29"/>
      <c r="D29" s="29"/>
      <c r="E29" s="77">
        <v>58.1</v>
      </c>
      <c r="F29" s="77">
        <v>58.3</v>
      </c>
      <c r="G29" s="77">
        <v>44.5</v>
      </c>
      <c r="H29" s="78">
        <v>44.7</v>
      </c>
      <c r="I29" s="78">
        <v>50</v>
      </c>
      <c r="J29" s="1" t="s">
        <v>261</v>
      </c>
    </row>
    <row r="30" spans="1:10" ht="27" customHeight="1">
      <c r="A30" s="102"/>
      <c r="B30" s="102" t="s">
        <v>141</v>
      </c>
      <c r="C30" s="29" t="s">
        <v>142</v>
      </c>
      <c r="D30" s="29"/>
      <c r="E30" s="77">
        <v>0</v>
      </c>
      <c r="F30" s="77">
        <v>0</v>
      </c>
      <c r="G30" s="77">
        <v>0</v>
      </c>
      <c r="H30" s="78">
        <v>0</v>
      </c>
      <c r="I30" s="78">
        <v>0</v>
      </c>
      <c r="J30" s="1" t="s">
        <v>259</v>
      </c>
    </row>
    <row r="31" spans="1:10" ht="27" customHeight="1">
      <c r="A31" s="102"/>
      <c r="B31" s="102"/>
      <c r="C31" s="29" t="s">
        <v>143</v>
      </c>
      <c r="D31" s="29"/>
      <c r="E31" s="77">
        <v>0</v>
      </c>
      <c r="F31" s="77">
        <v>0</v>
      </c>
      <c r="G31" s="77">
        <v>0</v>
      </c>
      <c r="H31" s="78">
        <v>0</v>
      </c>
      <c r="I31" s="78">
        <v>0</v>
      </c>
      <c r="J31" s="1" t="s">
        <v>259</v>
      </c>
    </row>
    <row r="32" spans="1:10" ht="27" customHeight="1">
      <c r="A32" s="102"/>
      <c r="B32" s="102"/>
      <c r="C32" s="29" t="s">
        <v>144</v>
      </c>
      <c r="D32" s="29"/>
      <c r="E32" s="77">
        <v>7.2</v>
      </c>
      <c r="F32" s="77">
        <v>6.1</v>
      </c>
      <c r="G32" s="77">
        <v>6.1</v>
      </c>
      <c r="H32" s="78">
        <v>6.9</v>
      </c>
      <c r="I32" s="78">
        <v>6.5</v>
      </c>
      <c r="J32" s="1" t="s">
        <v>259</v>
      </c>
    </row>
    <row r="33" spans="1:10" ht="27" customHeight="1">
      <c r="A33" s="102"/>
      <c r="B33" s="102"/>
      <c r="C33" s="29" t="s">
        <v>145</v>
      </c>
      <c r="D33" s="29"/>
      <c r="E33" s="77">
        <v>85.5</v>
      </c>
      <c r="F33" s="77">
        <v>78.8</v>
      </c>
      <c r="G33" s="77">
        <v>71.2</v>
      </c>
      <c r="H33" s="79">
        <v>60.2</v>
      </c>
      <c r="I33" s="79">
        <v>57.5</v>
      </c>
      <c r="J33" s="1" t="s">
        <v>259</v>
      </c>
    </row>
    <row r="34" spans="1:10" ht="27" customHeight="1">
      <c r="A34" s="1" t="s">
        <v>243</v>
      </c>
      <c r="E34" s="38"/>
      <c r="F34" s="38"/>
      <c r="G34" s="38"/>
      <c r="H34" s="38"/>
      <c r="I34" s="39"/>
    </row>
    <row r="35" spans="1:10" ht="27" customHeight="1">
      <c r="A35" s="11" t="s">
        <v>146</v>
      </c>
    </row>
    <row r="36" spans="1:10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3" sqref="D3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3" width="13.625" style="1" customWidth="1"/>
    <col min="24" max="27" width="12" style="1" customWidth="1"/>
    <col min="28" max="16384" width="9" style="1"/>
  </cols>
  <sheetData>
    <row r="1" spans="1:27" ht="33.950000000000003" customHeight="1">
      <c r="A1" s="17" t="s">
        <v>0</v>
      </c>
      <c r="B1" s="13"/>
      <c r="C1" s="13"/>
      <c r="D1" s="20" t="s">
        <v>246</v>
      </c>
      <c r="E1" s="14"/>
      <c r="F1" s="14"/>
      <c r="G1" s="14"/>
    </row>
    <row r="2" spans="1:27" ht="15" customHeight="1"/>
    <row r="3" spans="1:27" ht="15" customHeight="1">
      <c r="A3" s="15" t="s">
        <v>147</v>
      </c>
      <c r="B3" s="15"/>
      <c r="C3" s="15"/>
      <c r="D3" s="15"/>
    </row>
    <row r="4" spans="1:27" ht="15" customHeight="1">
      <c r="A4" s="15"/>
      <c r="B4" s="15"/>
      <c r="C4" s="15"/>
      <c r="D4" s="15"/>
    </row>
    <row r="5" spans="1:27" ht="15.95" customHeight="1">
      <c r="A5" s="12" t="s">
        <v>244</v>
      </c>
      <c r="B5" s="12"/>
      <c r="C5" s="12"/>
      <c r="D5" s="12"/>
      <c r="K5" s="16"/>
      <c r="Q5" s="16" t="s">
        <v>43</v>
      </c>
    </row>
    <row r="6" spans="1:27" ht="15.95" customHeight="1">
      <c r="A6" s="115" t="s">
        <v>44</v>
      </c>
      <c r="B6" s="114"/>
      <c r="C6" s="114"/>
      <c r="D6" s="114"/>
      <c r="E6" s="114"/>
      <c r="F6" s="108" t="s">
        <v>247</v>
      </c>
      <c r="G6" s="109"/>
      <c r="H6" s="108" t="s">
        <v>248</v>
      </c>
      <c r="I6" s="109"/>
      <c r="J6" s="108" t="s">
        <v>249</v>
      </c>
      <c r="K6" s="109"/>
      <c r="L6" s="108" t="s">
        <v>250</v>
      </c>
      <c r="M6" s="109"/>
      <c r="N6" s="108" t="s">
        <v>251</v>
      </c>
      <c r="O6" s="109"/>
      <c r="P6" s="108" t="s">
        <v>252</v>
      </c>
      <c r="Q6" s="109"/>
    </row>
    <row r="7" spans="1:27" ht="15.95" customHeight="1">
      <c r="A7" s="114"/>
      <c r="B7" s="114"/>
      <c r="C7" s="114"/>
      <c r="D7" s="114"/>
      <c r="E7" s="114"/>
      <c r="F7" s="51" t="s">
        <v>239</v>
      </c>
      <c r="G7" s="81" t="s">
        <v>240</v>
      </c>
      <c r="H7" s="51" t="s">
        <v>239</v>
      </c>
      <c r="I7" s="81" t="s">
        <v>240</v>
      </c>
      <c r="J7" s="51" t="s">
        <v>239</v>
      </c>
      <c r="K7" s="81" t="s">
        <v>240</v>
      </c>
      <c r="L7" s="51" t="s">
        <v>239</v>
      </c>
      <c r="M7" s="89" t="s">
        <v>240</v>
      </c>
      <c r="N7" s="51" t="s">
        <v>239</v>
      </c>
      <c r="O7" s="81" t="s">
        <v>240</v>
      </c>
      <c r="P7" s="51" t="s">
        <v>239</v>
      </c>
      <c r="Q7" s="81" t="s">
        <v>240</v>
      </c>
    </row>
    <row r="8" spans="1:27" ht="15.95" customHeight="1">
      <c r="A8" s="112" t="s">
        <v>83</v>
      </c>
      <c r="B8" s="59" t="s">
        <v>45</v>
      </c>
      <c r="C8" s="53"/>
      <c r="D8" s="53"/>
      <c r="E8" s="63" t="s">
        <v>36</v>
      </c>
      <c r="F8" s="85">
        <v>33986</v>
      </c>
      <c r="G8" s="85">
        <v>34426</v>
      </c>
      <c r="H8" s="90">
        <v>9268</v>
      </c>
      <c r="I8" s="90">
        <v>8758</v>
      </c>
      <c r="J8" s="90">
        <v>19845</v>
      </c>
      <c r="K8" s="90">
        <v>18784</v>
      </c>
      <c r="L8" s="90">
        <v>27662</v>
      </c>
      <c r="M8" s="90">
        <v>27509</v>
      </c>
      <c r="N8" s="90">
        <v>47271</v>
      </c>
      <c r="O8" s="90">
        <v>34389</v>
      </c>
      <c r="P8" s="90">
        <v>20235</v>
      </c>
      <c r="Q8" s="90">
        <v>20671</v>
      </c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5.95" customHeight="1">
      <c r="A9" s="112"/>
      <c r="B9" s="61"/>
      <c r="C9" s="53" t="s">
        <v>46</v>
      </c>
      <c r="D9" s="53"/>
      <c r="E9" s="63" t="s">
        <v>37</v>
      </c>
      <c r="F9" s="85">
        <v>33962</v>
      </c>
      <c r="G9" s="85">
        <v>34128</v>
      </c>
      <c r="H9" s="90">
        <v>9260</v>
      </c>
      <c r="I9" s="90">
        <f>5325+3428</f>
        <v>8753</v>
      </c>
      <c r="J9" s="90">
        <v>19838</v>
      </c>
      <c r="K9" s="90">
        <v>18721</v>
      </c>
      <c r="L9" s="90">
        <v>27652</v>
      </c>
      <c r="M9" s="90">
        <v>27503</v>
      </c>
      <c r="N9" s="90">
        <v>47267</v>
      </c>
      <c r="O9" s="90">
        <v>34389</v>
      </c>
      <c r="P9" s="90">
        <v>20224</v>
      </c>
      <c r="Q9" s="90">
        <v>20596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5.95" customHeight="1">
      <c r="A10" s="112"/>
      <c r="B10" s="60"/>
      <c r="C10" s="53" t="s">
        <v>47</v>
      </c>
      <c r="D10" s="53"/>
      <c r="E10" s="63" t="s">
        <v>38</v>
      </c>
      <c r="F10" s="85">
        <v>24</v>
      </c>
      <c r="G10" s="85">
        <v>297</v>
      </c>
      <c r="H10" s="90">
        <v>8</v>
      </c>
      <c r="I10" s="90">
        <v>5</v>
      </c>
      <c r="J10" s="90">
        <v>7</v>
      </c>
      <c r="K10" s="90">
        <v>63</v>
      </c>
      <c r="L10" s="65">
        <v>10</v>
      </c>
      <c r="M10" s="65">
        <v>6</v>
      </c>
      <c r="N10" s="90">
        <v>4</v>
      </c>
      <c r="O10" s="90">
        <v>1</v>
      </c>
      <c r="P10" s="90">
        <v>11</v>
      </c>
      <c r="Q10" s="90">
        <v>75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.95" customHeight="1">
      <c r="A11" s="112"/>
      <c r="B11" s="59" t="s">
        <v>48</v>
      </c>
      <c r="C11" s="53"/>
      <c r="D11" s="53"/>
      <c r="E11" s="63" t="s">
        <v>39</v>
      </c>
      <c r="F11" s="85">
        <v>31851</v>
      </c>
      <c r="G11" s="85">
        <v>32069</v>
      </c>
      <c r="H11" s="90">
        <v>9784</v>
      </c>
      <c r="I11" s="90">
        <v>9647</v>
      </c>
      <c r="J11" s="90">
        <v>21474</v>
      </c>
      <c r="K11" s="90">
        <v>21616</v>
      </c>
      <c r="L11" s="90">
        <v>23624</v>
      </c>
      <c r="M11" s="90">
        <v>23187</v>
      </c>
      <c r="N11" s="90">
        <v>41625</v>
      </c>
      <c r="O11" s="90">
        <v>29993</v>
      </c>
      <c r="P11" s="90">
        <v>19902</v>
      </c>
      <c r="Q11" s="90">
        <v>18737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.95" customHeight="1">
      <c r="A12" s="112"/>
      <c r="B12" s="61"/>
      <c r="C12" s="53" t="s">
        <v>49</v>
      </c>
      <c r="D12" s="53"/>
      <c r="E12" s="63" t="s">
        <v>40</v>
      </c>
      <c r="F12" s="85">
        <v>31768</v>
      </c>
      <c r="G12" s="85">
        <v>31459</v>
      </c>
      <c r="H12" s="90">
        <v>9784</v>
      </c>
      <c r="I12" s="90">
        <v>9647</v>
      </c>
      <c r="J12" s="90">
        <v>21474</v>
      </c>
      <c r="K12" s="90">
        <v>21611</v>
      </c>
      <c r="L12" s="90">
        <v>23580</v>
      </c>
      <c r="M12" s="90">
        <v>23140</v>
      </c>
      <c r="N12" s="90">
        <v>41621</v>
      </c>
      <c r="O12" s="90">
        <v>29992</v>
      </c>
      <c r="P12" s="90">
        <v>19751</v>
      </c>
      <c r="Q12" s="90">
        <v>18606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5.95" customHeight="1">
      <c r="A13" s="112"/>
      <c r="B13" s="60"/>
      <c r="C13" s="53" t="s">
        <v>50</v>
      </c>
      <c r="D13" s="53"/>
      <c r="E13" s="63" t="s">
        <v>41</v>
      </c>
      <c r="F13" s="85">
        <v>83</v>
      </c>
      <c r="G13" s="85">
        <v>610</v>
      </c>
      <c r="H13" s="90">
        <v>0</v>
      </c>
      <c r="I13" s="90">
        <v>0</v>
      </c>
      <c r="J13" s="65">
        <v>0</v>
      </c>
      <c r="K13" s="65">
        <v>5</v>
      </c>
      <c r="L13" s="65">
        <v>44</v>
      </c>
      <c r="M13" s="65">
        <v>47</v>
      </c>
      <c r="N13" s="90">
        <v>4</v>
      </c>
      <c r="O13" s="90">
        <v>1</v>
      </c>
      <c r="P13" s="90">
        <v>151</v>
      </c>
      <c r="Q13" s="90">
        <v>131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.95" customHeight="1">
      <c r="A14" s="112"/>
      <c r="B14" s="53" t="s">
        <v>51</v>
      </c>
      <c r="C14" s="53"/>
      <c r="D14" s="53"/>
      <c r="E14" s="63" t="s">
        <v>148</v>
      </c>
      <c r="F14" s="85">
        <f>F9-F12</f>
        <v>2194</v>
      </c>
      <c r="G14" s="85">
        <f t="shared" ref="F14:K15" si="0">G9-G12</f>
        <v>2669</v>
      </c>
      <c r="H14" s="90">
        <f t="shared" si="0"/>
        <v>-524</v>
      </c>
      <c r="I14" s="90">
        <f t="shared" si="0"/>
        <v>-894</v>
      </c>
      <c r="J14" s="90">
        <f t="shared" si="0"/>
        <v>-1636</v>
      </c>
      <c r="K14" s="90">
        <f t="shared" si="0"/>
        <v>-2890</v>
      </c>
      <c r="L14" s="90">
        <f t="shared" ref="L14:P15" si="1">L9-L12</f>
        <v>4072</v>
      </c>
      <c r="M14" s="90">
        <f t="shared" si="1"/>
        <v>4363</v>
      </c>
      <c r="N14" s="90">
        <f>N9-N12</f>
        <v>5646</v>
      </c>
      <c r="O14" s="90">
        <f>O9-O12</f>
        <v>4397</v>
      </c>
      <c r="P14" s="90">
        <f>P9-P12</f>
        <v>473</v>
      </c>
      <c r="Q14" s="90">
        <f t="shared" ref="Q14:Q15" si="2">Q9-Q12</f>
        <v>1990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5.95" customHeight="1">
      <c r="A15" s="112"/>
      <c r="B15" s="53" t="s">
        <v>52</v>
      </c>
      <c r="C15" s="53"/>
      <c r="D15" s="53"/>
      <c r="E15" s="63" t="s">
        <v>149</v>
      </c>
      <c r="F15" s="85">
        <f t="shared" si="0"/>
        <v>-59</v>
      </c>
      <c r="G15" s="85">
        <f t="shared" si="0"/>
        <v>-313</v>
      </c>
      <c r="H15" s="90">
        <f t="shared" si="0"/>
        <v>8</v>
      </c>
      <c r="I15" s="90">
        <f t="shared" si="0"/>
        <v>5</v>
      </c>
      <c r="J15" s="90">
        <f t="shared" si="0"/>
        <v>7</v>
      </c>
      <c r="K15" s="90">
        <f t="shared" si="0"/>
        <v>58</v>
      </c>
      <c r="L15" s="90">
        <f t="shared" si="1"/>
        <v>-34</v>
      </c>
      <c r="M15" s="90">
        <f t="shared" si="1"/>
        <v>-41</v>
      </c>
      <c r="N15" s="90">
        <f t="shared" ref="N15:O15" si="3">N10-N13</f>
        <v>0</v>
      </c>
      <c r="O15" s="90">
        <f t="shared" si="3"/>
        <v>0</v>
      </c>
      <c r="P15" s="90">
        <f t="shared" si="1"/>
        <v>-140</v>
      </c>
      <c r="Q15" s="90">
        <f t="shared" si="2"/>
        <v>-56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5.95" customHeight="1">
      <c r="A16" s="112"/>
      <c r="B16" s="53" t="s">
        <v>53</v>
      </c>
      <c r="C16" s="53"/>
      <c r="D16" s="53"/>
      <c r="E16" s="63" t="s">
        <v>150</v>
      </c>
      <c r="F16" s="85">
        <f t="shared" ref="F16:K16" si="4">F8-F11</f>
        <v>2135</v>
      </c>
      <c r="G16" s="85">
        <f t="shared" si="4"/>
        <v>2357</v>
      </c>
      <c r="H16" s="90">
        <f t="shared" si="4"/>
        <v>-516</v>
      </c>
      <c r="I16" s="90">
        <f t="shared" si="4"/>
        <v>-889</v>
      </c>
      <c r="J16" s="90">
        <f t="shared" si="4"/>
        <v>-1629</v>
      </c>
      <c r="K16" s="90">
        <f t="shared" si="4"/>
        <v>-2832</v>
      </c>
      <c r="L16" s="90">
        <f t="shared" ref="L16:Q16" si="5">L8-L11</f>
        <v>4038</v>
      </c>
      <c r="M16" s="90">
        <f t="shared" si="5"/>
        <v>4322</v>
      </c>
      <c r="N16" s="90">
        <f t="shared" ref="N16" si="6">N8-N11</f>
        <v>5646</v>
      </c>
      <c r="O16" s="90">
        <f>O8-O11</f>
        <v>4396</v>
      </c>
      <c r="P16" s="90">
        <f t="shared" si="5"/>
        <v>333</v>
      </c>
      <c r="Q16" s="90">
        <f t="shared" si="5"/>
        <v>1934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5.95" customHeight="1">
      <c r="A17" s="112"/>
      <c r="B17" s="53" t="s">
        <v>54</v>
      </c>
      <c r="C17" s="53"/>
      <c r="D17" s="53"/>
      <c r="E17" s="51"/>
      <c r="F17" s="95"/>
      <c r="G17" s="95"/>
      <c r="H17" s="65">
        <v>7535</v>
      </c>
      <c r="I17" s="65">
        <v>7019</v>
      </c>
      <c r="J17" s="65">
        <v>97387</v>
      </c>
      <c r="K17" s="65">
        <v>95758</v>
      </c>
      <c r="L17" s="90">
        <v>0</v>
      </c>
      <c r="M17" s="90">
        <v>0</v>
      </c>
      <c r="N17" s="65">
        <v>0</v>
      </c>
      <c r="O17" s="65">
        <v>0</v>
      </c>
      <c r="P17" s="65">
        <v>7682</v>
      </c>
      <c r="Q17" s="65">
        <v>8014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.95" customHeight="1">
      <c r="A18" s="112"/>
      <c r="B18" s="53" t="s">
        <v>55</v>
      </c>
      <c r="C18" s="53"/>
      <c r="D18" s="53"/>
      <c r="E18" s="51"/>
      <c r="F18" s="96"/>
      <c r="G18" s="96"/>
      <c r="H18" s="66">
        <v>-217</v>
      </c>
      <c r="I18" s="98">
        <v>-300</v>
      </c>
      <c r="J18" s="98">
        <v>-1131</v>
      </c>
      <c r="K18" s="98">
        <v>-1033</v>
      </c>
      <c r="L18" s="66">
        <v>0</v>
      </c>
      <c r="M18" s="66">
        <v>0</v>
      </c>
      <c r="N18" s="66">
        <v>0</v>
      </c>
      <c r="O18" s="66">
        <v>0</v>
      </c>
      <c r="P18" s="66"/>
      <c r="Q18" s="66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95" customHeight="1">
      <c r="A19" s="112" t="s">
        <v>84</v>
      </c>
      <c r="B19" s="59" t="s">
        <v>56</v>
      </c>
      <c r="C19" s="53"/>
      <c r="D19" s="53"/>
      <c r="E19" s="63"/>
      <c r="F19" s="85">
        <v>15050</v>
      </c>
      <c r="G19" s="85">
        <v>18694</v>
      </c>
      <c r="H19" s="90">
        <v>1123</v>
      </c>
      <c r="I19" s="90">
        <v>1082</v>
      </c>
      <c r="J19" s="90">
        <v>2491</v>
      </c>
      <c r="K19" s="90">
        <v>1977</v>
      </c>
      <c r="L19" s="90">
        <v>4308</v>
      </c>
      <c r="M19" s="90">
        <v>4119</v>
      </c>
      <c r="N19" s="90">
        <v>1027</v>
      </c>
      <c r="O19" s="90">
        <v>1126</v>
      </c>
      <c r="P19" s="90">
        <v>1128</v>
      </c>
      <c r="Q19" s="90">
        <v>2745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95" customHeight="1">
      <c r="A20" s="112"/>
      <c r="B20" s="60"/>
      <c r="C20" s="53" t="s">
        <v>57</v>
      </c>
      <c r="D20" s="53"/>
      <c r="E20" s="63"/>
      <c r="F20" s="85">
        <v>10606</v>
      </c>
      <c r="G20" s="85">
        <v>13496</v>
      </c>
      <c r="H20" s="90">
        <v>955</v>
      </c>
      <c r="I20" s="90">
        <v>748</v>
      </c>
      <c r="J20" s="90">
        <v>1978</v>
      </c>
      <c r="K20" s="90">
        <v>1502</v>
      </c>
      <c r="L20" s="90">
        <v>3353</v>
      </c>
      <c r="M20" s="90">
        <v>2732</v>
      </c>
      <c r="N20" s="90">
        <v>1000</v>
      </c>
      <c r="O20" s="90">
        <v>1000</v>
      </c>
      <c r="P20" s="90">
        <v>192</v>
      </c>
      <c r="Q20" s="90">
        <v>1879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95" customHeight="1">
      <c r="A21" s="112"/>
      <c r="B21" s="53" t="s">
        <v>58</v>
      </c>
      <c r="C21" s="53"/>
      <c r="D21" s="53"/>
      <c r="E21" s="63" t="s">
        <v>151</v>
      </c>
      <c r="F21" s="85">
        <v>15050</v>
      </c>
      <c r="G21" s="85">
        <v>18694</v>
      </c>
      <c r="H21" s="90">
        <v>1123</v>
      </c>
      <c r="I21" s="90">
        <v>1082</v>
      </c>
      <c r="J21" s="90">
        <v>2491</v>
      </c>
      <c r="K21" s="90">
        <v>1977</v>
      </c>
      <c r="L21" s="90">
        <v>4308</v>
      </c>
      <c r="M21" s="90">
        <v>4119</v>
      </c>
      <c r="N21" s="90">
        <v>1027</v>
      </c>
      <c r="O21" s="90">
        <v>1126</v>
      </c>
      <c r="P21" s="90">
        <v>1128</v>
      </c>
      <c r="Q21" s="90">
        <v>2745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95" customHeight="1">
      <c r="A22" s="112"/>
      <c r="B22" s="59" t="s">
        <v>59</v>
      </c>
      <c r="C22" s="53"/>
      <c r="D22" s="53"/>
      <c r="E22" s="63" t="s">
        <v>152</v>
      </c>
      <c r="F22" s="85">
        <v>30417</v>
      </c>
      <c r="G22" s="85">
        <v>32668</v>
      </c>
      <c r="H22" s="90">
        <v>1868</v>
      </c>
      <c r="I22" s="90">
        <v>1489</v>
      </c>
      <c r="J22" s="90">
        <v>10655</v>
      </c>
      <c r="K22" s="90">
        <v>9794</v>
      </c>
      <c r="L22" s="90">
        <v>17282</v>
      </c>
      <c r="M22" s="90">
        <v>14519</v>
      </c>
      <c r="N22" s="90">
        <v>5652</v>
      </c>
      <c r="O22" s="90">
        <v>6562</v>
      </c>
      <c r="P22" s="90">
        <v>1666</v>
      </c>
      <c r="Q22" s="90">
        <v>3106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95" customHeight="1">
      <c r="A23" s="112"/>
      <c r="B23" s="60" t="s">
        <v>60</v>
      </c>
      <c r="C23" s="53" t="s">
        <v>61</v>
      </c>
      <c r="D23" s="53"/>
      <c r="E23" s="63"/>
      <c r="F23" s="85">
        <v>17947</v>
      </c>
      <c r="G23" s="85">
        <v>19172</v>
      </c>
      <c r="H23" s="90">
        <v>891</v>
      </c>
      <c r="I23" s="90">
        <v>724</v>
      </c>
      <c r="J23" s="90">
        <v>8320</v>
      </c>
      <c r="K23" s="90">
        <v>7997</v>
      </c>
      <c r="L23" s="90">
        <v>5857</v>
      </c>
      <c r="M23" s="90">
        <v>5971</v>
      </c>
      <c r="N23" s="90">
        <v>2980</v>
      </c>
      <c r="O23" s="90">
        <v>3567</v>
      </c>
      <c r="P23" s="90">
        <v>1352</v>
      </c>
      <c r="Q23" s="90">
        <v>994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95" customHeight="1">
      <c r="A24" s="112"/>
      <c r="B24" s="53" t="s">
        <v>153</v>
      </c>
      <c r="C24" s="53"/>
      <c r="D24" s="53"/>
      <c r="E24" s="63" t="s">
        <v>154</v>
      </c>
      <c r="F24" s="85">
        <f>F21-F22</f>
        <v>-15367</v>
      </c>
      <c r="G24" s="85">
        <f t="shared" ref="G24:K24" si="7">G21-G22</f>
        <v>-13974</v>
      </c>
      <c r="H24" s="90">
        <f t="shared" si="7"/>
        <v>-745</v>
      </c>
      <c r="I24" s="90">
        <f t="shared" si="7"/>
        <v>-407</v>
      </c>
      <c r="J24" s="90">
        <f t="shared" si="7"/>
        <v>-8164</v>
      </c>
      <c r="K24" s="90">
        <f t="shared" si="7"/>
        <v>-7817</v>
      </c>
      <c r="L24" s="90">
        <f t="shared" ref="L24:M24" si="8">L21-L22</f>
        <v>-12974</v>
      </c>
      <c r="M24" s="90">
        <f t="shared" si="8"/>
        <v>-10400</v>
      </c>
      <c r="N24" s="90">
        <f>N21-N22</f>
        <v>-4625</v>
      </c>
      <c r="O24" s="90">
        <f t="shared" ref="O24" si="9">O21-O22</f>
        <v>-5436</v>
      </c>
      <c r="P24" s="90">
        <f>P21-P22</f>
        <v>-538</v>
      </c>
      <c r="Q24" s="90">
        <f t="shared" ref="Q24" si="10">Q21-Q22</f>
        <v>-361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95" customHeight="1">
      <c r="A25" s="112"/>
      <c r="B25" s="59" t="s">
        <v>62</v>
      </c>
      <c r="C25" s="59"/>
      <c r="D25" s="59"/>
      <c r="E25" s="116" t="s">
        <v>155</v>
      </c>
      <c r="F25" s="110">
        <v>15367</v>
      </c>
      <c r="G25" s="110">
        <v>13974</v>
      </c>
      <c r="H25" s="105">
        <v>428</v>
      </c>
      <c r="I25" s="105">
        <v>-393</v>
      </c>
      <c r="J25" s="105">
        <v>3436</v>
      </c>
      <c r="K25" s="105">
        <v>2734</v>
      </c>
      <c r="L25" s="105">
        <v>12974</v>
      </c>
      <c r="M25" s="105">
        <v>10400</v>
      </c>
      <c r="N25" s="105">
        <v>4625</v>
      </c>
      <c r="O25" s="105">
        <v>5436</v>
      </c>
      <c r="P25" s="105">
        <v>538</v>
      </c>
      <c r="Q25" s="105">
        <v>361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95" customHeight="1">
      <c r="A26" s="112"/>
      <c r="B26" s="80" t="s">
        <v>63</v>
      </c>
      <c r="C26" s="80"/>
      <c r="D26" s="80"/>
      <c r="E26" s="117"/>
      <c r="F26" s="111"/>
      <c r="G26" s="11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95" customHeight="1">
      <c r="A27" s="112"/>
      <c r="B27" s="53" t="s">
        <v>156</v>
      </c>
      <c r="C27" s="53"/>
      <c r="D27" s="53"/>
      <c r="E27" s="63" t="s">
        <v>157</v>
      </c>
      <c r="F27" s="85">
        <f t="shared" ref="F27:K27" si="11">F24+F25</f>
        <v>0</v>
      </c>
      <c r="G27" s="85">
        <f t="shared" si="11"/>
        <v>0</v>
      </c>
      <c r="H27" s="90">
        <f t="shared" si="11"/>
        <v>-317</v>
      </c>
      <c r="I27" s="90">
        <f t="shared" si="11"/>
        <v>-800</v>
      </c>
      <c r="J27" s="90">
        <f t="shared" si="11"/>
        <v>-4728</v>
      </c>
      <c r="K27" s="90">
        <f t="shared" si="11"/>
        <v>-5083</v>
      </c>
      <c r="L27" s="90">
        <f t="shared" ref="L27:Q27" si="12">L24+L25</f>
        <v>0</v>
      </c>
      <c r="M27" s="90">
        <f t="shared" si="12"/>
        <v>0</v>
      </c>
      <c r="N27" s="90">
        <f t="shared" ref="N27:O27" si="13">N24+N25</f>
        <v>0</v>
      </c>
      <c r="O27" s="90">
        <f t="shared" si="13"/>
        <v>0</v>
      </c>
      <c r="P27" s="90">
        <f t="shared" si="12"/>
        <v>0</v>
      </c>
      <c r="Q27" s="90">
        <f t="shared" si="12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8"/>
      <c r="P29" s="18"/>
      <c r="Q29" s="19" t="s">
        <v>158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7" ht="15.95" customHeight="1">
      <c r="A30" s="114" t="s">
        <v>64</v>
      </c>
      <c r="B30" s="114"/>
      <c r="C30" s="114"/>
      <c r="D30" s="114"/>
      <c r="E30" s="114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24"/>
      <c r="S30" s="18"/>
      <c r="T30" s="24"/>
      <c r="U30" s="18"/>
      <c r="V30" s="24"/>
      <c r="W30" s="18"/>
      <c r="X30" s="24"/>
      <c r="Y30" s="18"/>
      <c r="Z30" s="24"/>
      <c r="AA30" s="18"/>
    </row>
    <row r="31" spans="1:27" ht="15.95" customHeight="1">
      <c r="A31" s="114"/>
      <c r="B31" s="114"/>
      <c r="C31" s="114"/>
      <c r="D31" s="114"/>
      <c r="E31" s="114"/>
      <c r="F31" s="51" t="s">
        <v>239</v>
      </c>
      <c r="G31" s="81" t="s">
        <v>240</v>
      </c>
      <c r="H31" s="51" t="s">
        <v>239</v>
      </c>
      <c r="I31" s="81" t="s">
        <v>240</v>
      </c>
      <c r="J31" s="51" t="s">
        <v>239</v>
      </c>
      <c r="K31" s="81" t="s">
        <v>240</v>
      </c>
      <c r="L31" s="51" t="s">
        <v>239</v>
      </c>
      <c r="M31" s="89" t="s">
        <v>240</v>
      </c>
      <c r="N31" s="51" t="s">
        <v>239</v>
      </c>
      <c r="O31" s="81" t="s">
        <v>240</v>
      </c>
      <c r="P31" s="51" t="s">
        <v>239</v>
      </c>
      <c r="Q31" s="81" t="s">
        <v>240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5.95" customHeight="1">
      <c r="A32" s="112" t="s">
        <v>85</v>
      </c>
      <c r="B32" s="59" t="s">
        <v>45</v>
      </c>
      <c r="C32" s="53"/>
      <c r="D32" s="53"/>
      <c r="E32" s="63" t="s">
        <v>36</v>
      </c>
      <c r="F32" s="64"/>
      <c r="G32" s="64"/>
      <c r="H32" s="64"/>
      <c r="I32" s="64"/>
      <c r="J32" s="64"/>
      <c r="K32" s="64"/>
      <c r="L32" s="90"/>
      <c r="M32" s="90"/>
      <c r="N32" s="64"/>
      <c r="O32" s="64"/>
      <c r="P32" s="64"/>
      <c r="Q32" s="64"/>
      <c r="R32" s="21"/>
      <c r="S32" s="21"/>
      <c r="T32" s="21"/>
      <c r="U32" s="21"/>
      <c r="V32" s="23"/>
      <c r="W32" s="23"/>
      <c r="X32" s="21"/>
      <c r="Y32" s="21"/>
      <c r="Z32" s="23"/>
      <c r="AA32" s="23"/>
    </row>
    <row r="33" spans="1:27" ht="15.95" customHeight="1">
      <c r="A33" s="118"/>
      <c r="B33" s="61"/>
      <c r="C33" s="59" t="s">
        <v>65</v>
      </c>
      <c r="D33" s="53"/>
      <c r="E33" s="63"/>
      <c r="F33" s="64"/>
      <c r="G33" s="64"/>
      <c r="H33" s="64"/>
      <c r="I33" s="64"/>
      <c r="J33" s="64"/>
      <c r="K33" s="64"/>
      <c r="L33" s="90"/>
      <c r="M33" s="90"/>
      <c r="N33" s="64"/>
      <c r="O33" s="64"/>
      <c r="P33" s="64"/>
      <c r="Q33" s="64"/>
      <c r="R33" s="21"/>
      <c r="S33" s="21"/>
      <c r="T33" s="21"/>
      <c r="U33" s="21"/>
      <c r="V33" s="23"/>
      <c r="W33" s="23"/>
      <c r="X33" s="21"/>
      <c r="Y33" s="21"/>
      <c r="Z33" s="23"/>
      <c r="AA33" s="23"/>
    </row>
    <row r="34" spans="1:27" ht="15.95" customHeight="1">
      <c r="A34" s="118"/>
      <c r="B34" s="61"/>
      <c r="C34" s="60"/>
      <c r="D34" s="53" t="s">
        <v>66</v>
      </c>
      <c r="E34" s="63"/>
      <c r="F34" s="64"/>
      <c r="G34" s="64"/>
      <c r="H34" s="64"/>
      <c r="I34" s="64"/>
      <c r="J34" s="64"/>
      <c r="K34" s="64"/>
      <c r="L34" s="90"/>
      <c r="M34" s="90"/>
      <c r="N34" s="64"/>
      <c r="O34" s="64"/>
      <c r="P34" s="64"/>
      <c r="Q34" s="64"/>
      <c r="R34" s="21"/>
      <c r="S34" s="21"/>
      <c r="T34" s="21"/>
      <c r="U34" s="21"/>
      <c r="V34" s="23"/>
      <c r="W34" s="23"/>
      <c r="X34" s="21"/>
      <c r="Y34" s="21"/>
      <c r="Z34" s="23"/>
      <c r="AA34" s="23"/>
    </row>
    <row r="35" spans="1:27" ht="15.95" customHeight="1">
      <c r="A35" s="118"/>
      <c r="B35" s="60"/>
      <c r="C35" s="53" t="s">
        <v>67</v>
      </c>
      <c r="D35" s="53"/>
      <c r="E35" s="63"/>
      <c r="F35" s="64"/>
      <c r="G35" s="64"/>
      <c r="H35" s="64"/>
      <c r="I35" s="64"/>
      <c r="J35" s="66"/>
      <c r="K35" s="66"/>
      <c r="L35" s="90"/>
      <c r="M35" s="90"/>
      <c r="N35" s="64"/>
      <c r="O35" s="64"/>
      <c r="P35" s="64"/>
      <c r="Q35" s="64"/>
      <c r="R35" s="21"/>
      <c r="S35" s="21"/>
      <c r="T35" s="21"/>
      <c r="U35" s="21"/>
      <c r="V35" s="23"/>
      <c r="W35" s="23"/>
      <c r="X35" s="21"/>
      <c r="Y35" s="21"/>
      <c r="Z35" s="23"/>
      <c r="AA35" s="23"/>
    </row>
    <row r="36" spans="1:27" ht="15.95" customHeight="1">
      <c r="A36" s="118"/>
      <c r="B36" s="59" t="s">
        <v>48</v>
      </c>
      <c r="C36" s="53"/>
      <c r="D36" s="53"/>
      <c r="E36" s="63" t="s">
        <v>37</v>
      </c>
      <c r="F36" s="64"/>
      <c r="G36" s="64"/>
      <c r="H36" s="64"/>
      <c r="I36" s="64"/>
      <c r="J36" s="64"/>
      <c r="K36" s="64"/>
      <c r="L36" s="90"/>
      <c r="M36" s="90"/>
      <c r="N36" s="64"/>
      <c r="O36" s="64"/>
      <c r="P36" s="64"/>
      <c r="Q36" s="64"/>
      <c r="R36" s="21"/>
      <c r="S36" s="21"/>
      <c r="T36" s="21"/>
      <c r="U36" s="21"/>
      <c r="V36" s="21"/>
      <c r="W36" s="21"/>
      <c r="X36" s="21"/>
      <c r="Y36" s="21"/>
      <c r="Z36" s="23"/>
      <c r="AA36" s="23"/>
    </row>
    <row r="37" spans="1:27" ht="15.95" customHeight="1">
      <c r="A37" s="118"/>
      <c r="B37" s="61"/>
      <c r="C37" s="53" t="s">
        <v>68</v>
      </c>
      <c r="D37" s="53"/>
      <c r="E37" s="63"/>
      <c r="F37" s="64"/>
      <c r="G37" s="64"/>
      <c r="H37" s="64"/>
      <c r="I37" s="64"/>
      <c r="J37" s="64"/>
      <c r="K37" s="64"/>
      <c r="L37" s="90"/>
      <c r="M37" s="90"/>
      <c r="N37" s="64"/>
      <c r="O37" s="64"/>
      <c r="P37" s="64"/>
      <c r="Q37" s="64"/>
      <c r="R37" s="21"/>
      <c r="S37" s="21"/>
      <c r="T37" s="21"/>
      <c r="U37" s="21"/>
      <c r="V37" s="21"/>
      <c r="W37" s="21"/>
      <c r="X37" s="21"/>
      <c r="Y37" s="21"/>
      <c r="Z37" s="23"/>
      <c r="AA37" s="23"/>
    </row>
    <row r="38" spans="1:27" ht="15.95" customHeight="1">
      <c r="A38" s="118"/>
      <c r="B38" s="60"/>
      <c r="C38" s="53" t="s">
        <v>69</v>
      </c>
      <c r="D38" s="53"/>
      <c r="E38" s="63"/>
      <c r="F38" s="64"/>
      <c r="G38" s="64"/>
      <c r="H38" s="64"/>
      <c r="I38" s="64"/>
      <c r="J38" s="64"/>
      <c r="K38" s="66"/>
      <c r="L38" s="90"/>
      <c r="M38" s="90"/>
      <c r="N38" s="64"/>
      <c r="O38" s="64"/>
      <c r="P38" s="64"/>
      <c r="Q38" s="64"/>
      <c r="R38" s="21"/>
      <c r="S38" s="21"/>
      <c r="T38" s="23"/>
      <c r="U38" s="23"/>
      <c r="V38" s="21"/>
      <c r="W38" s="21"/>
      <c r="X38" s="21"/>
      <c r="Y38" s="21"/>
      <c r="Z38" s="23"/>
      <c r="AA38" s="23"/>
    </row>
    <row r="39" spans="1:27" ht="15.95" customHeight="1">
      <c r="A39" s="118"/>
      <c r="B39" s="29" t="s">
        <v>70</v>
      </c>
      <c r="C39" s="29"/>
      <c r="D39" s="29"/>
      <c r="E39" s="63" t="s">
        <v>159</v>
      </c>
      <c r="F39" s="64">
        <f t="shared" ref="F39:Q39" si="14">F32-F36</f>
        <v>0</v>
      </c>
      <c r="G39" s="64">
        <f t="shared" si="14"/>
        <v>0</v>
      </c>
      <c r="H39" s="64">
        <f t="shared" si="14"/>
        <v>0</v>
      </c>
      <c r="I39" s="64">
        <f t="shared" si="14"/>
        <v>0</v>
      </c>
      <c r="J39" s="64">
        <f t="shared" si="14"/>
        <v>0</v>
      </c>
      <c r="K39" s="64">
        <f t="shared" si="14"/>
        <v>0</v>
      </c>
      <c r="L39" s="90">
        <f t="shared" ref="L39:M39" si="15">L32-L36</f>
        <v>0</v>
      </c>
      <c r="M39" s="90">
        <f t="shared" si="15"/>
        <v>0</v>
      </c>
      <c r="N39" s="64">
        <f t="shared" si="14"/>
        <v>0</v>
      </c>
      <c r="O39" s="64">
        <f t="shared" si="14"/>
        <v>0</v>
      </c>
      <c r="P39" s="64">
        <f t="shared" si="14"/>
        <v>0</v>
      </c>
      <c r="Q39" s="64">
        <f t="shared" si="14"/>
        <v>0</v>
      </c>
      <c r="R39" s="21"/>
      <c r="S39" s="21"/>
      <c r="T39" s="21"/>
      <c r="U39" s="21"/>
      <c r="V39" s="21"/>
      <c r="W39" s="21"/>
      <c r="X39" s="21"/>
      <c r="Y39" s="21"/>
      <c r="Z39" s="23"/>
      <c r="AA39" s="23"/>
    </row>
    <row r="40" spans="1:27" ht="15.95" customHeight="1">
      <c r="A40" s="112" t="s">
        <v>86</v>
      </c>
      <c r="B40" s="59" t="s">
        <v>71</v>
      </c>
      <c r="C40" s="53"/>
      <c r="D40" s="53"/>
      <c r="E40" s="63" t="s">
        <v>39</v>
      </c>
      <c r="F40" s="64"/>
      <c r="G40" s="64"/>
      <c r="H40" s="64"/>
      <c r="I40" s="64"/>
      <c r="J40" s="64"/>
      <c r="K40" s="64"/>
      <c r="L40" s="90"/>
      <c r="M40" s="90"/>
      <c r="N40" s="64"/>
      <c r="O40" s="64"/>
      <c r="P40" s="64"/>
      <c r="Q40" s="64"/>
      <c r="R40" s="21"/>
      <c r="S40" s="21"/>
      <c r="T40" s="21"/>
      <c r="U40" s="21"/>
      <c r="V40" s="23"/>
      <c r="W40" s="23"/>
      <c r="X40" s="23"/>
      <c r="Y40" s="23"/>
      <c r="Z40" s="21"/>
      <c r="AA40" s="21"/>
    </row>
    <row r="41" spans="1:27" ht="15.95" customHeight="1">
      <c r="A41" s="113"/>
      <c r="B41" s="60"/>
      <c r="C41" s="53" t="s">
        <v>72</v>
      </c>
      <c r="D41" s="53"/>
      <c r="E41" s="63"/>
      <c r="F41" s="66"/>
      <c r="G41" s="66"/>
      <c r="H41" s="66"/>
      <c r="I41" s="66"/>
      <c r="J41" s="64"/>
      <c r="K41" s="64"/>
      <c r="L41" s="90"/>
      <c r="M41" s="90"/>
      <c r="N41" s="64"/>
      <c r="O41" s="64"/>
      <c r="P41" s="64"/>
      <c r="Q41" s="64"/>
      <c r="R41" s="23"/>
      <c r="S41" s="23"/>
      <c r="T41" s="23"/>
      <c r="U41" s="23"/>
      <c r="V41" s="23"/>
      <c r="W41" s="23"/>
      <c r="X41" s="23"/>
      <c r="Y41" s="23"/>
      <c r="Z41" s="21"/>
      <c r="AA41" s="21"/>
    </row>
    <row r="42" spans="1:27" ht="15.95" customHeight="1">
      <c r="A42" s="113"/>
      <c r="B42" s="59" t="s">
        <v>59</v>
      </c>
      <c r="C42" s="53"/>
      <c r="D42" s="53"/>
      <c r="E42" s="63" t="s">
        <v>40</v>
      </c>
      <c r="F42" s="64"/>
      <c r="G42" s="64"/>
      <c r="H42" s="64"/>
      <c r="I42" s="64"/>
      <c r="J42" s="64"/>
      <c r="K42" s="64"/>
      <c r="L42" s="90"/>
      <c r="M42" s="90"/>
      <c r="N42" s="64"/>
      <c r="O42" s="64"/>
      <c r="P42" s="64"/>
      <c r="Q42" s="64"/>
      <c r="R42" s="21"/>
      <c r="S42" s="21"/>
      <c r="T42" s="21"/>
      <c r="U42" s="21"/>
      <c r="V42" s="23"/>
      <c r="W42" s="23"/>
      <c r="X42" s="21"/>
      <c r="Y42" s="21"/>
      <c r="Z42" s="21"/>
      <c r="AA42" s="21"/>
    </row>
    <row r="43" spans="1:27" ht="15.95" customHeight="1">
      <c r="A43" s="113"/>
      <c r="B43" s="60"/>
      <c r="C43" s="53" t="s">
        <v>73</v>
      </c>
      <c r="D43" s="53"/>
      <c r="E43" s="63"/>
      <c r="F43" s="64"/>
      <c r="G43" s="64"/>
      <c r="H43" s="64"/>
      <c r="I43" s="64"/>
      <c r="J43" s="66"/>
      <c r="K43" s="66"/>
      <c r="L43" s="90"/>
      <c r="M43" s="90"/>
      <c r="N43" s="64"/>
      <c r="O43" s="64"/>
      <c r="P43" s="64"/>
      <c r="Q43" s="64"/>
      <c r="R43" s="21"/>
      <c r="S43" s="21"/>
      <c r="T43" s="23"/>
      <c r="U43" s="21"/>
      <c r="V43" s="23"/>
      <c r="W43" s="23"/>
      <c r="X43" s="21"/>
      <c r="Y43" s="21"/>
      <c r="Z43" s="23"/>
      <c r="AA43" s="23"/>
    </row>
    <row r="44" spans="1:27" ht="15.95" customHeight="1">
      <c r="A44" s="113"/>
      <c r="B44" s="53" t="s">
        <v>70</v>
      </c>
      <c r="C44" s="53"/>
      <c r="D44" s="53"/>
      <c r="E44" s="63" t="s">
        <v>160</v>
      </c>
      <c r="F44" s="66">
        <f t="shared" ref="F44:Q44" si="16">F40-F42</f>
        <v>0</v>
      </c>
      <c r="G44" s="66">
        <f t="shared" si="16"/>
        <v>0</v>
      </c>
      <c r="H44" s="66">
        <f t="shared" si="16"/>
        <v>0</v>
      </c>
      <c r="I44" s="66">
        <f t="shared" si="16"/>
        <v>0</v>
      </c>
      <c r="J44" s="66">
        <f t="shared" si="16"/>
        <v>0</v>
      </c>
      <c r="K44" s="66">
        <f t="shared" si="16"/>
        <v>0</v>
      </c>
      <c r="L44" s="66">
        <f t="shared" ref="L44:M44" si="17">L40-L42</f>
        <v>0</v>
      </c>
      <c r="M44" s="66">
        <f t="shared" si="17"/>
        <v>0</v>
      </c>
      <c r="N44" s="66">
        <f t="shared" si="16"/>
        <v>0</v>
      </c>
      <c r="O44" s="66">
        <f t="shared" si="16"/>
        <v>0</v>
      </c>
      <c r="P44" s="66">
        <f t="shared" si="16"/>
        <v>0</v>
      </c>
      <c r="Q44" s="66">
        <f t="shared" si="16"/>
        <v>0</v>
      </c>
      <c r="R44" s="23"/>
      <c r="S44" s="23"/>
      <c r="T44" s="21"/>
      <c r="U44" s="21"/>
      <c r="V44" s="23"/>
      <c r="W44" s="23"/>
      <c r="X44" s="21"/>
      <c r="Y44" s="21"/>
      <c r="Z44" s="21"/>
      <c r="AA44" s="21"/>
    </row>
    <row r="45" spans="1:27" ht="15.95" customHeight="1">
      <c r="A45" s="112" t="s">
        <v>78</v>
      </c>
      <c r="B45" s="29" t="s">
        <v>74</v>
      </c>
      <c r="C45" s="29"/>
      <c r="D45" s="29"/>
      <c r="E45" s="63" t="s">
        <v>161</v>
      </c>
      <c r="F45" s="64">
        <f t="shared" ref="F45:Q45" si="18">F39+F44</f>
        <v>0</v>
      </c>
      <c r="G45" s="64">
        <f t="shared" si="18"/>
        <v>0</v>
      </c>
      <c r="H45" s="64">
        <f t="shared" si="18"/>
        <v>0</v>
      </c>
      <c r="I45" s="64">
        <f t="shared" si="18"/>
        <v>0</v>
      </c>
      <c r="J45" s="64">
        <f t="shared" si="18"/>
        <v>0</v>
      </c>
      <c r="K45" s="64">
        <f t="shared" si="18"/>
        <v>0</v>
      </c>
      <c r="L45" s="90">
        <f t="shared" ref="L45:M45" si="19">L39+L44</f>
        <v>0</v>
      </c>
      <c r="M45" s="90">
        <f t="shared" si="19"/>
        <v>0</v>
      </c>
      <c r="N45" s="64">
        <f t="shared" si="18"/>
        <v>0</v>
      </c>
      <c r="O45" s="64">
        <f t="shared" si="18"/>
        <v>0</v>
      </c>
      <c r="P45" s="64">
        <f t="shared" si="18"/>
        <v>0</v>
      </c>
      <c r="Q45" s="64">
        <f t="shared" si="18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95" customHeight="1">
      <c r="A46" s="113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90"/>
      <c r="M46" s="90"/>
      <c r="N46" s="64"/>
      <c r="O46" s="64"/>
      <c r="P46" s="66"/>
      <c r="Q46" s="66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.95" customHeight="1">
      <c r="A47" s="113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90"/>
      <c r="M47" s="90"/>
      <c r="N47" s="64"/>
      <c r="O47" s="64"/>
      <c r="P47" s="64"/>
      <c r="Q47" s="64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95" customHeight="1">
      <c r="A48" s="113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90"/>
      <c r="M48" s="90"/>
      <c r="N48" s="64"/>
      <c r="O48" s="64"/>
      <c r="P48" s="64"/>
      <c r="Q48" s="64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17" ht="15.95" customHeight="1">
      <c r="A49" s="11" t="s">
        <v>162</v>
      </c>
      <c r="Q49" s="4"/>
    </row>
    <row r="50" spans="1:17" ht="15.95" customHeight="1">
      <c r="A50" s="11"/>
    </row>
  </sheetData>
  <mergeCells count="32">
    <mergeCell ref="F6:G6"/>
    <mergeCell ref="H6:I6"/>
    <mergeCell ref="A32:A39"/>
    <mergeCell ref="A40:A44"/>
    <mergeCell ref="A45:A48"/>
    <mergeCell ref="A30:E31"/>
    <mergeCell ref="F30:G30"/>
    <mergeCell ref="H30:I30"/>
    <mergeCell ref="A8:A18"/>
    <mergeCell ref="A19:A27"/>
    <mergeCell ref="E25:E26"/>
    <mergeCell ref="F25:F26"/>
    <mergeCell ref="G25:G26"/>
    <mergeCell ref="H25:H26"/>
    <mergeCell ref="I25:I26"/>
    <mergeCell ref="A6:E7"/>
    <mergeCell ref="Q25:Q26"/>
    <mergeCell ref="P30:Q30"/>
    <mergeCell ref="J30:K30"/>
    <mergeCell ref="N30:O30"/>
    <mergeCell ref="L6:M6"/>
    <mergeCell ref="L25:L26"/>
    <mergeCell ref="M25:M26"/>
    <mergeCell ref="L30:M30"/>
    <mergeCell ref="J6:K6"/>
    <mergeCell ref="N6:O6"/>
    <mergeCell ref="P6:Q6"/>
    <mergeCell ref="J25:J26"/>
    <mergeCell ref="K25:K26"/>
    <mergeCell ref="N25:N26"/>
    <mergeCell ref="O25:O26"/>
    <mergeCell ref="P25:P26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D3" sqref="D3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5" t="s">
        <v>0</v>
      </c>
      <c r="B1" s="35"/>
      <c r="C1" s="20" t="s">
        <v>246</v>
      </c>
      <c r="D1" s="41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2"/>
      <c r="B5" s="42" t="s">
        <v>245</v>
      </c>
      <c r="C5" s="42"/>
      <c r="D5" s="42"/>
      <c r="H5" s="16"/>
      <c r="L5" s="16"/>
      <c r="N5" s="16" t="s">
        <v>164</v>
      </c>
    </row>
    <row r="6" spans="1:14" ht="15" customHeight="1">
      <c r="A6" s="43"/>
      <c r="B6" s="44"/>
      <c r="C6" s="44"/>
      <c r="D6" s="87"/>
      <c r="E6" s="120" t="s">
        <v>253</v>
      </c>
      <c r="F6" s="121"/>
      <c r="G6" s="122" t="s">
        <v>254</v>
      </c>
      <c r="H6" s="123"/>
      <c r="I6" s="122" t="s">
        <v>255</v>
      </c>
      <c r="J6" s="123"/>
      <c r="K6" s="124" t="s">
        <v>256</v>
      </c>
      <c r="L6" s="125"/>
      <c r="M6" s="126"/>
      <c r="N6" s="126"/>
    </row>
    <row r="7" spans="1:14" ht="15" customHeight="1">
      <c r="A7" s="45"/>
      <c r="B7" s="46"/>
      <c r="C7" s="46"/>
      <c r="D7" s="88"/>
      <c r="E7" s="91" t="s">
        <v>257</v>
      </c>
      <c r="F7" s="91" t="s">
        <v>240</v>
      </c>
      <c r="G7" s="91" t="s">
        <v>257</v>
      </c>
      <c r="H7" s="91" t="s">
        <v>240</v>
      </c>
      <c r="I7" s="91" t="s">
        <v>257</v>
      </c>
      <c r="J7" s="91" t="s">
        <v>240</v>
      </c>
      <c r="K7" s="91" t="s">
        <v>257</v>
      </c>
      <c r="L7" s="91" t="s">
        <v>240</v>
      </c>
      <c r="M7" s="27" t="s">
        <v>239</v>
      </c>
      <c r="N7" s="27" t="s">
        <v>240</v>
      </c>
    </row>
    <row r="8" spans="1:14" ht="18" customHeight="1">
      <c r="A8" s="102" t="s">
        <v>165</v>
      </c>
      <c r="B8" s="82" t="s">
        <v>166</v>
      </c>
      <c r="C8" s="83"/>
      <c r="D8" s="83"/>
      <c r="E8" s="84">
        <v>3</v>
      </c>
      <c r="F8" s="84">
        <v>3</v>
      </c>
      <c r="G8" s="84">
        <v>1</v>
      </c>
      <c r="H8" s="84">
        <v>1</v>
      </c>
      <c r="I8" s="84">
        <v>1</v>
      </c>
      <c r="J8" s="84">
        <v>1</v>
      </c>
      <c r="K8" s="84">
        <v>1</v>
      </c>
      <c r="L8" s="84">
        <v>1</v>
      </c>
      <c r="M8" s="84"/>
      <c r="N8" s="84"/>
    </row>
    <row r="9" spans="1:14" ht="18" customHeight="1">
      <c r="A9" s="102"/>
      <c r="B9" s="102" t="s">
        <v>167</v>
      </c>
      <c r="C9" s="53" t="s">
        <v>168</v>
      </c>
      <c r="D9" s="53"/>
      <c r="E9" s="84">
        <v>100</v>
      </c>
      <c r="F9" s="84">
        <v>100</v>
      </c>
      <c r="G9" s="84">
        <v>75</v>
      </c>
      <c r="H9" s="84">
        <v>75</v>
      </c>
      <c r="I9" s="84">
        <v>10</v>
      </c>
      <c r="J9" s="84">
        <v>10</v>
      </c>
      <c r="K9" s="84">
        <v>250</v>
      </c>
      <c r="L9" s="84">
        <v>250</v>
      </c>
      <c r="M9" s="84"/>
      <c r="N9" s="84"/>
    </row>
    <row r="10" spans="1:14" ht="18" customHeight="1">
      <c r="A10" s="102"/>
      <c r="B10" s="102"/>
      <c r="C10" s="53" t="s">
        <v>169</v>
      </c>
      <c r="D10" s="53"/>
      <c r="E10" s="84">
        <v>50</v>
      </c>
      <c r="F10" s="84">
        <v>50</v>
      </c>
      <c r="G10" s="84">
        <v>75</v>
      </c>
      <c r="H10" s="84">
        <v>75</v>
      </c>
      <c r="I10" s="84">
        <v>10</v>
      </c>
      <c r="J10" s="84">
        <v>10</v>
      </c>
      <c r="K10" s="84">
        <v>250</v>
      </c>
      <c r="L10" s="84">
        <v>250</v>
      </c>
      <c r="M10" s="84"/>
      <c r="N10" s="84"/>
    </row>
    <row r="11" spans="1:14" ht="18" customHeight="1">
      <c r="A11" s="102"/>
      <c r="B11" s="102"/>
      <c r="C11" s="53" t="s">
        <v>170</v>
      </c>
      <c r="D11" s="53"/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/>
      <c r="N11" s="84"/>
    </row>
    <row r="12" spans="1:14" ht="18" customHeight="1">
      <c r="A12" s="102"/>
      <c r="B12" s="102"/>
      <c r="C12" s="53" t="s">
        <v>171</v>
      </c>
      <c r="D12" s="53"/>
      <c r="E12" s="84">
        <v>50</v>
      </c>
      <c r="F12" s="84">
        <v>50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/>
      <c r="N12" s="84"/>
    </row>
    <row r="13" spans="1:14" ht="18" customHeight="1">
      <c r="A13" s="102"/>
      <c r="B13" s="102"/>
      <c r="C13" s="53" t="s">
        <v>172</v>
      </c>
      <c r="D13" s="53"/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/>
      <c r="N13" s="84"/>
    </row>
    <row r="14" spans="1:14" ht="18" customHeight="1">
      <c r="A14" s="102"/>
      <c r="B14" s="102"/>
      <c r="C14" s="53" t="s">
        <v>78</v>
      </c>
      <c r="D14" s="53"/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/>
      <c r="N14" s="84"/>
    </row>
    <row r="15" spans="1:14" ht="18" customHeight="1">
      <c r="A15" s="102" t="s">
        <v>173</v>
      </c>
      <c r="B15" s="102" t="s">
        <v>174</v>
      </c>
      <c r="C15" s="53" t="s">
        <v>175</v>
      </c>
      <c r="D15" s="53"/>
      <c r="E15" s="90">
        <v>983</v>
      </c>
      <c r="F15" s="90">
        <v>918</v>
      </c>
      <c r="G15" s="90">
        <v>649</v>
      </c>
      <c r="H15" s="90">
        <v>649</v>
      </c>
      <c r="I15" s="90">
        <v>518</v>
      </c>
      <c r="J15" s="90">
        <v>409</v>
      </c>
      <c r="K15" s="90">
        <v>286</v>
      </c>
      <c r="L15" s="90">
        <v>323</v>
      </c>
      <c r="M15" s="64"/>
      <c r="N15" s="64"/>
    </row>
    <row r="16" spans="1:14" ht="18" customHeight="1">
      <c r="A16" s="102"/>
      <c r="B16" s="102"/>
      <c r="C16" s="53" t="s">
        <v>176</v>
      </c>
      <c r="D16" s="53"/>
      <c r="E16" s="90">
        <v>89</v>
      </c>
      <c r="F16" s="90">
        <v>50</v>
      </c>
      <c r="G16" s="90">
        <v>400</v>
      </c>
      <c r="H16" s="90">
        <v>369</v>
      </c>
      <c r="I16" s="90">
        <v>440</v>
      </c>
      <c r="J16" s="90">
        <v>452</v>
      </c>
      <c r="K16" s="90">
        <v>1629</v>
      </c>
      <c r="L16" s="90">
        <v>1490</v>
      </c>
      <c r="M16" s="64"/>
      <c r="N16" s="64"/>
    </row>
    <row r="17" spans="1:15" ht="18" customHeight="1">
      <c r="A17" s="102"/>
      <c r="B17" s="102"/>
      <c r="C17" s="53" t="s">
        <v>177</v>
      </c>
      <c r="D17" s="53"/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64"/>
      <c r="N17" s="64"/>
    </row>
    <row r="18" spans="1:15" ht="18" customHeight="1">
      <c r="A18" s="102"/>
      <c r="B18" s="102"/>
      <c r="C18" s="53" t="s">
        <v>178</v>
      </c>
      <c r="D18" s="53"/>
      <c r="E18" s="90">
        <v>1072</v>
      </c>
      <c r="F18" s="90">
        <v>968</v>
      </c>
      <c r="G18" s="90">
        <v>1049</v>
      </c>
      <c r="H18" s="90">
        <v>1018</v>
      </c>
      <c r="I18" s="90">
        <v>958</v>
      </c>
      <c r="J18" s="90">
        <v>861</v>
      </c>
      <c r="K18" s="90">
        <v>1914</v>
      </c>
      <c r="L18" s="90">
        <v>1814</v>
      </c>
      <c r="M18" s="64"/>
      <c r="N18" s="64"/>
    </row>
    <row r="19" spans="1:15" ht="18" customHeight="1">
      <c r="A19" s="102"/>
      <c r="B19" s="102" t="s">
        <v>179</v>
      </c>
      <c r="C19" s="53" t="s">
        <v>180</v>
      </c>
      <c r="D19" s="53"/>
      <c r="E19" s="90">
        <v>220</v>
      </c>
      <c r="F19" s="90">
        <v>207</v>
      </c>
      <c r="G19" s="90">
        <v>151</v>
      </c>
      <c r="H19" s="90">
        <v>166</v>
      </c>
      <c r="I19" s="90">
        <v>481</v>
      </c>
      <c r="J19" s="90">
        <v>421</v>
      </c>
      <c r="K19" s="90">
        <v>316</v>
      </c>
      <c r="L19" s="90">
        <v>278</v>
      </c>
      <c r="M19" s="64"/>
      <c r="N19" s="64"/>
    </row>
    <row r="20" spans="1:15" ht="18" customHeight="1">
      <c r="A20" s="102"/>
      <c r="B20" s="102"/>
      <c r="C20" s="53" t="s">
        <v>181</v>
      </c>
      <c r="D20" s="53"/>
      <c r="E20" s="90">
        <v>61</v>
      </c>
      <c r="F20" s="90">
        <v>71</v>
      </c>
      <c r="G20" s="90">
        <v>266</v>
      </c>
      <c r="H20" s="90">
        <v>250</v>
      </c>
      <c r="I20" s="54" t="s">
        <v>258</v>
      </c>
      <c r="J20" s="90">
        <v>132</v>
      </c>
      <c r="K20" s="90">
        <v>425</v>
      </c>
      <c r="L20" s="90">
        <v>439</v>
      </c>
      <c r="M20" s="64"/>
      <c r="N20" s="64"/>
    </row>
    <row r="21" spans="1:15" ht="18" customHeight="1">
      <c r="A21" s="102"/>
      <c r="B21" s="102"/>
      <c r="C21" s="53" t="s">
        <v>182</v>
      </c>
      <c r="D21" s="53"/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/>
      <c r="N21" s="85"/>
    </row>
    <row r="22" spans="1:15" ht="18" customHeight="1">
      <c r="A22" s="102"/>
      <c r="B22" s="102"/>
      <c r="C22" s="29" t="s">
        <v>183</v>
      </c>
      <c r="D22" s="29"/>
      <c r="E22" s="90">
        <v>281</v>
      </c>
      <c r="F22" s="90">
        <v>278</v>
      </c>
      <c r="G22" s="90">
        <v>417</v>
      </c>
      <c r="H22" s="90">
        <v>416</v>
      </c>
      <c r="I22" s="90">
        <v>608</v>
      </c>
      <c r="J22" s="90">
        <v>554</v>
      </c>
      <c r="K22" s="90">
        <v>741</v>
      </c>
      <c r="L22" s="90">
        <v>717</v>
      </c>
      <c r="M22" s="64"/>
      <c r="N22" s="64"/>
    </row>
    <row r="23" spans="1:15" ht="18" customHeight="1">
      <c r="A23" s="102"/>
      <c r="B23" s="102" t="s">
        <v>184</v>
      </c>
      <c r="C23" s="53" t="s">
        <v>185</v>
      </c>
      <c r="D23" s="53"/>
      <c r="E23" s="90">
        <v>100</v>
      </c>
      <c r="F23" s="90">
        <v>100</v>
      </c>
      <c r="G23" s="90">
        <v>75</v>
      </c>
      <c r="H23" s="90">
        <v>75</v>
      </c>
      <c r="I23" s="90">
        <v>10</v>
      </c>
      <c r="J23" s="90">
        <v>10</v>
      </c>
      <c r="K23" s="90">
        <v>250</v>
      </c>
      <c r="L23" s="90">
        <v>250</v>
      </c>
      <c r="M23" s="64"/>
      <c r="N23" s="64"/>
    </row>
    <row r="24" spans="1:15" ht="18" customHeight="1">
      <c r="A24" s="102"/>
      <c r="B24" s="102"/>
      <c r="C24" s="53" t="s">
        <v>186</v>
      </c>
      <c r="D24" s="53"/>
      <c r="E24" s="90">
        <v>666</v>
      </c>
      <c r="F24" s="90">
        <v>566</v>
      </c>
      <c r="G24" s="90">
        <v>544</v>
      </c>
      <c r="H24" s="90">
        <v>514</v>
      </c>
      <c r="I24" s="90">
        <v>338</v>
      </c>
      <c r="J24" s="90">
        <v>295</v>
      </c>
      <c r="K24" s="90">
        <v>838</v>
      </c>
      <c r="L24" s="90">
        <v>761</v>
      </c>
      <c r="M24" s="64"/>
      <c r="N24" s="64"/>
    </row>
    <row r="25" spans="1:15" ht="18" customHeight="1">
      <c r="A25" s="102"/>
      <c r="B25" s="102"/>
      <c r="C25" s="53" t="s">
        <v>187</v>
      </c>
      <c r="D25" s="53"/>
      <c r="E25" s="90">
        <v>25</v>
      </c>
      <c r="F25" s="90">
        <v>25</v>
      </c>
      <c r="G25" s="90">
        <v>13</v>
      </c>
      <c r="H25" s="90">
        <v>13</v>
      </c>
      <c r="I25" s="90">
        <v>3</v>
      </c>
      <c r="J25" s="90">
        <v>3</v>
      </c>
      <c r="K25" s="90">
        <v>85</v>
      </c>
      <c r="L25" s="90">
        <v>85</v>
      </c>
      <c r="M25" s="64"/>
      <c r="N25" s="64"/>
    </row>
    <row r="26" spans="1:15" ht="18" customHeight="1">
      <c r="A26" s="102"/>
      <c r="B26" s="102"/>
      <c r="C26" s="53" t="s">
        <v>188</v>
      </c>
      <c r="D26" s="53"/>
      <c r="E26" s="90">
        <v>791</v>
      </c>
      <c r="F26" s="90">
        <v>691</v>
      </c>
      <c r="G26" s="90">
        <v>632</v>
      </c>
      <c r="H26" s="90">
        <v>602</v>
      </c>
      <c r="I26" s="90">
        <v>350</v>
      </c>
      <c r="J26" s="90">
        <v>307</v>
      </c>
      <c r="K26" s="90">
        <v>1173</v>
      </c>
      <c r="L26" s="90">
        <v>1096</v>
      </c>
      <c r="M26" s="64"/>
      <c r="N26" s="64"/>
    </row>
    <row r="27" spans="1:15" ht="18" customHeight="1">
      <c r="A27" s="102"/>
      <c r="B27" s="53" t="s">
        <v>189</v>
      </c>
      <c r="C27" s="53"/>
      <c r="D27" s="53"/>
      <c r="E27" s="90">
        <v>1072</v>
      </c>
      <c r="F27" s="90">
        <v>968</v>
      </c>
      <c r="G27" s="90">
        <v>1049</v>
      </c>
      <c r="H27" s="90">
        <v>1018</v>
      </c>
      <c r="I27" s="90">
        <v>958</v>
      </c>
      <c r="J27" s="90">
        <v>861</v>
      </c>
      <c r="K27" s="90">
        <v>1914</v>
      </c>
      <c r="L27" s="90">
        <v>1814</v>
      </c>
      <c r="M27" s="64"/>
      <c r="N27" s="64"/>
    </row>
    <row r="28" spans="1:15" ht="18" customHeight="1">
      <c r="A28" s="102" t="s">
        <v>190</v>
      </c>
      <c r="B28" s="102" t="s">
        <v>191</v>
      </c>
      <c r="C28" s="53" t="s">
        <v>192</v>
      </c>
      <c r="D28" s="86" t="s">
        <v>36</v>
      </c>
      <c r="E28" s="90">
        <v>1479</v>
      </c>
      <c r="F28" s="90">
        <v>1448</v>
      </c>
      <c r="G28" s="54">
        <v>1438</v>
      </c>
      <c r="H28" s="90">
        <v>1411</v>
      </c>
      <c r="I28" s="90">
        <v>1597</v>
      </c>
      <c r="J28" s="90">
        <v>1437</v>
      </c>
      <c r="K28" s="90">
        <v>906</v>
      </c>
      <c r="L28" s="90">
        <v>830</v>
      </c>
      <c r="M28" s="64"/>
      <c r="N28" s="64"/>
    </row>
    <row r="29" spans="1:15" ht="18" customHeight="1">
      <c r="A29" s="102"/>
      <c r="B29" s="102"/>
      <c r="C29" s="53" t="s">
        <v>193</v>
      </c>
      <c r="D29" s="86" t="s">
        <v>37</v>
      </c>
      <c r="E29" s="90">
        <v>1229</v>
      </c>
      <c r="F29" s="90">
        <v>1246</v>
      </c>
      <c r="G29" s="90">
        <v>1313</v>
      </c>
      <c r="H29" s="90">
        <v>1285</v>
      </c>
      <c r="I29" s="90">
        <v>885</v>
      </c>
      <c r="J29" s="90">
        <v>811</v>
      </c>
      <c r="K29" s="90">
        <v>684</v>
      </c>
      <c r="L29" s="90">
        <v>655</v>
      </c>
      <c r="M29" s="64"/>
      <c r="N29" s="64"/>
    </row>
    <row r="30" spans="1:15" ht="18" customHeight="1">
      <c r="A30" s="102"/>
      <c r="B30" s="102"/>
      <c r="C30" s="53" t="s">
        <v>194</v>
      </c>
      <c r="D30" s="86" t="s">
        <v>195</v>
      </c>
      <c r="E30" s="90">
        <v>103</v>
      </c>
      <c r="F30" s="90">
        <v>126</v>
      </c>
      <c r="G30" s="90">
        <v>86</v>
      </c>
      <c r="H30" s="90">
        <v>82</v>
      </c>
      <c r="I30" s="90">
        <v>615</v>
      </c>
      <c r="J30" s="90">
        <v>615</v>
      </c>
      <c r="K30" s="90">
        <v>99</v>
      </c>
      <c r="L30" s="90">
        <v>93</v>
      </c>
      <c r="M30" s="64"/>
      <c r="N30" s="64"/>
    </row>
    <row r="31" spans="1:15" ht="18" customHeight="1">
      <c r="A31" s="102"/>
      <c r="B31" s="102"/>
      <c r="C31" s="29" t="s">
        <v>196</v>
      </c>
      <c r="D31" s="86" t="s">
        <v>197</v>
      </c>
      <c r="E31" s="90">
        <v>146</v>
      </c>
      <c r="F31" s="90">
        <f>F28-F29-F30</f>
        <v>76</v>
      </c>
      <c r="G31" s="90">
        <v>40</v>
      </c>
      <c r="H31" s="90">
        <f t="shared" ref="H31:L31" si="0">H28-H29-H30</f>
        <v>44</v>
      </c>
      <c r="I31" s="90">
        <f t="shared" si="0"/>
        <v>97</v>
      </c>
      <c r="J31" s="90">
        <v>12</v>
      </c>
      <c r="K31" s="90">
        <f t="shared" si="0"/>
        <v>123</v>
      </c>
      <c r="L31" s="90">
        <f t="shared" si="0"/>
        <v>82</v>
      </c>
      <c r="M31" s="64">
        <f t="shared" ref="M31:N31" si="1">M28-M29-M30</f>
        <v>0</v>
      </c>
      <c r="N31" s="64">
        <f t="shared" si="1"/>
        <v>0</v>
      </c>
      <c r="O31" s="7"/>
    </row>
    <row r="32" spans="1:15" ht="18" customHeight="1">
      <c r="A32" s="102"/>
      <c r="B32" s="102"/>
      <c r="C32" s="53" t="s">
        <v>198</v>
      </c>
      <c r="D32" s="86" t="s">
        <v>199</v>
      </c>
      <c r="E32" s="90">
        <v>7</v>
      </c>
      <c r="F32" s="90">
        <v>13</v>
      </c>
      <c r="G32" s="90">
        <v>7</v>
      </c>
      <c r="H32" s="90">
        <v>5</v>
      </c>
      <c r="I32" s="90">
        <v>1</v>
      </c>
      <c r="J32" s="90">
        <v>3</v>
      </c>
      <c r="K32" s="90">
        <v>14</v>
      </c>
      <c r="L32" s="90">
        <v>18</v>
      </c>
      <c r="M32" s="64"/>
      <c r="N32" s="64"/>
    </row>
    <row r="33" spans="1:14" ht="18" customHeight="1">
      <c r="A33" s="102"/>
      <c r="B33" s="102"/>
      <c r="C33" s="53" t="s">
        <v>200</v>
      </c>
      <c r="D33" s="86" t="s">
        <v>201</v>
      </c>
      <c r="E33" s="90">
        <v>0.1</v>
      </c>
      <c r="F33" s="85">
        <v>0.5</v>
      </c>
      <c r="G33" s="90">
        <v>0</v>
      </c>
      <c r="H33" s="90">
        <v>0</v>
      </c>
      <c r="I33" s="90">
        <v>1</v>
      </c>
      <c r="J33" s="90">
        <v>2</v>
      </c>
      <c r="K33" s="90">
        <v>1</v>
      </c>
      <c r="L33" s="90">
        <v>0.8</v>
      </c>
      <c r="M33" s="64"/>
      <c r="N33" s="64"/>
    </row>
    <row r="34" spans="1:14" ht="18" customHeight="1">
      <c r="A34" s="102"/>
      <c r="B34" s="102"/>
      <c r="C34" s="29" t="s">
        <v>202</v>
      </c>
      <c r="D34" s="86" t="s">
        <v>203</v>
      </c>
      <c r="E34" s="90">
        <f t="shared" ref="E34:L34" si="2">E31+E32-E33</f>
        <v>152.9</v>
      </c>
      <c r="F34" s="90">
        <v>88</v>
      </c>
      <c r="G34" s="90">
        <v>46</v>
      </c>
      <c r="H34" s="90">
        <v>50</v>
      </c>
      <c r="I34" s="90">
        <f t="shared" si="2"/>
        <v>97</v>
      </c>
      <c r="J34" s="90">
        <f t="shared" si="2"/>
        <v>13</v>
      </c>
      <c r="K34" s="90">
        <f t="shared" si="2"/>
        <v>136</v>
      </c>
      <c r="L34" s="90">
        <f t="shared" si="2"/>
        <v>99.2</v>
      </c>
      <c r="M34" s="64">
        <f t="shared" ref="M34:N34" si="3">M31+M32-M33</f>
        <v>0</v>
      </c>
      <c r="N34" s="64">
        <f t="shared" si="3"/>
        <v>0</v>
      </c>
    </row>
    <row r="35" spans="1:14" ht="18" customHeight="1">
      <c r="A35" s="102"/>
      <c r="B35" s="102" t="s">
        <v>204</v>
      </c>
      <c r="C35" s="53" t="s">
        <v>205</v>
      </c>
      <c r="D35" s="86" t="s">
        <v>206</v>
      </c>
      <c r="E35" s="90">
        <v>2</v>
      </c>
      <c r="F35" s="90">
        <v>1</v>
      </c>
      <c r="G35" s="90">
        <v>0</v>
      </c>
      <c r="H35" s="90">
        <v>0</v>
      </c>
      <c r="I35" s="90">
        <v>1</v>
      </c>
      <c r="J35" s="90">
        <v>1</v>
      </c>
      <c r="K35" s="90">
        <v>2</v>
      </c>
      <c r="L35" s="90">
        <v>0.5</v>
      </c>
      <c r="M35" s="64"/>
      <c r="N35" s="64"/>
    </row>
    <row r="36" spans="1:14" ht="18" customHeight="1">
      <c r="A36" s="102"/>
      <c r="B36" s="102"/>
      <c r="C36" s="53" t="s">
        <v>207</v>
      </c>
      <c r="D36" s="86" t="s">
        <v>208</v>
      </c>
      <c r="E36" s="90">
        <v>0</v>
      </c>
      <c r="F36" s="90">
        <v>0</v>
      </c>
      <c r="G36" s="90">
        <v>1</v>
      </c>
      <c r="H36" s="90">
        <v>0.7</v>
      </c>
      <c r="I36" s="90">
        <v>11</v>
      </c>
      <c r="J36" s="90">
        <v>11</v>
      </c>
      <c r="K36" s="90">
        <v>0</v>
      </c>
      <c r="L36" s="90">
        <v>0.4</v>
      </c>
      <c r="M36" s="64"/>
      <c r="N36" s="64"/>
    </row>
    <row r="37" spans="1:14" ht="18" customHeight="1">
      <c r="A37" s="102"/>
      <c r="B37" s="102"/>
      <c r="C37" s="53" t="s">
        <v>209</v>
      </c>
      <c r="D37" s="86" t="s">
        <v>210</v>
      </c>
      <c r="E37" s="90">
        <f t="shared" ref="E37:L37" si="4">E34+E35-E36</f>
        <v>154.9</v>
      </c>
      <c r="F37" s="90">
        <f t="shared" si="4"/>
        <v>89</v>
      </c>
      <c r="G37" s="90">
        <f t="shared" si="4"/>
        <v>45</v>
      </c>
      <c r="H37" s="90">
        <f t="shared" si="4"/>
        <v>49.3</v>
      </c>
      <c r="I37" s="90">
        <f t="shared" si="4"/>
        <v>87</v>
      </c>
      <c r="J37" s="90">
        <f t="shared" si="4"/>
        <v>3</v>
      </c>
      <c r="K37" s="90">
        <f t="shared" si="4"/>
        <v>138</v>
      </c>
      <c r="L37" s="90">
        <f t="shared" si="4"/>
        <v>99.3</v>
      </c>
      <c r="M37" s="64">
        <f t="shared" ref="M37:N37" si="5">M34+M35-M36</f>
        <v>0</v>
      </c>
      <c r="N37" s="64">
        <f t="shared" si="5"/>
        <v>0</v>
      </c>
    </row>
    <row r="38" spans="1:14" ht="18" customHeight="1">
      <c r="A38" s="102"/>
      <c r="B38" s="102"/>
      <c r="C38" s="53" t="s">
        <v>211</v>
      </c>
      <c r="D38" s="86" t="s">
        <v>212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64"/>
      <c r="N38" s="64"/>
    </row>
    <row r="39" spans="1:14" ht="18" customHeight="1">
      <c r="A39" s="102"/>
      <c r="B39" s="102"/>
      <c r="C39" s="53" t="s">
        <v>213</v>
      </c>
      <c r="D39" s="86" t="s">
        <v>214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64"/>
      <c r="N39" s="64"/>
    </row>
    <row r="40" spans="1:14" ht="18" customHeight="1">
      <c r="A40" s="102"/>
      <c r="B40" s="102"/>
      <c r="C40" s="53" t="s">
        <v>215</v>
      </c>
      <c r="D40" s="86" t="s">
        <v>216</v>
      </c>
      <c r="E40" s="85">
        <v>110</v>
      </c>
      <c r="F40" s="85">
        <f>29+5+70</f>
        <v>104</v>
      </c>
      <c r="G40" s="90">
        <v>15</v>
      </c>
      <c r="H40" s="90">
        <v>16</v>
      </c>
      <c r="I40" s="90">
        <v>44</v>
      </c>
      <c r="J40" s="90">
        <v>-0.6</v>
      </c>
      <c r="K40" s="85">
        <v>61</v>
      </c>
      <c r="L40" s="85">
        <f>56</f>
        <v>56</v>
      </c>
      <c r="M40" s="64"/>
      <c r="N40" s="64"/>
    </row>
    <row r="41" spans="1:14" ht="18" customHeight="1">
      <c r="A41" s="102"/>
      <c r="B41" s="102"/>
      <c r="C41" s="29" t="s">
        <v>217</v>
      </c>
      <c r="D41" s="86" t="s">
        <v>218</v>
      </c>
      <c r="E41" s="90">
        <f t="shared" ref="E41:K41" si="6">E34+E35-E36-E40</f>
        <v>44.900000000000006</v>
      </c>
      <c r="F41" s="90">
        <f t="shared" si="6"/>
        <v>-15</v>
      </c>
      <c r="G41" s="90">
        <f t="shared" si="6"/>
        <v>30</v>
      </c>
      <c r="H41" s="90">
        <f t="shared" si="6"/>
        <v>33.299999999999997</v>
      </c>
      <c r="I41" s="90">
        <f t="shared" si="6"/>
        <v>43</v>
      </c>
      <c r="J41" s="90">
        <v>3</v>
      </c>
      <c r="K41" s="90">
        <f t="shared" si="6"/>
        <v>77</v>
      </c>
      <c r="L41" s="90">
        <v>44</v>
      </c>
      <c r="M41" s="64">
        <f t="shared" ref="M41:N41" si="7">M34+M35-M36-M40</f>
        <v>0</v>
      </c>
      <c r="N41" s="64">
        <f t="shared" si="7"/>
        <v>0</v>
      </c>
    </row>
    <row r="42" spans="1:14" ht="18" customHeight="1">
      <c r="A42" s="102"/>
      <c r="B42" s="102"/>
      <c r="C42" s="119" t="s">
        <v>219</v>
      </c>
      <c r="D42" s="119"/>
      <c r="E42" s="90">
        <f t="shared" ref="E42:K42" si="8">E37+E38-E39-E40</f>
        <v>44.900000000000006</v>
      </c>
      <c r="F42" s="90">
        <f t="shared" si="8"/>
        <v>-15</v>
      </c>
      <c r="G42" s="90">
        <f t="shared" si="8"/>
        <v>30</v>
      </c>
      <c r="H42" s="90">
        <f t="shared" si="8"/>
        <v>33.299999999999997</v>
      </c>
      <c r="I42" s="90">
        <f t="shared" si="8"/>
        <v>43</v>
      </c>
      <c r="J42" s="90">
        <v>3</v>
      </c>
      <c r="K42" s="90">
        <f t="shared" si="8"/>
        <v>77</v>
      </c>
      <c r="L42" s="90">
        <v>44</v>
      </c>
      <c r="M42" s="64">
        <f t="shared" ref="M42:N42" si="9">M37+M38-M39-M40</f>
        <v>0</v>
      </c>
      <c r="N42" s="64">
        <f t="shared" si="9"/>
        <v>0</v>
      </c>
    </row>
    <row r="43" spans="1:14" ht="18" customHeight="1">
      <c r="A43" s="102"/>
      <c r="B43" s="102"/>
      <c r="C43" s="53" t="s">
        <v>220</v>
      </c>
      <c r="D43" s="86" t="s">
        <v>221</v>
      </c>
      <c r="E43" s="90">
        <v>60</v>
      </c>
      <c r="F43" s="85">
        <v>75</v>
      </c>
      <c r="G43" s="90">
        <v>73</v>
      </c>
      <c r="H43" s="90">
        <v>40</v>
      </c>
      <c r="I43" s="90">
        <v>115</v>
      </c>
      <c r="J43" s="90">
        <v>112</v>
      </c>
      <c r="K43" s="90">
        <v>461</v>
      </c>
      <c r="L43" s="85">
        <v>417</v>
      </c>
      <c r="M43" s="64"/>
      <c r="N43" s="64"/>
    </row>
    <row r="44" spans="1:14" ht="18" customHeight="1">
      <c r="A44" s="102"/>
      <c r="B44" s="102"/>
      <c r="C44" s="29" t="s">
        <v>222</v>
      </c>
      <c r="D44" s="63" t="s">
        <v>223</v>
      </c>
      <c r="E44" s="90">
        <f t="shared" ref="E44:L44" si="10">E41+E43</f>
        <v>104.9</v>
      </c>
      <c r="F44" s="90">
        <f t="shared" si="10"/>
        <v>60</v>
      </c>
      <c r="G44" s="90">
        <f t="shared" si="10"/>
        <v>103</v>
      </c>
      <c r="H44" s="90">
        <f t="shared" si="10"/>
        <v>73.3</v>
      </c>
      <c r="I44" s="90">
        <f t="shared" si="10"/>
        <v>158</v>
      </c>
      <c r="J44" s="90">
        <f t="shared" si="10"/>
        <v>115</v>
      </c>
      <c r="K44" s="90">
        <f t="shared" si="10"/>
        <v>538</v>
      </c>
      <c r="L44" s="90">
        <f t="shared" si="10"/>
        <v>461</v>
      </c>
      <c r="M44" s="64">
        <f t="shared" ref="M44:N44" si="11">M41+M43</f>
        <v>0</v>
      </c>
      <c r="N44" s="64">
        <f t="shared" si="11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7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仙台市</cp:lastModifiedBy>
  <cp:lastPrinted>2022-07-07T08:41:34Z</cp:lastPrinted>
  <dcterms:created xsi:type="dcterms:W3CDTF">1999-07-06T05:17:05Z</dcterms:created>
  <dcterms:modified xsi:type="dcterms:W3CDTF">2024-09-30T01:44:49Z</dcterms:modified>
</cp:coreProperties>
</file>