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2\0011600財政局\0011610財政部\0011620財政課\☆令和6年度\03 庁外通知・照会・回答\その他\240709_【0830〆】【地方債協会】都道府県及び指定都市の財政状況（照会）\"/>
    </mc:Choice>
  </mc:AlternateContent>
  <bookViews>
    <workbookView xWindow="-120" yWindow="-120" windowWidth="29040" windowHeight="15840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I26" i="10" l="1"/>
  <c r="G26" i="10"/>
  <c r="E26" i="10"/>
  <c r="I22" i="10"/>
  <c r="G22" i="10"/>
  <c r="E22" i="10"/>
  <c r="I18" i="10"/>
  <c r="E18" i="10"/>
  <c r="G18" i="10"/>
  <c r="I27" i="10" l="1"/>
  <c r="E27" i="10"/>
  <c r="G27" i="10"/>
  <c r="J34" i="10"/>
  <c r="J27" i="10"/>
  <c r="J26" i="10"/>
  <c r="J22" i="10"/>
  <c r="J18" i="10"/>
  <c r="H44" i="10" l="1"/>
  <c r="H42" i="10"/>
  <c r="H41" i="10"/>
  <c r="H37" i="10"/>
  <c r="H34" i="10"/>
  <c r="H31" i="10"/>
  <c r="H27" i="10"/>
  <c r="H26" i="10"/>
  <c r="H22" i="10"/>
  <c r="H18" i="10"/>
  <c r="F27" i="10"/>
  <c r="F26" i="10"/>
  <c r="F22" i="10"/>
  <c r="F18" i="10"/>
  <c r="F34" i="7" l="1"/>
  <c r="F27" i="7"/>
  <c r="F23" i="7"/>
  <c r="I24" i="8" l="1"/>
  <c r="H34" i="7" l="1"/>
  <c r="H27" i="7"/>
  <c r="H23" i="7"/>
  <c r="K12" i="6" l="1"/>
  <c r="J12" i="6"/>
  <c r="K9" i="6"/>
  <c r="J9" i="6"/>
  <c r="H12" i="6"/>
  <c r="H9" i="6"/>
  <c r="F12" i="6"/>
  <c r="F9" i="6"/>
  <c r="I24" i="6" l="1"/>
  <c r="K14" i="6"/>
  <c r="K15" i="6"/>
  <c r="I12" i="6"/>
  <c r="I9" i="6"/>
  <c r="G12" i="6"/>
  <c r="G9" i="6"/>
  <c r="I22" i="8" l="1"/>
  <c r="I20" i="8"/>
  <c r="F24" i="8"/>
  <c r="F22" i="8" s="1"/>
  <c r="I16" i="2"/>
  <c r="H40" i="7"/>
  <c r="F40" i="7"/>
  <c r="H22" i="7"/>
  <c r="F22" i="7"/>
  <c r="G9" i="7" s="1"/>
  <c r="H40" i="2"/>
  <c r="F40" i="2"/>
  <c r="G38" i="2" s="1"/>
  <c r="H22" i="2"/>
  <c r="F22" i="2"/>
  <c r="G20" i="2" s="1"/>
  <c r="F24" i="9"/>
  <c r="F27" i="9" s="1"/>
  <c r="F14" i="9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I31" i="10"/>
  <c r="I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G44" i="9"/>
  <c r="F44" i="9"/>
  <c r="O39" i="9"/>
  <c r="N39" i="9"/>
  <c r="M39" i="9"/>
  <c r="M45" i="9" s="1"/>
  <c r="L39" i="9"/>
  <c r="K39" i="9"/>
  <c r="J39" i="9"/>
  <c r="I39" i="9"/>
  <c r="H39" i="9"/>
  <c r="G39" i="9"/>
  <c r="F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I24" i="9"/>
  <c r="I27" i="9" s="1"/>
  <c r="H24" i="9"/>
  <c r="H27" i="9" s="1"/>
  <c r="G24" i="9"/>
  <c r="G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O45" i="6" s="1"/>
  <c r="N39" i="6"/>
  <c r="M39" i="6"/>
  <c r="L39" i="6"/>
  <c r="K39" i="6"/>
  <c r="J39" i="6"/>
  <c r="I39" i="6"/>
  <c r="H39" i="6"/>
  <c r="H45" i="6" s="1"/>
  <c r="G39" i="6"/>
  <c r="F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I27" i="6"/>
  <c r="H24" i="6"/>
  <c r="H27" i="6" s="1"/>
  <c r="G24" i="6"/>
  <c r="G27" i="6" s="1"/>
  <c r="F24" i="6"/>
  <c r="F27" i="6" s="1"/>
  <c r="O16" i="6"/>
  <c r="N16" i="6"/>
  <c r="M16" i="6"/>
  <c r="L16" i="6"/>
  <c r="K16" i="6"/>
  <c r="J16" i="6"/>
  <c r="I16" i="6"/>
  <c r="H16" i="6"/>
  <c r="G16" i="6"/>
  <c r="F16" i="6"/>
  <c r="O15" i="6"/>
  <c r="N15" i="6"/>
  <c r="M15" i="6"/>
  <c r="L15" i="6"/>
  <c r="J15" i="6"/>
  <c r="I15" i="6"/>
  <c r="H15" i="6"/>
  <c r="G15" i="6"/>
  <c r="F15" i="6"/>
  <c r="O14" i="6"/>
  <c r="N14" i="6"/>
  <c r="M14" i="6"/>
  <c r="L14" i="6"/>
  <c r="J14" i="6"/>
  <c r="I14" i="6"/>
  <c r="H14" i="6"/>
  <c r="G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K45" i="9" l="1"/>
  <c r="I45" i="9"/>
  <c r="G45" i="9"/>
  <c r="L45" i="6"/>
  <c r="G31" i="2"/>
  <c r="G34" i="2"/>
  <c r="O45" i="9"/>
  <c r="I23" i="8"/>
  <c r="I21" i="8"/>
  <c r="G40" i="2"/>
  <c r="F23" i="8"/>
  <c r="G21" i="2"/>
  <c r="F45" i="6"/>
  <c r="N45" i="6"/>
  <c r="I40" i="7"/>
  <c r="K37" i="10"/>
  <c r="K42" i="10" s="1"/>
  <c r="G13" i="2"/>
  <c r="I45" i="6"/>
  <c r="J45" i="9"/>
  <c r="K45" i="6"/>
  <c r="E23" i="8"/>
  <c r="H24" i="8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F41" i="10"/>
  <c r="F44" i="10" s="1"/>
  <c r="G45" i="6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comments1.xml><?xml version="1.0" encoding="utf-8"?>
<comments xmlns="http://schemas.openxmlformats.org/spreadsheetml/2006/main">
  <authors>
    <author>さいたま市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20表01行48列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20表01行48列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20表01行48列
端数調整▲1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20表01行25列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20表01行25列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20表01行25列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20表01行52列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20表01行52列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20表01行52列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20表01行59列
※赤字（▲）の場合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20表01行59列
※赤字（▲）の場合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23表01行13列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23表01行13列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23表01行13列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23表01行01列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23表01行01列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23表01行01列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23表01行16列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23表01行16列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23表01行16列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23表01行41列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23表01行41列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23表01行41列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23表01行32列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23表01行32列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23表01行32列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23表01行52列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23表01行52列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23表01行52列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H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L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L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
端数調整+1</t>
        </r>
      </text>
    </comment>
    <comment ref="L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F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L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F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H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L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H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L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H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J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H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F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H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J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F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H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J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F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H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J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F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H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J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F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  <comment ref="H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  <comment ref="J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</commentList>
</comments>
</file>

<file path=xl/sharedStrings.xml><?xml version="1.0" encoding="utf-8"?>
<sst xmlns="http://schemas.openxmlformats.org/spreadsheetml/2006/main" count="430" uniqueCount="267">
  <si>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</si>
  <si>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</si>
  <si>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</si>
  <si>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</si>
  <si>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</si>
  <si>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</si>
  <si>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</si>
  <si>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</si>
  <si>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</si>
  <si>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</si>
  <si>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</si>
  <si>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</si>
  <si>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</si>
  <si>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</si>
  <si>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</si>
  <si>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</si>
  <si>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</si>
  <si>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</si>
  <si>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</si>
  <si>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</si>
  <si>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</si>
  <si>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</si>
  <si>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</si>
  <si>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</si>
  <si>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</si>
  <si>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</si>
  <si>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</si>
  <si>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</si>
  <si>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</si>
  <si>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</si>
  <si>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</si>
  <si>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</si>
  <si>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</si>
  <si>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</si>
  <si>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</si>
  <si>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</si>
  <si>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</si>
  <si>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</si>
  <si>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</si>
  <si>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</si>
  <si>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</si>
  <si>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</si>
  <si>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</si>
  <si>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</si>
  <si>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</si>
  <si>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</si>
  <si>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</si>
  <si>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</si>
  <si>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</si>
  <si>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</si>
  <si>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</si>
  <si>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</si>
  <si>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</si>
  <si>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</si>
  <si>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</si>
  <si>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</si>
  <si>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</si>
  <si>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</si>
  <si>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</si>
  <si>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</si>
  <si>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</si>
  <si>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</si>
  <si>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</si>
  <si>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</si>
  <si>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</si>
  <si>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</si>
  <si>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</si>
  <si>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</si>
  <si>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</si>
  <si>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</si>
  <si>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</si>
  <si>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</si>
  <si>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</si>
  <si>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</si>
  <si>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</si>
  <si>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</si>
  <si>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</si>
  <si>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</si>
  <si>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</si>
  <si>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</si>
  <si>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</si>
  <si>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</si>
  <si>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</si>
  <si>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</si>
  <si>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</si>
  <si>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</si>
  <si>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</si>
  <si>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</si>
  <si>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</si>
  <si>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</si>
  <si>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</si>
  <si>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</si>
  <si>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</si>
  <si>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</si>
  <si>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</si>
  <si>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</si>
  <si>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</si>
  <si>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</si>
  <si>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</si>
  <si>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</si>
  <si>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</si>
  <si>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</si>
  <si>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</si>
  <si>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</si>
  <si>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</si>
  <si>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</si>
  <si>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</si>
  <si>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</si>
  <si>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</si>
  <si>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</si>
  <si>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</si>
  <si>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</si>
  <si>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</si>
  <si>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</si>
  <si>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</si>
  <si>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</si>
  <si>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</si>
  <si>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</si>
  <si>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</si>
  <si>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</si>
  <si>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</si>
  <si>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</si>
  <si>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</si>
  <si>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</si>
  <si>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</si>
  <si>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</si>
  <si>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</si>
  <si>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</si>
  <si>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</si>
  <si>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</si>
  <si>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</si>
  <si>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</si>
  <si>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</si>
  <si>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</si>
  <si>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</si>
  <si>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</si>
  <si>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</si>
  <si>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</si>
  <si>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</si>
  <si>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</si>
  <si>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</si>
  <si>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</si>
  <si>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</si>
  <si>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</si>
  <si>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</si>
  <si>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</si>
  <si>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</si>
  <si>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</si>
  <si>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</si>
  <si>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</si>
  <si>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</si>
  <si>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</si>
  <si>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</si>
  <si>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</si>
  <si>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</si>
  <si>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</si>
  <si>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</si>
  <si>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</si>
  <si>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</si>
  <si>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</si>
  <si>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</si>
  <si>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</si>
  <si>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</si>
  <si>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</si>
  <si>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</si>
  <si>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</si>
  <si>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</si>
  <si>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</si>
  <si>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</si>
  <si>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</si>
  <si>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</si>
  <si>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</si>
  <si>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</si>
  <si>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</si>
  <si>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</si>
  <si>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</si>
  <si>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</si>
  <si>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</si>
  <si>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</si>
  <si>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</si>
  <si>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</si>
  <si>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</si>
  <si>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</si>
  <si>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</si>
  <si>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</si>
  <si>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</si>
  <si>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</si>
  <si>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</si>
  <si>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</si>
  <si>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</si>
  <si>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</si>
  <si>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</si>
  <si>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</si>
  <si>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</si>
  <si>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</si>
  <si>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</si>
  <si>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</si>
  <si>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</si>
  <si>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</si>
  <si>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</si>
  <si>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</si>
  <si>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</si>
  <si>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</si>
  <si>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</si>
  <si>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</si>
  <si>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</si>
  <si>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</si>
  <si>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</si>
  <si>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</si>
  <si>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</si>
  <si>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</si>
  <si>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</si>
  <si>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</si>
  <si>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</si>
  <si>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</si>
  <si>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</si>
  <si>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</si>
  <si>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</si>
  <si>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</si>
  <si>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</si>
  <si>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</si>
  <si>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</si>
  <si>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</si>
  <si>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</si>
  <si>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</si>
  <si>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</si>
  <si>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</si>
  <si>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</si>
  <si>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</si>
  <si>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</si>
  <si>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</si>
  <si>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</si>
  <si>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</si>
  <si>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</si>
  <si>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</si>
  <si>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</si>
  <si>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</si>
  <si>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</si>
  <si>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</si>
  <si>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</si>
  <si>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</si>
  <si>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</si>
  <si>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</si>
  <si>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</si>
  <si>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</si>
  <si>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</si>
  <si>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さいたま市</t>
    <rPh sb="4" eb="5">
      <t>シ</t>
    </rPh>
    <phoneticPr fontId="7"/>
  </si>
  <si>
    <t>水道事業</t>
    <rPh sb="0" eb="2">
      <t>スイドウ</t>
    </rPh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</si>
  <si>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</si>
  <si>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</si>
  <si>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宅地造成事業</t>
    <phoneticPr fontId="7"/>
  </si>
  <si>
    <t>と畜場事業</t>
    <phoneticPr fontId="7"/>
  </si>
  <si>
    <t>市場事業</t>
    <phoneticPr fontId="7"/>
  </si>
  <si>
    <t>介護サービス事業</t>
    <phoneticPr fontId="7"/>
  </si>
  <si>
    <t>さいたま市</t>
    <rPh sb="4" eb="5">
      <t>シ</t>
    </rPh>
    <phoneticPr fontId="15"/>
  </si>
  <si>
    <t>水道事業</t>
    <rPh sb="0" eb="2">
      <t>スイドウ</t>
    </rPh>
    <rPh sb="2" eb="4">
      <t>ジギョウ</t>
    </rPh>
    <phoneticPr fontId="19"/>
  </si>
  <si>
    <t>病院事業</t>
    <rPh sb="0" eb="2">
      <t>ビョウイン</t>
    </rPh>
    <rPh sb="2" eb="4">
      <t>ジギョウ</t>
    </rPh>
    <phoneticPr fontId="19"/>
  </si>
  <si>
    <t>下水道事業</t>
    <rPh sb="0" eb="3">
      <t>ゲスイドウ</t>
    </rPh>
    <rPh sb="3" eb="5">
      <t>ジギョウ</t>
    </rPh>
    <phoneticPr fontId="19"/>
  </si>
  <si>
    <t>宅地造成事業</t>
    <rPh sb="0" eb="2">
      <t>タクチ</t>
    </rPh>
    <rPh sb="2" eb="4">
      <t>ゾウセイ</t>
    </rPh>
    <rPh sb="4" eb="6">
      <t>ジギョウ</t>
    </rPh>
    <phoneticPr fontId="19"/>
  </si>
  <si>
    <t>と畜場事業</t>
    <rPh sb="1" eb="2">
      <t>チク</t>
    </rPh>
    <rPh sb="2" eb="3">
      <t>ジョウ</t>
    </rPh>
    <rPh sb="3" eb="5">
      <t>ジギョウ</t>
    </rPh>
    <phoneticPr fontId="19"/>
  </si>
  <si>
    <t>市場事業</t>
    <rPh sb="0" eb="2">
      <t>シジョウ</t>
    </rPh>
    <rPh sb="2" eb="4">
      <t>ジギョウ</t>
    </rPh>
    <phoneticPr fontId="19"/>
  </si>
  <si>
    <t>介護サービス事業</t>
    <rPh sb="0" eb="2">
      <t>カイゴ</t>
    </rPh>
    <rPh sb="6" eb="8">
      <t>ジギョウ</t>
    </rPh>
    <phoneticPr fontId="19"/>
  </si>
  <si>
    <t>さいたま市</t>
    <rPh sb="4" eb="5">
      <t>シ</t>
    </rPh>
    <phoneticPr fontId="15"/>
  </si>
  <si>
    <t>北浦和ターミナルビル㈱</t>
    <rPh sb="0" eb="3">
      <t>キタウラワ</t>
    </rPh>
    <phoneticPr fontId="7"/>
  </si>
  <si>
    <t>与野都市開発㈱</t>
    <rPh sb="0" eb="2">
      <t>ヨノ</t>
    </rPh>
    <rPh sb="2" eb="4">
      <t>トシ</t>
    </rPh>
    <rPh sb="4" eb="6">
      <t>カイハツ</t>
    </rPh>
    <phoneticPr fontId="7"/>
  </si>
  <si>
    <t>岩槻都市振興㈱</t>
    <rPh sb="0" eb="2">
      <t>イワツキ</t>
    </rPh>
    <rPh sb="2" eb="4">
      <t>トシ</t>
    </rPh>
    <rPh sb="4" eb="6">
      <t>シンコウ</t>
    </rPh>
    <phoneticPr fontId="7"/>
  </si>
  <si>
    <t>さいたま市</t>
    <rPh sb="4" eb="5">
      <t>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</si>
</sst>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2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sqref="A1:D1"/>
    </sheetView>
  </sheetViews>
  <sheetFormatPr defaultColWidth="9" defaultRowHeight="13.2"/>
  <cols>
    <col min="1" max="2" width="3.6640625" style="1" customWidth="1"/>
    <col min="3" max="4" width="1.6640625" style="1" customWidth="1"/>
    <col min="5" max="5" width="32.6640625" style="1" customWidth="1"/>
    <col min="6" max="6" width="15.6640625" style="1" customWidth="1"/>
    <col min="7" max="7" width="10.6640625" style="1" customWidth="1"/>
    <col min="8" max="8" width="15.6640625" style="1" customWidth="1"/>
    <col min="9" max="9" width="10.6640625" style="1" customWidth="1"/>
    <col min="10" max="12" width="9" style="1"/>
    <col min="13" max="13" width="9.88671875" style="1" customWidth="1"/>
    <col min="14" max="16384" width="9" style="1"/>
  </cols>
  <sheetData>
    <row r="1" spans="1:9" ht="33.9" customHeight="1">
      <c r="A1" s="93" t="s">
        <v>0</v>
      </c>
      <c r="B1" s="93"/>
      <c r="C1" s="93"/>
      <c r="D1" s="93"/>
      <c r="E1" s="20" t="s">
        <v>246</v>
      </c>
      <c r="F1" s="2"/>
    </row>
    <row r="3" spans="1:9" ht="14.4">
      <c r="A3" s="10" t="s">
        <v>103</v>
      </c>
    </row>
    <row r="5" spans="1:9">
      <c r="A5" s="9" t="s">
        <v>233</v>
      </c>
    </row>
    <row r="6" spans="1:9" ht="14.4">
      <c r="A6" s="3"/>
      <c r="G6" s="95" t="s">
        <v>104</v>
      </c>
      <c r="H6" s="96"/>
      <c r="I6" s="96"/>
    </row>
    <row r="7" spans="1:9" ht="27" customHeight="1">
      <c r="A7" s="8"/>
      <c r="B7" s="4"/>
      <c r="C7" s="4"/>
      <c r="D7" s="4"/>
      <c r="E7" s="60"/>
      <c r="F7" s="52" t="s">
        <v>235</v>
      </c>
      <c r="G7" s="52"/>
      <c r="H7" s="52" t="s">
        <v>231</v>
      </c>
      <c r="I7" s="53" t="s">
        <v>20</v>
      </c>
    </row>
    <row r="8" spans="1:9" ht="17.100000000000001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229</v>
      </c>
      <c r="I8" s="55"/>
    </row>
    <row r="9" spans="1:9" ht="18" customHeight="1">
      <c r="A9" s="94" t="s">
        <v>79</v>
      </c>
      <c r="B9" s="94" t="s">
        <v>80</v>
      </c>
      <c r="C9" s="62" t="s">
        <v>2</v>
      </c>
      <c r="D9" s="56"/>
      <c r="E9" s="56"/>
      <c r="F9" s="57">
        <v>282828</v>
      </c>
      <c r="G9" s="58">
        <f t="shared" ref="G9:G22" si="0">F9/$F$22*100</f>
        <v>39.703683738402773</v>
      </c>
      <c r="H9" s="57">
        <v>284516</v>
      </c>
      <c r="I9" s="58">
        <f t="shared" ref="I9:I21" si="1">(F9/H9-1)*100</f>
        <v>-0.5932882509243731</v>
      </c>
    </row>
    <row r="10" spans="1:9" ht="18" customHeight="1">
      <c r="A10" s="94"/>
      <c r="B10" s="94"/>
      <c r="C10" s="64"/>
      <c r="D10" s="62" t="s">
        <v>21</v>
      </c>
      <c r="E10" s="56"/>
      <c r="F10" s="57">
        <v>152917</v>
      </c>
      <c r="G10" s="58">
        <f t="shared" si="0"/>
        <v>21.466644767227208</v>
      </c>
      <c r="H10" s="57">
        <v>157360</v>
      </c>
      <c r="I10" s="58">
        <f t="shared" si="1"/>
        <v>-2.8234621250635472</v>
      </c>
    </row>
    <row r="11" spans="1:9" ht="18" customHeight="1">
      <c r="A11" s="94"/>
      <c r="B11" s="94"/>
      <c r="C11" s="51"/>
      <c r="D11" s="51"/>
      <c r="E11" s="30" t="s">
        <v>22</v>
      </c>
      <c r="F11" s="57">
        <v>131979</v>
      </c>
      <c r="G11" s="58">
        <f t="shared" si="0"/>
        <v>18.527346925023899</v>
      </c>
      <c r="H11" s="57">
        <v>136164</v>
      </c>
      <c r="I11" s="58">
        <f t="shared" si="1"/>
        <v>-3.0734996034194051</v>
      </c>
    </row>
    <row r="12" spans="1:9" ht="18" customHeight="1">
      <c r="A12" s="94"/>
      <c r="B12" s="94"/>
      <c r="C12" s="51"/>
      <c r="D12" s="29"/>
      <c r="E12" s="30" t="s">
        <v>23</v>
      </c>
      <c r="F12" s="57">
        <v>13041</v>
      </c>
      <c r="G12" s="58">
        <f>F12/$F$22*100</f>
        <v>1.8307089101238583</v>
      </c>
      <c r="H12" s="57">
        <v>13028</v>
      </c>
      <c r="I12" s="58">
        <f t="shared" si="1"/>
        <v>9.9785078292913276E-2</v>
      </c>
    </row>
    <row r="13" spans="1:9" ht="18" customHeight="1">
      <c r="A13" s="94"/>
      <c r="B13" s="94"/>
      <c r="C13" s="63"/>
      <c r="D13" s="56" t="s">
        <v>24</v>
      </c>
      <c r="E13" s="56"/>
      <c r="F13" s="57">
        <v>94464</v>
      </c>
      <c r="G13" s="58">
        <f t="shared" si="0"/>
        <v>13.260952878302287</v>
      </c>
      <c r="H13" s="57">
        <v>92766</v>
      </c>
      <c r="I13" s="58">
        <f t="shared" si="1"/>
        <v>1.8304120043981742</v>
      </c>
    </row>
    <row r="14" spans="1:9" ht="18" customHeight="1">
      <c r="A14" s="94"/>
      <c r="B14" s="94"/>
      <c r="C14" s="56" t="s">
        <v>3</v>
      </c>
      <c r="D14" s="56"/>
      <c r="E14" s="56"/>
      <c r="F14" s="57">
        <v>3028</v>
      </c>
      <c r="G14" s="58">
        <f t="shared" si="0"/>
        <v>0.42507373513189495</v>
      </c>
      <c r="H14" s="57">
        <v>2945</v>
      </c>
      <c r="I14" s="58">
        <f t="shared" si="1"/>
        <v>2.8183361629881221</v>
      </c>
    </row>
    <row r="15" spans="1:9" ht="18" customHeight="1">
      <c r="A15" s="94"/>
      <c r="B15" s="94"/>
      <c r="C15" s="56" t="s">
        <v>4</v>
      </c>
      <c r="D15" s="56"/>
      <c r="E15" s="56"/>
      <c r="F15" s="57">
        <v>8400</v>
      </c>
      <c r="G15" s="58">
        <f t="shared" si="0"/>
        <v>1.1792005862311485</v>
      </c>
      <c r="H15" s="57">
        <v>5800</v>
      </c>
      <c r="I15" s="58">
        <f t="shared" si="1"/>
        <v>44.827586206896555</v>
      </c>
    </row>
    <row r="16" spans="1:9" ht="18" customHeight="1">
      <c r="A16" s="94"/>
      <c r="B16" s="94"/>
      <c r="C16" s="56" t="s">
        <v>25</v>
      </c>
      <c r="D16" s="56"/>
      <c r="E16" s="56"/>
      <c r="F16" s="57">
        <v>8077</v>
      </c>
      <c r="G16" s="58">
        <f t="shared" si="0"/>
        <v>1.1338575160701174</v>
      </c>
      <c r="H16" s="57">
        <v>7418</v>
      </c>
      <c r="I16" s="58">
        <f>(F16/H16-1)*100</f>
        <v>8.8837961714747884</v>
      </c>
    </row>
    <row r="17" spans="1:9" ht="18" customHeight="1">
      <c r="A17" s="94"/>
      <c r="B17" s="94"/>
      <c r="C17" s="56" t="s">
        <v>5</v>
      </c>
      <c r="D17" s="56"/>
      <c r="E17" s="56"/>
      <c r="F17" s="57">
        <v>147026</v>
      </c>
      <c r="G17" s="58">
        <f t="shared" si="0"/>
        <v>20.639660165621528</v>
      </c>
      <c r="H17" s="57">
        <v>132542</v>
      </c>
      <c r="I17" s="58">
        <f t="shared" si="1"/>
        <v>10.927856830287762</v>
      </c>
    </row>
    <row r="18" spans="1:9" ht="18" customHeight="1">
      <c r="A18" s="94"/>
      <c r="B18" s="94"/>
      <c r="C18" s="56" t="s">
        <v>26</v>
      </c>
      <c r="D18" s="56"/>
      <c r="E18" s="56"/>
      <c r="F18" s="57">
        <v>35656</v>
      </c>
      <c r="G18" s="58">
        <f t="shared" si="0"/>
        <v>5.0054257265068847</v>
      </c>
      <c r="H18" s="57">
        <v>35248</v>
      </c>
      <c r="I18" s="58">
        <f t="shared" si="1"/>
        <v>1.1575124829777517</v>
      </c>
    </row>
    <row r="19" spans="1:9" ht="18" customHeight="1">
      <c r="A19" s="94"/>
      <c r="B19" s="94"/>
      <c r="C19" s="56" t="s">
        <v>27</v>
      </c>
      <c r="D19" s="56"/>
      <c r="E19" s="56"/>
      <c r="F19" s="57">
        <v>7240</v>
      </c>
      <c r="G19" s="58">
        <f t="shared" si="0"/>
        <v>1.0163586005135137</v>
      </c>
      <c r="H19" s="57">
        <v>1519</v>
      </c>
      <c r="I19" s="58">
        <f t="shared" si="1"/>
        <v>376.62936142198811</v>
      </c>
    </row>
    <row r="20" spans="1:9" ht="18" customHeight="1">
      <c r="A20" s="94"/>
      <c r="B20" s="94"/>
      <c r="C20" s="56" t="s">
        <v>6</v>
      </c>
      <c r="D20" s="56"/>
      <c r="E20" s="56"/>
      <c r="F20" s="57">
        <v>90381</v>
      </c>
      <c r="G20" s="58">
        <f t="shared" si="0"/>
        <v>12.687777164780648</v>
      </c>
      <c r="H20" s="57">
        <v>76425</v>
      </c>
      <c r="I20" s="58">
        <f t="shared" si="1"/>
        <v>18.261040235525016</v>
      </c>
    </row>
    <row r="21" spans="1:9" ht="18" customHeight="1">
      <c r="A21" s="94"/>
      <c r="B21" s="94"/>
      <c r="C21" s="56" t="s">
        <v>7</v>
      </c>
      <c r="D21" s="56"/>
      <c r="E21" s="56"/>
      <c r="F21" s="57">
        <v>129711</v>
      </c>
      <c r="G21" s="58">
        <f t="shared" si="0"/>
        <v>18.20896276674149</v>
      </c>
      <c r="H21" s="57">
        <v>123185</v>
      </c>
      <c r="I21" s="58">
        <f t="shared" si="1"/>
        <v>5.2977229370459122</v>
      </c>
    </row>
    <row r="22" spans="1:9" ht="18" customHeight="1">
      <c r="A22" s="94"/>
      <c r="B22" s="94"/>
      <c r="C22" s="56" t="s">
        <v>8</v>
      </c>
      <c r="D22" s="56"/>
      <c r="E22" s="56"/>
      <c r="F22" s="57">
        <f>SUM(F9,F14:F21)</f>
        <v>712347</v>
      </c>
      <c r="G22" s="58">
        <f t="shared" si="0"/>
        <v>100</v>
      </c>
      <c r="H22" s="57">
        <f>SUM(H9,H14:H21)</f>
        <v>669598</v>
      </c>
      <c r="I22" s="58">
        <f t="shared" ref="I22:I40" si="2">(F22/H22-1)*100</f>
        <v>6.384278328190951</v>
      </c>
    </row>
    <row r="23" spans="1:9" ht="18" customHeight="1">
      <c r="A23" s="94"/>
      <c r="B23" s="94" t="s">
        <v>81</v>
      </c>
      <c r="C23" s="65" t="s">
        <v>9</v>
      </c>
      <c r="D23" s="30"/>
      <c r="E23" s="30"/>
      <c r="F23" s="57">
        <v>364700</v>
      </c>
      <c r="G23" s="58">
        <f t="shared" ref="G23:G37" si="3">F23/$F$40*100</f>
        <v>51.196958785535699</v>
      </c>
      <c r="H23" s="57">
        <v>344070</v>
      </c>
      <c r="I23" s="58">
        <f t="shared" si="2"/>
        <v>5.9958729328334348</v>
      </c>
    </row>
    <row r="24" spans="1:9" ht="18" customHeight="1">
      <c r="A24" s="94"/>
      <c r="B24" s="94"/>
      <c r="C24" s="64"/>
      <c r="D24" s="30" t="s">
        <v>10</v>
      </c>
      <c r="E24" s="30"/>
      <c r="F24" s="57">
        <v>139534</v>
      </c>
      <c r="G24" s="58">
        <f t="shared" si="3"/>
        <v>19.587925547521081</v>
      </c>
      <c r="H24" s="57">
        <v>132211</v>
      </c>
      <c r="I24" s="58">
        <f t="shared" si="2"/>
        <v>5.5388734674119311</v>
      </c>
    </row>
    <row r="25" spans="1:9" ht="18" customHeight="1">
      <c r="A25" s="94"/>
      <c r="B25" s="94"/>
      <c r="C25" s="64"/>
      <c r="D25" s="30" t="s">
        <v>28</v>
      </c>
      <c r="E25" s="30"/>
      <c r="F25" s="57">
        <v>169964</v>
      </c>
      <c r="G25" s="58">
        <f t="shared" si="3"/>
        <v>23.859720052165585</v>
      </c>
      <c r="H25" s="57">
        <v>156518</v>
      </c>
      <c r="I25" s="58">
        <f t="shared" si="2"/>
        <v>8.5907052224025282</v>
      </c>
    </row>
    <row r="26" spans="1:9" ht="18" customHeight="1">
      <c r="A26" s="94"/>
      <c r="B26" s="94"/>
      <c r="C26" s="63"/>
      <c r="D26" s="30" t="s">
        <v>11</v>
      </c>
      <c r="E26" s="30"/>
      <c r="F26" s="57">
        <v>55202</v>
      </c>
      <c r="G26" s="58">
        <f t="shared" si="3"/>
        <v>7.7493131858490312</v>
      </c>
      <c r="H26" s="57">
        <v>55341</v>
      </c>
      <c r="I26" s="58">
        <f t="shared" si="2"/>
        <v>-0.25117001861187926</v>
      </c>
    </row>
    <row r="27" spans="1:9" ht="18" customHeight="1">
      <c r="A27" s="94"/>
      <c r="B27" s="94"/>
      <c r="C27" s="65" t="s">
        <v>12</v>
      </c>
      <c r="D27" s="30"/>
      <c r="E27" s="30"/>
      <c r="F27" s="57">
        <v>218867</v>
      </c>
      <c r="G27" s="58">
        <f t="shared" si="3"/>
        <v>30.724773179363428</v>
      </c>
      <c r="H27" s="57">
        <v>226361</v>
      </c>
      <c r="I27" s="58">
        <f t="shared" si="2"/>
        <v>-3.3106409673044346</v>
      </c>
    </row>
    <row r="28" spans="1:9" ht="18" customHeight="1">
      <c r="A28" s="94"/>
      <c r="B28" s="94"/>
      <c r="C28" s="64"/>
      <c r="D28" s="30" t="s">
        <v>13</v>
      </c>
      <c r="E28" s="30"/>
      <c r="F28" s="57">
        <v>96171</v>
      </c>
      <c r="G28" s="58">
        <f t="shared" si="3"/>
        <v>13.500583283147119</v>
      </c>
      <c r="H28" s="57">
        <v>100379</v>
      </c>
      <c r="I28" s="58">
        <f t="shared" si="2"/>
        <v>-4.1921118959144854</v>
      </c>
    </row>
    <row r="29" spans="1:9" ht="18" customHeight="1">
      <c r="A29" s="94"/>
      <c r="B29" s="94"/>
      <c r="C29" s="64"/>
      <c r="D29" s="30" t="s">
        <v>29</v>
      </c>
      <c r="E29" s="30"/>
      <c r="F29" s="57">
        <v>5793</v>
      </c>
      <c r="G29" s="58">
        <f t="shared" si="3"/>
        <v>0.81322726143298141</v>
      </c>
      <c r="H29" s="57">
        <v>5079</v>
      </c>
      <c r="I29" s="58">
        <f t="shared" si="2"/>
        <v>14.057885410513871</v>
      </c>
    </row>
    <row r="30" spans="1:9" ht="18" customHeight="1">
      <c r="A30" s="94"/>
      <c r="B30" s="94"/>
      <c r="C30" s="64"/>
      <c r="D30" s="30" t="s">
        <v>30</v>
      </c>
      <c r="E30" s="30"/>
      <c r="F30" s="57">
        <v>42335</v>
      </c>
      <c r="G30" s="58">
        <f t="shared" si="3"/>
        <v>5.9430305735828188</v>
      </c>
      <c r="H30" s="57">
        <v>35870</v>
      </c>
      <c r="I30" s="58">
        <f t="shared" si="2"/>
        <v>18.023417897964865</v>
      </c>
    </row>
    <row r="31" spans="1:9" ht="18" customHeight="1">
      <c r="A31" s="94"/>
      <c r="B31" s="94"/>
      <c r="C31" s="64"/>
      <c r="D31" s="30" t="s">
        <v>31</v>
      </c>
      <c r="E31" s="30"/>
      <c r="F31" s="57">
        <v>39704</v>
      </c>
      <c r="G31" s="58">
        <f t="shared" si="3"/>
        <v>5.5736881042525628</v>
      </c>
      <c r="H31" s="57">
        <v>37931</v>
      </c>
      <c r="I31" s="58">
        <f t="shared" si="2"/>
        <v>4.6742769766154435</v>
      </c>
    </row>
    <row r="32" spans="1:9" ht="18" customHeight="1">
      <c r="A32" s="94"/>
      <c r="B32" s="94"/>
      <c r="C32" s="64"/>
      <c r="D32" s="30" t="s">
        <v>14</v>
      </c>
      <c r="E32" s="30"/>
      <c r="F32" s="57">
        <v>805</v>
      </c>
      <c r="G32" s="58">
        <f t="shared" si="3"/>
        <v>0.11300672284715173</v>
      </c>
      <c r="H32" s="57">
        <v>5763</v>
      </c>
      <c r="I32" s="58">
        <f t="shared" si="2"/>
        <v>-86.031580773902476</v>
      </c>
    </row>
    <row r="33" spans="1:9" ht="18" customHeight="1">
      <c r="A33" s="94"/>
      <c r="B33" s="94"/>
      <c r="C33" s="63"/>
      <c r="D33" s="30" t="s">
        <v>32</v>
      </c>
      <c r="E33" s="30"/>
      <c r="F33" s="57">
        <v>33856</v>
      </c>
      <c r="G33" s="58">
        <f t="shared" si="3"/>
        <v>4.7527398866002102</v>
      </c>
      <c r="H33" s="57">
        <v>41135</v>
      </c>
      <c r="I33" s="58">
        <f t="shared" si="2"/>
        <v>-17.695393217454725</v>
      </c>
    </row>
    <row r="34" spans="1:9" ht="18" customHeight="1">
      <c r="A34" s="94"/>
      <c r="B34" s="94"/>
      <c r="C34" s="65" t="s">
        <v>15</v>
      </c>
      <c r="D34" s="30"/>
      <c r="E34" s="30"/>
      <c r="F34" s="57">
        <v>128780</v>
      </c>
      <c r="G34" s="58">
        <f t="shared" si="3"/>
        <v>18.078268035100869</v>
      </c>
      <c r="H34" s="57">
        <v>99167</v>
      </c>
      <c r="I34" s="58">
        <f t="shared" si="2"/>
        <v>29.861748363871055</v>
      </c>
    </row>
    <row r="35" spans="1:9" ht="18" customHeight="1">
      <c r="A35" s="94"/>
      <c r="B35" s="94"/>
      <c r="C35" s="64"/>
      <c r="D35" s="65" t="s">
        <v>16</v>
      </c>
      <c r="E35" s="30"/>
      <c r="F35" s="57">
        <v>128780</v>
      </c>
      <c r="G35" s="58">
        <f t="shared" si="3"/>
        <v>18.078268035100869</v>
      </c>
      <c r="H35" s="57">
        <v>99167</v>
      </c>
      <c r="I35" s="58">
        <f t="shared" si="2"/>
        <v>29.861748363871055</v>
      </c>
    </row>
    <row r="36" spans="1:9" ht="18" customHeight="1">
      <c r="A36" s="94"/>
      <c r="B36" s="94"/>
      <c r="C36" s="64"/>
      <c r="D36" s="64"/>
      <c r="E36" s="59" t="s">
        <v>102</v>
      </c>
      <c r="F36" s="57">
        <v>75023</v>
      </c>
      <c r="G36" s="58">
        <f t="shared" si="3"/>
        <v>10.531805426288031</v>
      </c>
      <c r="H36" s="57">
        <v>43889</v>
      </c>
      <c r="I36" s="58">
        <f>(F36/H36-1)*100</f>
        <v>70.938048258105681</v>
      </c>
    </row>
    <row r="37" spans="1:9" ht="18" customHeight="1">
      <c r="A37" s="94"/>
      <c r="B37" s="94"/>
      <c r="C37" s="64"/>
      <c r="D37" s="63"/>
      <c r="E37" s="30" t="s">
        <v>33</v>
      </c>
      <c r="F37" s="57">
        <v>53757</v>
      </c>
      <c r="G37" s="58">
        <f t="shared" si="3"/>
        <v>7.5464626088128401</v>
      </c>
      <c r="H37" s="57">
        <v>55278</v>
      </c>
      <c r="I37" s="58">
        <f t="shared" si="2"/>
        <v>-2.751546727450338</v>
      </c>
    </row>
    <row r="38" spans="1:9" ht="18" customHeight="1">
      <c r="A38" s="94"/>
      <c r="B38" s="94"/>
      <c r="C38" s="64"/>
      <c r="D38" s="56" t="s">
        <v>34</v>
      </c>
      <c r="E38" s="56"/>
      <c r="F38" s="57">
        <v>0</v>
      </c>
      <c r="G38" s="58">
        <f>F38/$F$40*100</f>
        <v>0</v>
      </c>
      <c r="H38" s="57">
        <v>0</v>
      </c>
      <c r="I38" s="58" t="e">
        <f t="shared" si="2"/>
        <v>#DIV/0!</v>
      </c>
    </row>
    <row r="39" spans="1:9" ht="18" customHeight="1">
      <c r="A39" s="94"/>
      <c r="B39" s="94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94"/>
      <c r="B40" s="94"/>
      <c r="C40" s="30" t="s">
        <v>17</v>
      </c>
      <c r="D40" s="30"/>
      <c r="E40" s="30"/>
      <c r="F40" s="57">
        <f>SUM(F23,F27,F34)</f>
        <v>712347</v>
      </c>
      <c r="G40" s="58">
        <f>F40/$F$40*100</f>
        <v>100</v>
      </c>
      <c r="H40" s="57">
        <f>SUM(H23,H27,H34)</f>
        <v>669598</v>
      </c>
      <c r="I40" s="58">
        <f t="shared" si="2"/>
        <v>6.384278328190951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2"/>
  <cols>
    <col min="1" max="1" width="3.6640625" style="1" customWidth="1"/>
    <col min="2" max="3" width="1.6640625" style="1" customWidth="1"/>
    <col min="4" max="4" width="22.6640625" style="1" customWidth="1"/>
    <col min="5" max="5" width="10.6640625" style="1" customWidth="1"/>
    <col min="6" max="21" width="13.6640625" style="1" customWidth="1"/>
    <col min="22" max="25" width="12" style="1" customWidth="1"/>
    <col min="26" max="16384" width="9" style="1"/>
  </cols>
  <sheetData>
    <row r="1" spans="1:25" ht="33.9" customHeight="1">
      <c r="A1" s="17" t="s">
        <v>0</v>
      </c>
      <c r="B1" s="13"/>
      <c r="C1" s="13"/>
      <c r="D1" s="21" t="s">
        <v>246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" customHeight="1">
      <c r="A6" s="102" t="s">
        <v>44</v>
      </c>
      <c r="B6" s="101"/>
      <c r="C6" s="101"/>
      <c r="D6" s="101"/>
      <c r="E6" s="101"/>
      <c r="F6" s="109" t="s">
        <v>247</v>
      </c>
      <c r="G6" s="106"/>
      <c r="H6" s="109" t="s">
        <v>248</v>
      </c>
      <c r="I6" s="106"/>
      <c r="J6" s="109" t="s">
        <v>249</v>
      </c>
      <c r="K6" s="106"/>
      <c r="L6" s="106"/>
      <c r="M6" s="106"/>
      <c r="N6" s="106"/>
      <c r="O6" s="106"/>
    </row>
    <row r="7" spans="1:25" ht="15.9" customHeight="1">
      <c r="A7" s="101"/>
      <c r="B7" s="101"/>
      <c r="C7" s="101"/>
      <c r="D7" s="101"/>
      <c r="E7" s="101"/>
      <c r="F7" s="54" t="s">
        <v>237</v>
      </c>
      <c r="G7" s="54" t="s">
        <v>231</v>
      </c>
      <c r="H7" s="54" t="s">
        <v>234</v>
      </c>
      <c r="I7" s="54" t="s">
        <v>231</v>
      </c>
      <c r="J7" s="54" t="s">
        <v>234</v>
      </c>
      <c r="K7" s="54" t="s">
        <v>231</v>
      </c>
      <c r="L7" s="54" t="s">
        <v>234</v>
      </c>
      <c r="M7" s="54" t="s">
        <v>231</v>
      </c>
      <c r="N7" s="54" t="s">
        <v>234</v>
      </c>
      <c r="O7" s="54" t="s">
        <v>231</v>
      </c>
    </row>
    <row r="8" spans="1:25" ht="15.9" customHeight="1">
      <c r="A8" s="99" t="s">
        <v>83</v>
      </c>
      <c r="B8" s="62" t="s">
        <v>45</v>
      </c>
      <c r="C8" s="56"/>
      <c r="D8" s="56"/>
      <c r="E8" s="66" t="s">
        <v>36</v>
      </c>
      <c r="F8" s="67">
        <v>33457</v>
      </c>
      <c r="G8" s="67">
        <v>33744</v>
      </c>
      <c r="H8" s="67">
        <v>25858</v>
      </c>
      <c r="I8" s="67">
        <v>25935</v>
      </c>
      <c r="J8" s="67">
        <v>26438</v>
      </c>
      <c r="K8" s="67">
        <v>26791</v>
      </c>
      <c r="L8" s="67"/>
      <c r="M8" s="67"/>
      <c r="N8" s="67"/>
      <c r="O8" s="67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" customHeight="1">
      <c r="A9" s="99"/>
      <c r="B9" s="64"/>
      <c r="C9" s="56" t="s">
        <v>46</v>
      </c>
      <c r="D9" s="56"/>
      <c r="E9" s="66" t="s">
        <v>37</v>
      </c>
      <c r="F9" s="67">
        <f>F8-F10</f>
        <v>33442</v>
      </c>
      <c r="G9" s="67">
        <f>G8-G10</f>
        <v>33729</v>
      </c>
      <c r="H9" s="92">
        <f>H8-H10</f>
        <v>25858</v>
      </c>
      <c r="I9" s="67">
        <f>I8-I10</f>
        <v>25667</v>
      </c>
      <c r="J9" s="67">
        <f t="shared" ref="J9:K9" si="0">J8-J10</f>
        <v>26438</v>
      </c>
      <c r="K9" s="67">
        <f t="shared" si="0"/>
        <v>26790.9</v>
      </c>
      <c r="L9" s="67"/>
      <c r="M9" s="67"/>
      <c r="N9" s="67"/>
      <c r="O9" s="6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" customHeight="1">
      <c r="A10" s="99"/>
      <c r="B10" s="63"/>
      <c r="C10" s="56" t="s">
        <v>47</v>
      </c>
      <c r="D10" s="56"/>
      <c r="E10" s="66" t="s">
        <v>38</v>
      </c>
      <c r="F10" s="67">
        <v>15</v>
      </c>
      <c r="G10" s="67">
        <v>15</v>
      </c>
      <c r="H10" s="67">
        <v>0</v>
      </c>
      <c r="I10" s="67">
        <v>268</v>
      </c>
      <c r="J10" s="68">
        <v>0</v>
      </c>
      <c r="K10" s="68">
        <v>0.1</v>
      </c>
      <c r="L10" s="67"/>
      <c r="M10" s="67"/>
      <c r="N10" s="67"/>
      <c r="O10" s="6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" customHeight="1">
      <c r="A11" s="99"/>
      <c r="B11" s="62" t="s">
        <v>48</v>
      </c>
      <c r="C11" s="56"/>
      <c r="D11" s="56"/>
      <c r="E11" s="66" t="s">
        <v>39</v>
      </c>
      <c r="F11" s="67">
        <v>29547</v>
      </c>
      <c r="G11" s="67">
        <v>29392</v>
      </c>
      <c r="H11" s="67">
        <v>29893</v>
      </c>
      <c r="I11" s="67">
        <v>29706</v>
      </c>
      <c r="J11" s="67">
        <v>25307</v>
      </c>
      <c r="K11" s="67">
        <v>25433</v>
      </c>
      <c r="L11" s="67"/>
      <c r="M11" s="67"/>
      <c r="N11" s="67"/>
      <c r="O11" s="6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" customHeight="1">
      <c r="A12" s="99"/>
      <c r="B12" s="64"/>
      <c r="C12" s="56" t="s">
        <v>49</v>
      </c>
      <c r="D12" s="56"/>
      <c r="E12" s="66" t="s">
        <v>40</v>
      </c>
      <c r="F12" s="92">
        <f>F11-F13</f>
        <v>29545</v>
      </c>
      <c r="G12" s="67">
        <f>G11-G13</f>
        <v>29390</v>
      </c>
      <c r="H12" s="92">
        <f>H11-H13</f>
        <v>29893</v>
      </c>
      <c r="I12" s="67">
        <f>I11-I13</f>
        <v>29151</v>
      </c>
      <c r="J12" s="67">
        <f t="shared" ref="J12:K12" si="1">J11-J13</f>
        <v>25307</v>
      </c>
      <c r="K12" s="67">
        <f t="shared" si="1"/>
        <v>25433</v>
      </c>
      <c r="L12" s="67"/>
      <c r="M12" s="67"/>
      <c r="N12" s="67"/>
      <c r="O12" s="67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" customHeight="1">
      <c r="A13" s="99"/>
      <c r="B13" s="63"/>
      <c r="C13" s="56" t="s">
        <v>50</v>
      </c>
      <c r="D13" s="56"/>
      <c r="E13" s="66" t="s">
        <v>41</v>
      </c>
      <c r="F13" s="67">
        <v>2</v>
      </c>
      <c r="G13" s="67">
        <v>2</v>
      </c>
      <c r="H13" s="68">
        <v>0</v>
      </c>
      <c r="I13" s="68">
        <v>555</v>
      </c>
      <c r="J13" s="68">
        <v>0</v>
      </c>
      <c r="K13" s="68">
        <v>0</v>
      </c>
      <c r="L13" s="67"/>
      <c r="M13" s="67"/>
      <c r="N13" s="67"/>
      <c r="O13" s="6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" customHeight="1">
      <c r="A14" s="99"/>
      <c r="B14" s="56" t="s">
        <v>51</v>
      </c>
      <c r="C14" s="56"/>
      <c r="D14" s="56"/>
      <c r="E14" s="66" t="s">
        <v>87</v>
      </c>
      <c r="F14" s="67">
        <f t="shared" ref="F14:O14" si="2">F9-F12</f>
        <v>3897</v>
      </c>
      <c r="G14" s="67">
        <f t="shared" si="2"/>
        <v>4339</v>
      </c>
      <c r="H14" s="67">
        <f t="shared" si="2"/>
        <v>-4035</v>
      </c>
      <c r="I14" s="67">
        <f t="shared" si="2"/>
        <v>-3484</v>
      </c>
      <c r="J14" s="67">
        <f t="shared" si="2"/>
        <v>1131</v>
      </c>
      <c r="K14" s="67">
        <f t="shared" si="2"/>
        <v>1357.9000000000015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" customHeight="1">
      <c r="A15" s="99"/>
      <c r="B15" s="56" t="s">
        <v>52</v>
      </c>
      <c r="C15" s="56"/>
      <c r="D15" s="56"/>
      <c r="E15" s="66" t="s">
        <v>88</v>
      </c>
      <c r="F15" s="67">
        <f t="shared" ref="F15:O15" si="3">F10-F13</f>
        <v>13</v>
      </c>
      <c r="G15" s="67">
        <f t="shared" si="3"/>
        <v>13</v>
      </c>
      <c r="H15" s="67">
        <f t="shared" si="3"/>
        <v>0</v>
      </c>
      <c r="I15" s="67">
        <f t="shared" si="3"/>
        <v>-287</v>
      </c>
      <c r="J15" s="67">
        <f t="shared" si="3"/>
        <v>0</v>
      </c>
      <c r="K15" s="67">
        <f t="shared" si="3"/>
        <v>0.1</v>
      </c>
      <c r="L15" s="67">
        <f t="shared" si="3"/>
        <v>0</v>
      </c>
      <c r="M15" s="67">
        <f t="shared" si="3"/>
        <v>0</v>
      </c>
      <c r="N15" s="67">
        <f t="shared" si="3"/>
        <v>0</v>
      </c>
      <c r="O15" s="67">
        <f t="shared" si="3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" customHeight="1">
      <c r="A16" s="99"/>
      <c r="B16" s="56" t="s">
        <v>53</v>
      </c>
      <c r="C16" s="56"/>
      <c r="D16" s="56"/>
      <c r="E16" s="66" t="s">
        <v>89</v>
      </c>
      <c r="F16" s="67">
        <f t="shared" ref="F16:O16" si="4">F8-F11</f>
        <v>3910</v>
      </c>
      <c r="G16" s="67">
        <f t="shared" si="4"/>
        <v>4352</v>
      </c>
      <c r="H16" s="67">
        <f t="shared" si="4"/>
        <v>-4035</v>
      </c>
      <c r="I16" s="67">
        <f t="shared" si="4"/>
        <v>-3771</v>
      </c>
      <c r="J16" s="67">
        <f t="shared" si="4"/>
        <v>1131</v>
      </c>
      <c r="K16" s="67">
        <f t="shared" si="4"/>
        <v>1358</v>
      </c>
      <c r="L16" s="67">
        <f t="shared" si="4"/>
        <v>0</v>
      </c>
      <c r="M16" s="67">
        <f t="shared" si="4"/>
        <v>0</v>
      </c>
      <c r="N16" s="67">
        <f t="shared" si="4"/>
        <v>0</v>
      </c>
      <c r="O16" s="67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" customHeight="1">
      <c r="A17" s="99"/>
      <c r="B17" s="56" t="s">
        <v>54</v>
      </c>
      <c r="C17" s="56"/>
      <c r="D17" s="56"/>
      <c r="E17" s="54"/>
      <c r="F17" s="67"/>
      <c r="G17" s="67"/>
      <c r="H17" s="68"/>
      <c r="I17" s="68"/>
      <c r="J17" s="67"/>
      <c r="K17" s="67"/>
      <c r="L17" s="67"/>
      <c r="M17" s="67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" customHeight="1">
      <c r="A18" s="99"/>
      <c r="B18" s="56" t="s">
        <v>55</v>
      </c>
      <c r="C18" s="56"/>
      <c r="D18" s="56"/>
      <c r="E18" s="54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" customHeight="1">
      <c r="A19" s="99" t="s">
        <v>84</v>
      </c>
      <c r="B19" s="62" t="s">
        <v>56</v>
      </c>
      <c r="C19" s="56"/>
      <c r="D19" s="56"/>
      <c r="E19" s="66"/>
      <c r="F19" s="67">
        <v>7535</v>
      </c>
      <c r="G19" s="67">
        <v>7337</v>
      </c>
      <c r="H19" s="67">
        <v>1270</v>
      </c>
      <c r="I19" s="67">
        <v>2056</v>
      </c>
      <c r="J19" s="67">
        <v>12287</v>
      </c>
      <c r="K19" s="67">
        <v>11605</v>
      </c>
      <c r="L19" s="67"/>
      <c r="M19" s="67"/>
      <c r="N19" s="67"/>
      <c r="O19" s="67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" customHeight="1">
      <c r="A20" s="99"/>
      <c r="B20" s="63"/>
      <c r="C20" s="56" t="s">
        <v>57</v>
      </c>
      <c r="D20" s="56"/>
      <c r="E20" s="66"/>
      <c r="F20" s="67">
        <v>7155</v>
      </c>
      <c r="G20" s="67">
        <v>6618</v>
      </c>
      <c r="H20" s="67">
        <v>285</v>
      </c>
      <c r="I20" s="67">
        <v>1018</v>
      </c>
      <c r="J20" s="67">
        <v>11069</v>
      </c>
      <c r="K20" s="68">
        <v>10744</v>
      </c>
      <c r="L20" s="67"/>
      <c r="M20" s="67"/>
      <c r="N20" s="67"/>
      <c r="O20" s="6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" customHeight="1">
      <c r="A21" s="99"/>
      <c r="B21" s="56" t="s">
        <v>58</v>
      </c>
      <c r="C21" s="56"/>
      <c r="D21" s="56"/>
      <c r="E21" s="66" t="s">
        <v>90</v>
      </c>
      <c r="F21" s="67">
        <v>7535</v>
      </c>
      <c r="G21" s="67">
        <v>7337</v>
      </c>
      <c r="H21" s="67">
        <v>1270</v>
      </c>
      <c r="I21" s="67">
        <v>2056</v>
      </c>
      <c r="J21" s="67">
        <v>12287</v>
      </c>
      <c r="K21" s="67">
        <v>11605</v>
      </c>
      <c r="L21" s="67"/>
      <c r="M21" s="67"/>
      <c r="N21" s="67"/>
      <c r="O21" s="67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" customHeight="1">
      <c r="A22" s="99"/>
      <c r="B22" s="62" t="s">
        <v>59</v>
      </c>
      <c r="C22" s="56"/>
      <c r="D22" s="56"/>
      <c r="E22" s="66" t="s">
        <v>91</v>
      </c>
      <c r="F22" s="67">
        <v>21753</v>
      </c>
      <c r="G22" s="67">
        <v>22125</v>
      </c>
      <c r="H22" s="67">
        <v>2939</v>
      </c>
      <c r="I22" s="67">
        <v>3960</v>
      </c>
      <c r="J22" s="67">
        <v>24730</v>
      </c>
      <c r="K22" s="67">
        <v>24821</v>
      </c>
      <c r="L22" s="67"/>
      <c r="M22" s="67"/>
      <c r="N22" s="67"/>
      <c r="O22" s="67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" customHeight="1">
      <c r="A23" s="99"/>
      <c r="B23" s="63" t="s">
        <v>60</v>
      </c>
      <c r="C23" s="56" t="s">
        <v>61</v>
      </c>
      <c r="D23" s="56"/>
      <c r="E23" s="66"/>
      <c r="F23" s="67">
        <v>4049</v>
      </c>
      <c r="G23" s="67">
        <v>4393</v>
      </c>
      <c r="H23" s="67">
        <v>1956</v>
      </c>
      <c r="I23" s="67">
        <v>2061</v>
      </c>
      <c r="J23" s="67">
        <v>11348</v>
      </c>
      <c r="K23" s="67">
        <v>11661</v>
      </c>
      <c r="L23" s="67"/>
      <c r="M23" s="67"/>
      <c r="N23" s="67"/>
      <c r="O23" s="6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" customHeight="1">
      <c r="A24" s="99"/>
      <c r="B24" s="56" t="s">
        <v>92</v>
      </c>
      <c r="C24" s="56"/>
      <c r="D24" s="56"/>
      <c r="E24" s="66" t="s">
        <v>93</v>
      </c>
      <c r="F24" s="67">
        <f t="shared" ref="F24:O24" si="5">F21-F22</f>
        <v>-14218</v>
      </c>
      <c r="G24" s="67">
        <f t="shared" si="5"/>
        <v>-14788</v>
      </c>
      <c r="H24" s="67">
        <f t="shared" si="5"/>
        <v>-1669</v>
      </c>
      <c r="I24" s="67">
        <f>I21-I22</f>
        <v>-1904</v>
      </c>
      <c r="J24" s="67">
        <f t="shared" si="5"/>
        <v>-12443</v>
      </c>
      <c r="K24" s="67">
        <f t="shared" si="5"/>
        <v>-13216</v>
      </c>
      <c r="L24" s="67">
        <f t="shared" si="5"/>
        <v>0</v>
      </c>
      <c r="M24" s="67">
        <f t="shared" si="5"/>
        <v>0</v>
      </c>
      <c r="N24" s="67">
        <f t="shared" si="5"/>
        <v>0</v>
      </c>
      <c r="O24" s="67">
        <f t="shared" si="5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" customHeight="1">
      <c r="A25" s="99"/>
      <c r="B25" s="62" t="s">
        <v>62</v>
      </c>
      <c r="C25" s="62"/>
      <c r="D25" s="62"/>
      <c r="E25" s="103" t="s">
        <v>94</v>
      </c>
      <c r="F25" s="97">
        <v>14218</v>
      </c>
      <c r="G25" s="97">
        <v>14788</v>
      </c>
      <c r="H25" s="97">
        <v>1669</v>
      </c>
      <c r="I25" s="97">
        <v>1904</v>
      </c>
      <c r="J25" s="97">
        <v>12443</v>
      </c>
      <c r="K25" s="97">
        <v>13216</v>
      </c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" customHeight="1">
      <c r="A26" s="99"/>
      <c r="B26" s="83" t="s">
        <v>63</v>
      </c>
      <c r="C26" s="83"/>
      <c r="D26" s="83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" customHeight="1">
      <c r="A27" s="99"/>
      <c r="B27" s="56" t="s">
        <v>95</v>
      </c>
      <c r="C27" s="56"/>
      <c r="D27" s="56"/>
      <c r="E27" s="66" t="s">
        <v>96</v>
      </c>
      <c r="F27" s="67">
        <f t="shared" ref="F27:O27" si="6">F24+F25</f>
        <v>0</v>
      </c>
      <c r="G27" s="67">
        <f t="shared" si="6"/>
        <v>0</v>
      </c>
      <c r="H27" s="67">
        <f t="shared" si="6"/>
        <v>0</v>
      </c>
      <c r="I27" s="67">
        <f t="shared" si="6"/>
        <v>0</v>
      </c>
      <c r="J27" s="67">
        <f t="shared" si="6"/>
        <v>0</v>
      </c>
      <c r="K27" s="67">
        <f t="shared" si="6"/>
        <v>0</v>
      </c>
      <c r="L27" s="67">
        <f t="shared" si="6"/>
        <v>0</v>
      </c>
      <c r="M27" s="67">
        <f t="shared" si="6"/>
        <v>0</v>
      </c>
      <c r="N27" s="67">
        <f t="shared" si="6"/>
        <v>0</v>
      </c>
      <c r="O27" s="67">
        <f t="shared" si="6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" customHeight="1">
      <c r="A30" s="101" t="s">
        <v>64</v>
      </c>
      <c r="B30" s="101"/>
      <c r="C30" s="101"/>
      <c r="D30" s="101"/>
      <c r="E30" s="101"/>
      <c r="F30" s="107" t="s">
        <v>250</v>
      </c>
      <c r="G30" s="108"/>
      <c r="H30" s="107" t="s">
        <v>251</v>
      </c>
      <c r="I30" s="108"/>
      <c r="J30" s="107" t="s">
        <v>252</v>
      </c>
      <c r="K30" s="108"/>
      <c r="L30" s="107" t="s">
        <v>253</v>
      </c>
      <c r="M30" s="108"/>
      <c r="N30" s="108"/>
      <c r="O30" s="108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" customHeight="1">
      <c r="A31" s="101"/>
      <c r="B31" s="101"/>
      <c r="C31" s="101"/>
      <c r="D31" s="101"/>
      <c r="E31" s="101"/>
      <c r="F31" s="54" t="s">
        <v>234</v>
      </c>
      <c r="G31" s="54" t="s">
        <v>231</v>
      </c>
      <c r="H31" s="54" t="s">
        <v>234</v>
      </c>
      <c r="I31" s="54" t="s">
        <v>231</v>
      </c>
      <c r="J31" s="54" t="s">
        <v>234</v>
      </c>
      <c r="K31" s="54" t="s">
        <v>231</v>
      </c>
      <c r="L31" s="54" t="s">
        <v>234</v>
      </c>
      <c r="M31" s="54" t="s">
        <v>231</v>
      </c>
      <c r="N31" s="54" t="s">
        <v>234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" customHeight="1">
      <c r="A32" s="99" t="s">
        <v>85</v>
      </c>
      <c r="B32" s="62" t="s">
        <v>45</v>
      </c>
      <c r="C32" s="56"/>
      <c r="D32" s="56"/>
      <c r="E32" s="66" t="s">
        <v>36</v>
      </c>
      <c r="F32" s="67">
        <v>40</v>
      </c>
      <c r="G32" s="67">
        <v>39</v>
      </c>
      <c r="H32" s="67">
        <v>312</v>
      </c>
      <c r="I32" s="67">
        <v>325</v>
      </c>
      <c r="J32" s="67">
        <v>173</v>
      </c>
      <c r="K32" s="67">
        <v>261</v>
      </c>
      <c r="L32" s="67">
        <v>206</v>
      </c>
      <c r="M32" s="67">
        <v>206</v>
      </c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" customHeight="1">
      <c r="A33" s="105"/>
      <c r="B33" s="64"/>
      <c r="C33" s="62" t="s">
        <v>65</v>
      </c>
      <c r="D33" s="56"/>
      <c r="E33" s="66"/>
      <c r="F33" s="67">
        <v>5</v>
      </c>
      <c r="G33" s="67">
        <v>2</v>
      </c>
      <c r="H33" s="67">
        <v>109</v>
      </c>
      <c r="I33" s="67">
        <v>118</v>
      </c>
      <c r="J33" s="67">
        <v>48</v>
      </c>
      <c r="K33" s="67">
        <v>66</v>
      </c>
      <c r="L33" s="67">
        <v>0</v>
      </c>
      <c r="M33" s="67">
        <v>0</v>
      </c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" customHeight="1">
      <c r="A34" s="105"/>
      <c r="B34" s="64"/>
      <c r="C34" s="63"/>
      <c r="D34" s="56" t="s">
        <v>66</v>
      </c>
      <c r="E34" s="66"/>
      <c r="F34" s="67">
        <v>0</v>
      </c>
      <c r="G34" s="67">
        <v>0</v>
      </c>
      <c r="H34" s="67">
        <v>100</v>
      </c>
      <c r="I34" s="67">
        <v>108</v>
      </c>
      <c r="J34" s="67">
        <v>18</v>
      </c>
      <c r="K34" s="67">
        <v>19</v>
      </c>
      <c r="L34" s="67">
        <v>0</v>
      </c>
      <c r="M34" s="67">
        <v>0</v>
      </c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" customHeight="1">
      <c r="A35" s="105"/>
      <c r="B35" s="63"/>
      <c r="C35" s="56" t="s">
        <v>67</v>
      </c>
      <c r="D35" s="56"/>
      <c r="E35" s="66"/>
      <c r="F35" s="67">
        <v>35</v>
      </c>
      <c r="G35" s="67">
        <v>37</v>
      </c>
      <c r="H35" s="67">
        <v>203</v>
      </c>
      <c r="I35" s="67">
        <v>207</v>
      </c>
      <c r="J35" s="69">
        <v>125</v>
      </c>
      <c r="K35" s="69">
        <v>195</v>
      </c>
      <c r="L35" s="67">
        <v>206</v>
      </c>
      <c r="M35" s="67">
        <v>206</v>
      </c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" customHeight="1">
      <c r="A36" s="105"/>
      <c r="B36" s="62" t="s">
        <v>48</v>
      </c>
      <c r="C36" s="56"/>
      <c r="D36" s="56"/>
      <c r="E36" s="66" t="s">
        <v>37</v>
      </c>
      <c r="F36" s="67">
        <v>40</v>
      </c>
      <c r="G36" s="67">
        <v>39</v>
      </c>
      <c r="H36" s="67">
        <v>312</v>
      </c>
      <c r="I36" s="67">
        <v>325</v>
      </c>
      <c r="J36" s="67">
        <v>173</v>
      </c>
      <c r="K36" s="67">
        <v>261</v>
      </c>
      <c r="L36" s="67">
        <v>206</v>
      </c>
      <c r="M36" s="67">
        <v>206</v>
      </c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" customHeight="1">
      <c r="A37" s="105"/>
      <c r="B37" s="64"/>
      <c r="C37" s="56" t="s">
        <v>68</v>
      </c>
      <c r="D37" s="56"/>
      <c r="E37" s="66"/>
      <c r="F37" s="67">
        <v>37</v>
      </c>
      <c r="G37" s="67">
        <v>36</v>
      </c>
      <c r="H37" s="67">
        <v>312</v>
      </c>
      <c r="I37" s="67">
        <v>325</v>
      </c>
      <c r="J37" s="67">
        <v>171</v>
      </c>
      <c r="K37" s="67">
        <v>257</v>
      </c>
      <c r="L37" s="67">
        <v>206</v>
      </c>
      <c r="M37" s="67">
        <v>206</v>
      </c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" customHeight="1">
      <c r="A38" s="105"/>
      <c r="B38" s="63"/>
      <c r="C38" s="56" t="s">
        <v>69</v>
      </c>
      <c r="D38" s="56"/>
      <c r="E38" s="66"/>
      <c r="F38" s="67">
        <v>3</v>
      </c>
      <c r="G38" s="67">
        <v>3</v>
      </c>
      <c r="H38" s="67">
        <v>0</v>
      </c>
      <c r="I38" s="67">
        <v>0</v>
      </c>
      <c r="J38" s="67">
        <v>2</v>
      </c>
      <c r="K38" s="69">
        <v>4</v>
      </c>
      <c r="L38" s="67">
        <v>0</v>
      </c>
      <c r="M38" s="67">
        <v>0</v>
      </c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" customHeight="1">
      <c r="A39" s="105"/>
      <c r="B39" s="30" t="s">
        <v>70</v>
      </c>
      <c r="C39" s="30"/>
      <c r="D39" s="30"/>
      <c r="E39" s="66" t="s">
        <v>97</v>
      </c>
      <c r="F39" s="67">
        <f t="shared" ref="F39:O39" si="7">F32-F36</f>
        <v>0</v>
      </c>
      <c r="G39" s="67">
        <f t="shared" si="7"/>
        <v>0</v>
      </c>
      <c r="H39" s="67">
        <f t="shared" si="7"/>
        <v>0</v>
      </c>
      <c r="I39" s="67">
        <f t="shared" si="7"/>
        <v>0</v>
      </c>
      <c r="J39" s="67">
        <f t="shared" si="7"/>
        <v>0</v>
      </c>
      <c r="K39" s="67">
        <f t="shared" si="7"/>
        <v>0</v>
      </c>
      <c r="L39" s="67">
        <f t="shared" si="7"/>
        <v>0</v>
      </c>
      <c r="M39" s="67">
        <f t="shared" si="7"/>
        <v>0</v>
      </c>
      <c r="N39" s="67">
        <f t="shared" si="7"/>
        <v>0</v>
      </c>
      <c r="O39" s="67">
        <f t="shared" si="7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" customHeight="1">
      <c r="A40" s="99" t="s">
        <v>86</v>
      </c>
      <c r="B40" s="62" t="s">
        <v>71</v>
      </c>
      <c r="C40" s="56"/>
      <c r="D40" s="56"/>
      <c r="E40" s="66" t="s">
        <v>39</v>
      </c>
      <c r="F40" s="67">
        <v>1100</v>
      </c>
      <c r="G40" s="67">
        <v>1134</v>
      </c>
      <c r="H40" s="67">
        <v>21</v>
      </c>
      <c r="I40" s="67">
        <v>4</v>
      </c>
      <c r="J40" s="67">
        <v>101</v>
      </c>
      <c r="K40" s="67">
        <v>132</v>
      </c>
      <c r="L40" s="67">
        <v>0</v>
      </c>
      <c r="M40" s="67">
        <v>0</v>
      </c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" customHeight="1">
      <c r="A41" s="100"/>
      <c r="B41" s="63"/>
      <c r="C41" s="56" t="s">
        <v>72</v>
      </c>
      <c r="D41" s="56"/>
      <c r="E41" s="66"/>
      <c r="F41" s="69">
        <v>160</v>
      </c>
      <c r="G41" s="69">
        <v>0</v>
      </c>
      <c r="H41" s="69">
        <v>16</v>
      </c>
      <c r="I41" s="69">
        <v>0</v>
      </c>
      <c r="J41" s="67">
        <v>22</v>
      </c>
      <c r="K41" s="67">
        <v>114</v>
      </c>
      <c r="L41" s="67">
        <v>0</v>
      </c>
      <c r="M41" s="67">
        <v>0</v>
      </c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" customHeight="1">
      <c r="A42" s="100"/>
      <c r="B42" s="62" t="s">
        <v>59</v>
      </c>
      <c r="C42" s="56"/>
      <c r="D42" s="56"/>
      <c r="E42" s="66" t="s">
        <v>40</v>
      </c>
      <c r="F42" s="67">
        <v>1100</v>
      </c>
      <c r="G42" s="67">
        <v>1134</v>
      </c>
      <c r="H42" s="67">
        <v>21</v>
      </c>
      <c r="I42" s="67">
        <v>4</v>
      </c>
      <c r="J42" s="67">
        <v>101</v>
      </c>
      <c r="K42" s="67">
        <v>132</v>
      </c>
      <c r="L42" s="67">
        <v>0</v>
      </c>
      <c r="M42" s="67">
        <v>0</v>
      </c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" customHeight="1">
      <c r="A43" s="100"/>
      <c r="B43" s="63"/>
      <c r="C43" s="56" t="s">
        <v>73</v>
      </c>
      <c r="D43" s="56"/>
      <c r="E43" s="66"/>
      <c r="F43" s="67">
        <v>78</v>
      </c>
      <c r="G43" s="67">
        <v>150</v>
      </c>
      <c r="H43" s="67">
        <v>5</v>
      </c>
      <c r="I43" s="67">
        <v>4</v>
      </c>
      <c r="J43" s="69">
        <v>79</v>
      </c>
      <c r="K43" s="69">
        <v>18</v>
      </c>
      <c r="L43" s="67">
        <v>0</v>
      </c>
      <c r="M43" s="67">
        <v>0</v>
      </c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" customHeight="1">
      <c r="A44" s="100"/>
      <c r="B44" s="56" t="s">
        <v>70</v>
      </c>
      <c r="C44" s="56"/>
      <c r="D44" s="56"/>
      <c r="E44" s="66" t="s">
        <v>98</v>
      </c>
      <c r="F44" s="69">
        <f t="shared" ref="F44:O44" si="8">F40-F42</f>
        <v>0</v>
      </c>
      <c r="G44" s="69">
        <f t="shared" si="8"/>
        <v>0</v>
      </c>
      <c r="H44" s="69">
        <f t="shared" si="8"/>
        <v>0</v>
      </c>
      <c r="I44" s="69">
        <f t="shared" si="8"/>
        <v>0</v>
      </c>
      <c r="J44" s="69">
        <f t="shared" si="8"/>
        <v>0</v>
      </c>
      <c r="K44" s="69">
        <f t="shared" si="8"/>
        <v>0</v>
      </c>
      <c r="L44" s="69">
        <f t="shared" si="8"/>
        <v>0</v>
      </c>
      <c r="M44" s="69">
        <f t="shared" si="8"/>
        <v>0</v>
      </c>
      <c r="N44" s="69">
        <f t="shared" si="8"/>
        <v>0</v>
      </c>
      <c r="O44" s="69">
        <f t="shared" si="8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" customHeight="1">
      <c r="A45" s="99" t="s">
        <v>78</v>
      </c>
      <c r="B45" s="30" t="s">
        <v>74</v>
      </c>
      <c r="C45" s="30"/>
      <c r="D45" s="30"/>
      <c r="E45" s="66" t="s">
        <v>99</v>
      </c>
      <c r="F45" s="67">
        <f t="shared" ref="F45:O45" si="9">F39+F44</f>
        <v>0</v>
      </c>
      <c r="G45" s="67">
        <f t="shared" si="9"/>
        <v>0</v>
      </c>
      <c r="H45" s="67">
        <f t="shared" si="9"/>
        <v>0</v>
      </c>
      <c r="I45" s="67">
        <f t="shared" si="9"/>
        <v>0</v>
      </c>
      <c r="J45" s="67">
        <f t="shared" si="9"/>
        <v>0</v>
      </c>
      <c r="K45" s="67">
        <f t="shared" si="9"/>
        <v>0</v>
      </c>
      <c r="L45" s="67">
        <f t="shared" si="9"/>
        <v>0</v>
      </c>
      <c r="M45" s="67">
        <f t="shared" si="9"/>
        <v>0</v>
      </c>
      <c r="N45" s="67">
        <f t="shared" si="9"/>
        <v>0</v>
      </c>
      <c r="O45" s="67">
        <f t="shared" si="9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" customHeight="1">
      <c r="A46" s="100"/>
      <c r="B46" s="56" t="s">
        <v>75</v>
      </c>
      <c r="C46" s="56"/>
      <c r="D46" s="56"/>
      <c r="E46" s="56"/>
      <c r="F46" s="69"/>
      <c r="G46" s="69"/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" customHeight="1">
      <c r="A47" s="100"/>
      <c r="B47" s="56" t="s">
        <v>76</v>
      </c>
      <c r="C47" s="56"/>
      <c r="D47" s="56"/>
      <c r="E47" s="56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" customHeight="1">
      <c r="A48" s="100"/>
      <c r="B48" s="56" t="s">
        <v>77</v>
      </c>
      <c r="C48" s="56"/>
      <c r="D48" s="56"/>
      <c r="E48" s="56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" customHeight="1">
      <c r="A49" s="11" t="s">
        <v>82</v>
      </c>
    </row>
    <row r="50" spans="1:1" ht="15.9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sqref="A1:D1"/>
    </sheetView>
  </sheetViews>
  <sheetFormatPr defaultColWidth="9" defaultRowHeight="13.2"/>
  <cols>
    <col min="1" max="2" width="3.6640625" style="1" customWidth="1"/>
    <col min="3" max="4" width="1.6640625" style="1" customWidth="1"/>
    <col min="5" max="5" width="32.6640625" style="1" customWidth="1"/>
    <col min="6" max="6" width="15.6640625" style="1" customWidth="1"/>
    <col min="7" max="7" width="10.6640625" style="1" customWidth="1"/>
    <col min="8" max="8" width="15.6640625" style="1" customWidth="1"/>
    <col min="9" max="24" width="10.6640625" style="1" customWidth="1"/>
    <col min="25" max="16384" width="9" style="1"/>
  </cols>
  <sheetData>
    <row r="1" spans="1:24" ht="33.9" customHeight="1">
      <c r="A1" s="93" t="s">
        <v>0</v>
      </c>
      <c r="B1" s="93"/>
      <c r="C1" s="93"/>
      <c r="D1" s="93"/>
      <c r="E1" s="20" t="s">
        <v>254</v>
      </c>
      <c r="F1" s="2"/>
    </row>
    <row r="3" spans="1:24" ht="14.4">
      <c r="A3" s="10" t="s">
        <v>105</v>
      </c>
    </row>
    <row r="5" spans="1:24" ht="14.4">
      <c r="A5" s="9" t="s">
        <v>238</v>
      </c>
      <c r="E5" s="3"/>
    </row>
    <row r="6" spans="1:24" ht="14.4">
      <c r="A6" s="3"/>
      <c r="G6" s="95" t="s">
        <v>106</v>
      </c>
      <c r="H6" s="96"/>
      <c r="I6" s="9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239</v>
      </c>
      <c r="G7" s="52"/>
      <c r="H7" s="52" t="s">
        <v>241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00000000000001" customHeight="1">
      <c r="A8" s="5"/>
      <c r="B8" s="6"/>
      <c r="C8" s="6"/>
      <c r="D8" s="6"/>
      <c r="E8" s="61"/>
      <c r="F8" s="54" t="s">
        <v>230</v>
      </c>
      <c r="G8" s="54" t="s">
        <v>1</v>
      </c>
      <c r="H8" s="54" t="s">
        <v>230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4" t="s">
        <v>79</v>
      </c>
      <c r="B9" s="94" t="s">
        <v>80</v>
      </c>
      <c r="C9" s="62" t="s">
        <v>2</v>
      </c>
      <c r="D9" s="56"/>
      <c r="E9" s="56"/>
      <c r="F9" s="57">
        <v>282234</v>
      </c>
      <c r="G9" s="58">
        <f t="shared" ref="G9:G22" si="0">F9/$F$22*100</f>
        <v>42.335713867851084</v>
      </c>
      <c r="H9" s="57">
        <v>273787</v>
      </c>
      <c r="I9" s="58">
        <f t="shared" ref="I9:I40" si="1">(F9/H9-1)*100</f>
        <v>3.0852450992925107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94"/>
      <c r="B10" s="94"/>
      <c r="C10" s="64"/>
      <c r="D10" s="62" t="s">
        <v>21</v>
      </c>
      <c r="E10" s="56"/>
      <c r="F10" s="57">
        <v>157383</v>
      </c>
      <c r="G10" s="58">
        <f t="shared" si="0"/>
        <v>23.607792312988536</v>
      </c>
      <c r="H10" s="57">
        <v>153511</v>
      </c>
      <c r="I10" s="58">
        <f t="shared" si="1"/>
        <v>2.5222948192637595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94"/>
      <c r="B11" s="94"/>
      <c r="C11" s="51"/>
      <c r="D11" s="51"/>
      <c r="E11" s="30" t="s">
        <v>22</v>
      </c>
      <c r="F11" s="57">
        <v>136789</v>
      </c>
      <c r="G11" s="58">
        <f t="shared" si="0"/>
        <v>20.518647520389045</v>
      </c>
      <c r="H11" s="57">
        <v>132327</v>
      </c>
      <c r="I11" s="58">
        <f t="shared" si="1"/>
        <v>3.3719497910479346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94"/>
      <c r="B12" s="94"/>
      <c r="C12" s="51"/>
      <c r="D12" s="29"/>
      <c r="E12" s="30" t="s">
        <v>23</v>
      </c>
      <c r="F12" s="57">
        <v>13260</v>
      </c>
      <c r="G12" s="58">
        <f t="shared" si="0"/>
        <v>1.9890288409181933</v>
      </c>
      <c r="H12" s="57">
        <v>13989</v>
      </c>
      <c r="I12" s="58">
        <f t="shared" si="1"/>
        <v>-5.2112374008149276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94"/>
      <c r="B13" s="94"/>
      <c r="C13" s="63"/>
      <c r="D13" s="56" t="s">
        <v>24</v>
      </c>
      <c r="E13" s="56"/>
      <c r="F13" s="57">
        <v>90523</v>
      </c>
      <c r="G13" s="58">
        <f t="shared" si="0"/>
        <v>13.578646890379911</v>
      </c>
      <c r="H13" s="57">
        <v>87348</v>
      </c>
      <c r="I13" s="58">
        <f t="shared" si="1"/>
        <v>3.6348857443788019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94"/>
      <c r="B14" s="94"/>
      <c r="C14" s="56" t="s">
        <v>3</v>
      </c>
      <c r="D14" s="56"/>
      <c r="E14" s="56"/>
      <c r="F14" s="57">
        <v>2961</v>
      </c>
      <c r="G14" s="58">
        <f t="shared" si="0"/>
        <v>0.44415644026838386</v>
      </c>
      <c r="H14" s="57">
        <v>2980</v>
      </c>
      <c r="I14" s="58">
        <f t="shared" si="1"/>
        <v>-0.63758389261745485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94"/>
      <c r="B15" s="94"/>
      <c r="C15" s="56" t="s">
        <v>4</v>
      </c>
      <c r="D15" s="56"/>
      <c r="E15" s="56"/>
      <c r="F15" s="57">
        <v>11455</v>
      </c>
      <c r="G15" s="58">
        <f t="shared" si="0"/>
        <v>1.7182749149862671</v>
      </c>
      <c r="H15" s="57">
        <v>15557</v>
      </c>
      <c r="I15" s="58">
        <f t="shared" si="1"/>
        <v>-26.367551584495729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94"/>
      <c r="B16" s="94"/>
      <c r="C16" s="56" t="s">
        <v>25</v>
      </c>
      <c r="D16" s="56"/>
      <c r="E16" s="56"/>
      <c r="F16" s="57">
        <v>7055</v>
      </c>
      <c r="G16" s="58">
        <f t="shared" si="0"/>
        <v>1.0582653448475003</v>
      </c>
      <c r="H16" s="57">
        <v>7038</v>
      </c>
      <c r="I16" s="58">
        <f t="shared" si="1"/>
        <v>0.24154589371980784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94"/>
      <c r="B17" s="94"/>
      <c r="C17" s="56" t="s">
        <v>5</v>
      </c>
      <c r="D17" s="56"/>
      <c r="E17" s="56"/>
      <c r="F17" s="57">
        <v>156021</v>
      </c>
      <c r="G17" s="58">
        <f t="shared" si="0"/>
        <v>23.403489350595581</v>
      </c>
      <c r="H17" s="57">
        <v>160965</v>
      </c>
      <c r="I17" s="58">
        <f t="shared" si="1"/>
        <v>-3.0714751654086325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94"/>
      <c r="B18" s="94"/>
      <c r="C18" s="56" t="s">
        <v>26</v>
      </c>
      <c r="D18" s="56"/>
      <c r="E18" s="56"/>
      <c r="F18" s="57">
        <v>31073</v>
      </c>
      <c r="G18" s="58">
        <f t="shared" si="0"/>
        <v>4.6610175847549788</v>
      </c>
      <c r="H18" s="57">
        <v>28858</v>
      </c>
      <c r="I18" s="58">
        <f t="shared" si="1"/>
        <v>7.6755145886755916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94"/>
      <c r="B19" s="94"/>
      <c r="C19" s="56" t="s">
        <v>27</v>
      </c>
      <c r="D19" s="56"/>
      <c r="E19" s="56"/>
      <c r="F19" s="57">
        <v>1443</v>
      </c>
      <c r="G19" s="58">
        <f t="shared" si="0"/>
        <v>0.21645313857050927</v>
      </c>
      <c r="H19" s="57">
        <v>1226</v>
      </c>
      <c r="I19" s="58">
        <f t="shared" si="1"/>
        <v>17.699836867862963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94"/>
      <c r="B20" s="94"/>
      <c r="C20" s="56" t="s">
        <v>6</v>
      </c>
      <c r="D20" s="56"/>
      <c r="E20" s="56"/>
      <c r="F20" s="57">
        <v>55316</v>
      </c>
      <c r="G20" s="58">
        <f t="shared" si="0"/>
        <v>8.2975203140445544</v>
      </c>
      <c r="H20" s="57">
        <v>56145</v>
      </c>
      <c r="I20" s="58">
        <f t="shared" si="1"/>
        <v>-1.4765339745302364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94"/>
      <c r="B21" s="94"/>
      <c r="C21" s="56" t="s">
        <v>7</v>
      </c>
      <c r="D21" s="56"/>
      <c r="E21" s="56"/>
      <c r="F21" s="57">
        <v>119099</v>
      </c>
      <c r="G21" s="58">
        <f t="shared" si="0"/>
        <v>17.865109044081141</v>
      </c>
      <c r="H21" s="57">
        <v>108358</v>
      </c>
      <c r="I21" s="58">
        <f t="shared" si="1"/>
        <v>9.9125122279850153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94"/>
      <c r="B22" s="94"/>
      <c r="C22" s="56" t="s">
        <v>8</v>
      </c>
      <c r="D22" s="56"/>
      <c r="E22" s="56"/>
      <c r="F22" s="57">
        <f>SUM(F9,F14:F21)</f>
        <v>666657</v>
      </c>
      <c r="G22" s="58">
        <f t="shared" si="0"/>
        <v>100</v>
      </c>
      <c r="H22" s="57">
        <f>SUM(H9,H14:H21)</f>
        <v>654914</v>
      </c>
      <c r="I22" s="58">
        <f t="shared" si="1"/>
        <v>1.7930598521332497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94"/>
      <c r="B23" s="94" t="s">
        <v>81</v>
      </c>
      <c r="C23" s="65" t="s">
        <v>9</v>
      </c>
      <c r="D23" s="30"/>
      <c r="E23" s="30"/>
      <c r="F23" s="57">
        <f>SUM(F24:F26)</f>
        <v>349237</v>
      </c>
      <c r="G23" s="58">
        <f t="shared" ref="G23:G40" si="2">F23/$F$40*100</f>
        <v>53.128094817212776</v>
      </c>
      <c r="H23" s="57">
        <f>SUM(H24:H26)</f>
        <v>350414</v>
      </c>
      <c r="I23" s="58">
        <f t="shared" si="1"/>
        <v>-0.33588840628513417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94"/>
      <c r="B24" s="94"/>
      <c r="C24" s="64"/>
      <c r="D24" s="30" t="s">
        <v>10</v>
      </c>
      <c r="E24" s="30"/>
      <c r="F24" s="57">
        <v>129761</v>
      </c>
      <c r="G24" s="58">
        <f t="shared" si="2"/>
        <v>19.740046763591334</v>
      </c>
      <c r="H24" s="57">
        <v>127859</v>
      </c>
      <c r="I24" s="58">
        <f t="shared" si="1"/>
        <v>1.4875761581116809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94"/>
      <c r="B25" s="94"/>
      <c r="C25" s="64"/>
      <c r="D25" s="30" t="s">
        <v>28</v>
      </c>
      <c r="E25" s="30"/>
      <c r="F25" s="57">
        <v>164435</v>
      </c>
      <c r="G25" s="58">
        <f t="shared" si="2"/>
        <v>25.014870335240492</v>
      </c>
      <c r="H25" s="57">
        <v>166520</v>
      </c>
      <c r="I25" s="58">
        <f t="shared" si="1"/>
        <v>-1.2521018496276737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94"/>
      <c r="B26" s="94"/>
      <c r="C26" s="63"/>
      <c r="D26" s="30" t="s">
        <v>11</v>
      </c>
      <c r="E26" s="30"/>
      <c r="F26" s="57">
        <v>55041</v>
      </c>
      <c r="G26" s="58">
        <f t="shared" si="2"/>
        <v>8.3731777183809513</v>
      </c>
      <c r="H26" s="57">
        <v>56035</v>
      </c>
      <c r="I26" s="58">
        <f t="shared" si="1"/>
        <v>-1.7738913179263016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94"/>
      <c r="B27" s="94"/>
      <c r="C27" s="65" t="s">
        <v>12</v>
      </c>
      <c r="D27" s="30"/>
      <c r="E27" s="30"/>
      <c r="F27" s="57">
        <f>SUM(F28:F33)</f>
        <v>235522</v>
      </c>
      <c r="G27" s="58">
        <f t="shared" si="2"/>
        <v>35.829064925937367</v>
      </c>
      <c r="H27" s="57">
        <f>SUM(H28:H33)</f>
        <v>218905</v>
      </c>
      <c r="I27" s="58">
        <f t="shared" si="1"/>
        <v>7.5909641168543374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94"/>
      <c r="B28" s="94"/>
      <c r="C28" s="64"/>
      <c r="D28" s="30" t="s">
        <v>13</v>
      </c>
      <c r="E28" s="30"/>
      <c r="F28" s="57">
        <v>96308</v>
      </c>
      <c r="G28" s="58">
        <f t="shared" si="2"/>
        <v>14.650969272030533</v>
      </c>
      <c r="H28" s="57">
        <v>88773</v>
      </c>
      <c r="I28" s="58">
        <f t="shared" si="1"/>
        <v>8.4879411532785767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94"/>
      <c r="B29" s="94"/>
      <c r="C29" s="64"/>
      <c r="D29" s="30" t="s">
        <v>29</v>
      </c>
      <c r="E29" s="30"/>
      <c r="F29" s="57">
        <v>5866</v>
      </c>
      <c r="G29" s="58">
        <f t="shared" si="2"/>
        <v>0.89237224062103992</v>
      </c>
      <c r="H29" s="57">
        <v>8094</v>
      </c>
      <c r="I29" s="58">
        <f t="shared" si="1"/>
        <v>-27.526562886088456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94"/>
      <c r="B30" s="94"/>
      <c r="C30" s="64"/>
      <c r="D30" s="30" t="s">
        <v>30</v>
      </c>
      <c r="E30" s="30"/>
      <c r="F30" s="57">
        <v>43121</v>
      </c>
      <c r="G30" s="58">
        <f t="shared" si="2"/>
        <v>6.5598335130957839</v>
      </c>
      <c r="H30" s="57">
        <v>38245</v>
      </c>
      <c r="I30" s="58">
        <f t="shared" si="1"/>
        <v>12.74937900379134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94"/>
      <c r="B31" s="94"/>
      <c r="C31" s="64"/>
      <c r="D31" s="30" t="s">
        <v>31</v>
      </c>
      <c r="E31" s="30"/>
      <c r="F31" s="57">
        <v>35084</v>
      </c>
      <c r="G31" s="58">
        <f t="shared" si="2"/>
        <v>5.3371953102537617</v>
      </c>
      <c r="H31" s="57">
        <v>34182</v>
      </c>
      <c r="I31" s="58">
        <f t="shared" si="1"/>
        <v>2.6388157509800392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94"/>
      <c r="B32" s="94"/>
      <c r="C32" s="64"/>
      <c r="D32" s="30" t="s">
        <v>14</v>
      </c>
      <c r="E32" s="30"/>
      <c r="F32" s="57">
        <v>13079</v>
      </c>
      <c r="G32" s="58">
        <f t="shared" si="2"/>
        <v>1.9896584614869726</v>
      </c>
      <c r="H32" s="57">
        <v>13455</v>
      </c>
      <c r="I32" s="58">
        <f t="shared" si="1"/>
        <v>-2.7945001858045382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94"/>
      <c r="B33" s="94"/>
      <c r="C33" s="63"/>
      <c r="D33" s="30" t="s">
        <v>32</v>
      </c>
      <c r="E33" s="30"/>
      <c r="F33" s="57">
        <v>42064</v>
      </c>
      <c r="G33" s="58">
        <f t="shared" si="2"/>
        <v>6.3990361284492714</v>
      </c>
      <c r="H33" s="57">
        <v>36156</v>
      </c>
      <c r="I33" s="58">
        <f t="shared" si="1"/>
        <v>16.340303130877309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94"/>
      <c r="B34" s="94"/>
      <c r="C34" s="65" t="s">
        <v>15</v>
      </c>
      <c r="D34" s="30"/>
      <c r="E34" s="30"/>
      <c r="F34" s="57">
        <f>F35+F38</f>
        <v>72590</v>
      </c>
      <c r="G34" s="58">
        <f t="shared" si="2"/>
        <v>11.042840256849862</v>
      </c>
      <c r="H34" s="57">
        <f>H35+H38</f>
        <v>71672</v>
      </c>
      <c r="I34" s="58">
        <f t="shared" si="1"/>
        <v>1.2808349146109954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94"/>
      <c r="B35" s="94"/>
      <c r="C35" s="64"/>
      <c r="D35" s="65" t="s">
        <v>16</v>
      </c>
      <c r="E35" s="30"/>
      <c r="F35" s="57">
        <v>72587</v>
      </c>
      <c r="G35" s="58">
        <f t="shared" si="2"/>
        <v>11.042383878274705</v>
      </c>
      <c r="H35" s="57">
        <v>71659</v>
      </c>
      <c r="I35" s="58">
        <f t="shared" si="1"/>
        <v>1.2950222581950666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94"/>
      <c r="B36" s="94"/>
      <c r="C36" s="64"/>
      <c r="D36" s="64"/>
      <c r="E36" s="59" t="s">
        <v>102</v>
      </c>
      <c r="F36" s="57">
        <v>28005</v>
      </c>
      <c r="G36" s="58">
        <f t="shared" si="2"/>
        <v>4.2602939990781152</v>
      </c>
      <c r="H36" s="57">
        <v>25583</v>
      </c>
      <c r="I36" s="58">
        <f t="shared" si="1"/>
        <v>9.4672243286557425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94"/>
      <c r="B37" s="94"/>
      <c r="C37" s="64"/>
      <c r="D37" s="63"/>
      <c r="E37" s="30" t="s">
        <v>33</v>
      </c>
      <c r="F37" s="57">
        <v>42170</v>
      </c>
      <c r="G37" s="58">
        <f t="shared" si="2"/>
        <v>6.4151615047714383</v>
      </c>
      <c r="H37" s="57">
        <v>45943</v>
      </c>
      <c r="I37" s="58">
        <f t="shared" si="1"/>
        <v>-8.2123500859761052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94"/>
      <c r="B38" s="94"/>
      <c r="C38" s="64"/>
      <c r="D38" s="56" t="s">
        <v>34</v>
      </c>
      <c r="E38" s="56"/>
      <c r="F38" s="57">
        <v>3</v>
      </c>
      <c r="G38" s="58">
        <f t="shared" si="2"/>
        <v>4.5637857515566313E-4</v>
      </c>
      <c r="H38" s="57">
        <v>13</v>
      </c>
      <c r="I38" s="58">
        <f t="shared" si="1"/>
        <v>-76.92307692307692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94"/>
      <c r="B39" s="94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94"/>
      <c r="B40" s="94"/>
      <c r="C40" s="30" t="s">
        <v>17</v>
      </c>
      <c r="D40" s="30"/>
      <c r="E40" s="30"/>
      <c r="F40" s="57">
        <f>SUM(F23,F27,F34)</f>
        <v>657349</v>
      </c>
      <c r="G40" s="58">
        <f t="shared" si="2"/>
        <v>100</v>
      </c>
      <c r="H40" s="57">
        <f>SUM(H23,H27,H34)</f>
        <v>640991</v>
      </c>
      <c r="I40" s="58">
        <f t="shared" si="1"/>
        <v>2.5519859093185326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2"/>
  <cols>
    <col min="1" max="1" width="5.33203125" style="1" customWidth="1"/>
    <col min="2" max="2" width="3.109375" style="1" customWidth="1"/>
    <col min="3" max="3" width="34.77734375" style="1" customWidth="1"/>
    <col min="4" max="9" width="11.88671875" style="1" customWidth="1"/>
    <col min="10" max="16384" width="9" style="1"/>
  </cols>
  <sheetData>
    <row r="1" spans="1:9" ht="33.9" customHeight="1">
      <c r="A1" s="37" t="s">
        <v>0</v>
      </c>
      <c r="B1" s="37"/>
      <c r="C1" s="20" t="s">
        <v>254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94" t="s">
        <v>110</v>
      </c>
      <c r="B7" s="62" t="s">
        <v>111</v>
      </c>
      <c r="C7" s="56"/>
      <c r="D7" s="66" t="s">
        <v>112</v>
      </c>
      <c r="E7" s="32">
        <v>544753</v>
      </c>
      <c r="F7" s="28">
        <v>553678</v>
      </c>
      <c r="G7" s="28">
        <v>717948</v>
      </c>
      <c r="H7" s="28">
        <v>654914</v>
      </c>
      <c r="I7" s="28">
        <v>666657</v>
      </c>
    </row>
    <row r="8" spans="1:9" ht="27" customHeight="1">
      <c r="A8" s="94"/>
      <c r="B8" s="83"/>
      <c r="C8" s="56" t="s">
        <v>113</v>
      </c>
      <c r="D8" s="66" t="s">
        <v>37</v>
      </c>
      <c r="E8" s="72">
        <v>338286</v>
      </c>
      <c r="F8" s="72">
        <v>343719</v>
      </c>
      <c r="G8" s="72">
        <v>324663</v>
      </c>
      <c r="H8" s="72">
        <v>338947</v>
      </c>
      <c r="I8" s="73">
        <v>343533</v>
      </c>
    </row>
    <row r="9" spans="1:9" ht="27" customHeight="1">
      <c r="A9" s="94"/>
      <c r="B9" s="56" t="s">
        <v>114</v>
      </c>
      <c r="C9" s="56"/>
      <c r="D9" s="66"/>
      <c r="E9" s="72">
        <v>538153</v>
      </c>
      <c r="F9" s="72">
        <v>547430</v>
      </c>
      <c r="G9" s="72">
        <v>705321</v>
      </c>
      <c r="H9" s="72">
        <v>640991</v>
      </c>
      <c r="I9" s="74">
        <v>657349</v>
      </c>
    </row>
    <row r="10" spans="1:9" ht="27" customHeight="1">
      <c r="A10" s="94"/>
      <c r="B10" s="56" t="s">
        <v>115</v>
      </c>
      <c r="C10" s="56"/>
      <c r="D10" s="66"/>
      <c r="E10" s="72">
        <v>6599</v>
      </c>
      <c r="F10" s="72">
        <v>6248</v>
      </c>
      <c r="G10" s="72">
        <v>12628</v>
      </c>
      <c r="H10" s="72">
        <v>13923</v>
      </c>
      <c r="I10" s="74">
        <v>9308</v>
      </c>
    </row>
    <row r="11" spans="1:9" ht="27" customHeight="1">
      <c r="A11" s="94"/>
      <c r="B11" s="56" t="s">
        <v>116</v>
      </c>
      <c r="C11" s="56"/>
      <c r="D11" s="66"/>
      <c r="E11" s="72">
        <v>5152</v>
      </c>
      <c r="F11" s="72">
        <v>4499</v>
      </c>
      <c r="G11" s="72">
        <v>4837</v>
      </c>
      <c r="H11" s="72">
        <v>6596</v>
      </c>
      <c r="I11" s="74">
        <v>3347</v>
      </c>
    </row>
    <row r="12" spans="1:9" ht="27" customHeight="1">
      <c r="A12" s="94"/>
      <c r="B12" s="56" t="s">
        <v>117</v>
      </c>
      <c r="C12" s="56"/>
      <c r="D12" s="66"/>
      <c r="E12" s="72">
        <v>1478</v>
      </c>
      <c r="F12" s="72">
        <v>1749</v>
      </c>
      <c r="G12" s="72">
        <v>7790</v>
      </c>
      <c r="H12" s="72">
        <v>7328</v>
      </c>
      <c r="I12" s="74">
        <v>5961</v>
      </c>
    </row>
    <row r="13" spans="1:9" ht="27" customHeight="1">
      <c r="A13" s="94"/>
      <c r="B13" s="56" t="s">
        <v>118</v>
      </c>
      <c r="C13" s="56"/>
      <c r="D13" s="66"/>
      <c r="E13" s="72">
        <v>-2298</v>
      </c>
      <c r="F13" s="72">
        <v>271</v>
      </c>
      <c r="G13" s="72">
        <v>6041</v>
      </c>
      <c r="H13" s="72">
        <v>-462</v>
      </c>
      <c r="I13" s="74">
        <v>-1367</v>
      </c>
    </row>
    <row r="14" spans="1:9" ht="27" customHeight="1">
      <c r="A14" s="94"/>
      <c r="B14" s="56" t="s">
        <v>119</v>
      </c>
      <c r="C14" s="56"/>
      <c r="D14" s="66"/>
      <c r="E14" s="72">
        <v>0</v>
      </c>
      <c r="F14" s="72">
        <v>0</v>
      </c>
      <c r="G14" s="72">
        <v>0</v>
      </c>
      <c r="H14" s="72">
        <v>0</v>
      </c>
      <c r="I14" s="74">
        <v>0</v>
      </c>
    </row>
    <row r="15" spans="1:9" ht="27" customHeight="1">
      <c r="A15" s="94"/>
      <c r="B15" s="56" t="s">
        <v>120</v>
      </c>
      <c r="C15" s="56"/>
      <c r="D15" s="66"/>
      <c r="E15" s="72">
        <v>1479</v>
      </c>
      <c r="F15" s="72">
        <v>251</v>
      </c>
      <c r="G15" s="72">
        <v>5791</v>
      </c>
      <c r="H15" s="72">
        <v>7328</v>
      </c>
      <c r="I15" s="74">
        <v>5961</v>
      </c>
    </row>
    <row r="16" spans="1:9" ht="27" customHeight="1">
      <c r="A16" s="94"/>
      <c r="B16" s="56" t="s">
        <v>121</v>
      </c>
      <c r="C16" s="56"/>
      <c r="D16" s="66" t="s">
        <v>38</v>
      </c>
      <c r="E16" s="72">
        <v>46141</v>
      </c>
      <c r="F16" s="72">
        <v>42567</v>
      </c>
      <c r="G16" s="72">
        <v>44220</v>
      </c>
      <c r="H16" s="72">
        <v>56608</v>
      </c>
      <c r="I16" s="74">
        <v>67903</v>
      </c>
    </row>
    <row r="17" spans="1:9" ht="27" customHeight="1">
      <c r="A17" s="94"/>
      <c r="B17" s="56" t="s">
        <v>122</v>
      </c>
      <c r="C17" s="56"/>
      <c r="D17" s="66" t="s">
        <v>39</v>
      </c>
      <c r="E17" s="72">
        <v>189089</v>
      </c>
      <c r="F17" s="72">
        <v>184059</v>
      </c>
      <c r="G17" s="72">
        <v>191451</v>
      </c>
      <c r="H17" s="72">
        <v>165487</v>
      </c>
      <c r="I17" s="74">
        <v>158387</v>
      </c>
    </row>
    <row r="18" spans="1:9" ht="27" customHeight="1">
      <c r="A18" s="94"/>
      <c r="B18" s="56" t="s">
        <v>123</v>
      </c>
      <c r="C18" s="56"/>
      <c r="D18" s="66" t="s">
        <v>40</v>
      </c>
      <c r="E18" s="72">
        <v>458122</v>
      </c>
      <c r="F18" s="72">
        <v>457254</v>
      </c>
      <c r="G18" s="72">
        <v>452628</v>
      </c>
      <c r="H18" s="72">
        <v>454349</v>
      </c>
      <c r="I18" s="74">
        <v>455984</v>
      </c>
    </row>
    <row r="19" spans="1:9" ht="27" customHeight="1">
      <c r="A19" s="94"/>
      <c r="B19" s="56" t="s">
        <v>124</v>
      </c>
      <c r="C19" s="56"/>
      <c r="D19" s="66" t="s">
        <v>125</v>
      </c>
      <c r="E19" s="72">
        <f>E17+E18-E16</f>
        <v>601070</v>
      </c>
      <c r="F19" s="72">
        <f>F17+F18-F16</f>
        <v>598746</v>
      </c>
      <c r="G19" s="72">
        <f>G17+G18-G16</f>
        <v>599859</v>
      </c>
      <c r="H19" s="72">
        <f>H17+H18-H16</f>
        <v>563228</v>
      </c>
      <c r="I19" s="72">
        <f>I17+I18-I16</f>
        <v>546468</v>
      </c>
    </row>
    <row r="20" spans="1:9" ht="27" customHeight="1">
      <c r="A20" s="94"/>
      <c r="B20" s="56" t="s">
        <v>126</v>
      </c>
      <c r="C20" s="56"/>
      <c r="D20" s="66" t="s">
        <v>127</v>
      </c>
      <c r="E20" s="75">
        <f>E18/E8</f>
        <v>1.3542446332393301</v>
      </c>
      <c r="F20" s="75">
        <f>F18/F8</f>
        <v>1.3303134246288393</v>
      </c>
      <c r="G20" s="75">
        <f>G18/G8</f>
        <v>1.3941471618262629</v>
      </c>
      <c r="H20" s="75">
        <f>H18/H8</f>
        <v>1.3404721092088143</v>
      </c>
      <c r="I20" s="75">
        <f>I18/I8</f>
        <v>1.327336820625675</v>
      </c>
    </row>
    <row r="21" spans="1:9" ht="27" customHeight="1">
      <c r="A21" s="94"/>
      <c r="B21" s="56" t="s">
        <v>128</v>
      </c>
      <c r="C21" s="56"/>
      <c r="D21" s="66" t="s">
        <v>129</v>
      </c>
      <c r="E21" s="75">
        <f>E19/E8</f>
        <v>1.776810154721153</v>
      </c>
      <c r="F21" s="75">
        <f>F19/F8</f>
        <v>1.7419636389027082</v>
      </c>
      <c r="G21" s="75">
        <f>G19/G8</f>
        <v>1.8476358562571036</v>
      </c>
      <c r="H21" s="75">
        <f>H19/H8</f>
        <v>1.6616993217228653</v>
      </c>
      <c r="I21" s="75">
        <f>I19/I8</f>
        <v>1.5907292749168203</v>
      </c>
    </row>
    <row r="22" spans="1:9" ht="27" customHeight="1">
      <c r="A22" s="94"/>
      <c r="B22" s="56" t="s">
        <v>130</v>
      </c>
      <c r="C22" s="56"/>
      <c r="D22" s="66" t="s">
        <v>131</v>
      </c>
      <c r="E22" s="72">
        <f>E18/E24*1000000</f>
        <v>362444.31276152533</v>
      </c>
      <c r="F22" s="72">
        <f>F18/F24*1000000</f>
        <v>361757.5924916474</v>
      </c>
      <c r="G22" s="72">
        <f>G18/G24*1000000</f>
        <v>341857.59332338889</v>
      </c>
      <c r="H22" s="72">
        <f>H18/H24*1000000</f>
        <v>343157.41772247502</v>
      </c>
      <c r="I22" s="72">
        <f>I18/I24*1000000</f>
        <v>344392.28866524424</v>
      </c>
    </row>
    <row r="23" spans="1:9" ht="27" customHeight="1">
      <c r="A23" s="94"/>
      <c r="B23" s="56" t="s">
        <v>132</v>
      </c>
      <c r="C23" s="56"/>
      <c r="D23" s="66" t="s">
        <v>133</v>
      </c>
      <c r="E23" s="72">
        <f>E19/E24*1000000</f>
        <v>475537.96384275373</v>
      </c>
      <c r="F23" s="72">
        <f>F19/F24*1000000</f>
        <v>473699.32570082258</v>
      </c>
      <c r="G23" s="72">
        <f>G19/G24*1000000</f>
        <v>453057.15526519512</v>
      </c>
      <c r="H23" s="72">
        <f>H19/H24*1000000</f>
        <v>425390.75923792977</v>
      </c>
      <c r="I23" s="72">
        <f>I19/I24*1000000</f>
        <v>412732.38798361056</v>
      </c>
    </row>
    <row r="24" spans="1:9" ht="27" customHeight="1">
      <c r="A24" s="94"/>
      <c r="B24" s="76" t="s">
        <v>134</v>
      </c>
      <c r="C24" s="77"/>
      <c r="D24" s="66" t="s">
        <v>135</v>
      </c>
      <c r="E24" s="72">
        <v>1263979</v>
      </c>
      <c r="F24" s="72">
        <f>E24</f>
        <v>1263979</v>
      </c>
      <c r="G24" s="72">
        <v>1324025</v>
      </c>
      <c r="H24" s="72">
        <f>G24</f>
        <v>1324025</v>
      </c>
      <c r="I24" s="74">
        <f>H24</f>
        <v>1324025</v>
      </c>
    </row>
    <row r="25" spans="1:9" ht="27" customHeight="1">
      <c r="A25" s="94"/>
      <c r="B25" s="30" t="s">
        <v>136</v>
      </c>
      <c r="C25" s="30"/>
      <c r="D25" s="30"/>
      <c r="E25" s="72">
        <v>299298</v>
      </c>
      <c r="F25" s="72">
        <v>301289</v>
      </c>
      <c r="G25" s="72">
        <v>309502</v>
      </c>
      <c r="H25" s="72">
        <v>326717</v>
      </c>
      <c r="I25" s="67">
        <v>322782</v>
      </c>
    </row>
    <row r="26" spans="1:9" ht="27" customHeight="1">
      <c r="A26" s="94"/>
      <c r="B26" s="30" t="s">
        <v>137</v>
      </c>
      <c r="C26" s="30"/>
      <c r="D26" s="30"/>
      <c r="E26" s="78">
        <v>0.97799999999999998</v>
      </c>
      <c r="F26" s="78">
        <v>0.97699999999999998</v>
      </c>
      <c r="G26" s="78">
        <v>0.98</v>
      </c>
      <c r="H26" s="78">
        <v>0.96499999999999997</v>
      </c>
      <c r="I26" s="79">
        <v>0.96</v>
      </c>
    </row>
    <row r="27" spans="1:9" ht="27" customHeight="1">
      <c r="A27" s="94"/>
      <c r="B27" s="30" t="s">
        <v>138</v>
      </c>
      <c r="C27" s="30"/>
      <c r="D27" s="30"/>
      <c r="E27" s="80">
        <v>0.5</v>
      </c>
      <c r="F27" s="80">
        <v>0.6</v>
      </c>
      <c r="G27" s="80">
        <v>2.5</v>
      </c>
      <c r="H27" s="80">
        <v>2.2000000000000002</v>
      </c>
      <c r="I27" s="81">
        <v>1.8</v>
      </c>
    </row>
    <row r="28" spans="1:9" ht="27" customHeight="1">
      <c r="A28" s="94"/>
      <c r="B28" s="30" t="s">
        <v>139</v>
      </c>
      <c r="C28" s="30"/>
      <c r="D28" s="30"/>
      <c r="E28" s="80">
        <v>98.7</v>
      </c>
      <c r="F28" s="80">
        <v>98.9</v>
      </c>
      <c r="G28" s="80">
        <v>97.3</v>
      </c>
      <c r="H28" s="80">
        <v>92.5</v>
      </c>
      <c r="I28" s="81">
        <v>95.6</v>
      </c>
    </row>
    <row r="29" spans="1:9" ht="27" customHeight="1">
      <c r="A29" s="94"/>
      <c r="B29" s="30" t="s">
        <v>140</v>
      </c>
      <c r="C29" s="30"/>
      <c r="D29" s="30"/>
      <c r="E29" s="80">
        <v>59.2</v>
      </c>
      <c r="F29" s="80">
        <v>60.5</v>
      </c>
      <c r="G29" s="80">
        <v>47.2</v>
      </c>
      <c r="H29" s="80">
        <v>52.4</v>
      </c>
      <c r="I29" s="81">
        <v>54.4</v>
      </c>
    </row>
    <row r="30" spans="1:9" ht="27" customHeight="1">
      <c r="A30" s="94"/>
      <c r="B30" s="94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1">
        <v>0</v>
      </c>
    </row>
    <row r="31" spans="1:9" ht="27" customHeight="1">
      <c r="A31" s="94"/>
      <c r="B31" s="94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1">
        <v>0</v>
      </c>
    </row>
    <row r="32" spans="1:9" ht="27" customHeight="1">
      <c r="A32" s="94"/>
      <c r="B32" s="94"/>
      <c r="C32" s="30" t="s">
        <v>144</v>
      </c>
      <c r="D32" s="30"/>
      <c r="E32" s="80">
        <v>5.0999999999999996</v>
      </c>
      <c r="F32" s="80">
        <v>5.3</v>
      </c>
      <c r="G32" s="80">
        <v>5.8</v>
      </c>
      <c r="H32" s="80">
        <v>6.5</v>
      </c>
      <c r="I32" s="81">
        <v>6.6</v>
      </c>
    </row>
    <row r="33" spans="1:9" ht="27" customHeight="1">
      <c r="A33" s="94"/>
      <c r="B33" s="94"/>
      <c r="C33" s="30" t="s">
        <v>145</v>
      </c>
      <c r="D33" s="30"/>
      <c r="E33" s="80">
        <v>21.2</v>
      </c>
      <c r="F33" s="80">
        <v>32</v>
      </c>
      <c r="G33" s="80">
        <v>28.2</v>
      </c>
      <c r="H33" s="80">
        <v>18.899999999999999</v>
      </c>
      <c r="I33" s="82">
        <v>16.399999999999999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32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2"/>
  <cols>
    <col min="1" max="1" width="3.6640625" style="1" customWidth="1"/>
    <col min="2" max="3" width="1.6640625" style="1" customWidth="1"/>
    <col min="4" max="4" width="22.6640625" style="1" customWidth="1"/>
    <col min="5" max="5" width="10.6640625" style="1" customWidth="1"/>
    <col min="6" max="21" width="13.6640625" style="1" customWidth="1"/>
    <col min="22" max="25" width="12" style="1" customWidth="1"/>
    <col min="26" max="16384" width="9" style="1"/>
  </cols>
  <sheetData>
    <row r="1" spans="1:25" ht="33.9" customHeight="1">
      <c r="A1" s="17" t="s">
        <v>0</v>
      </c>
      <c r="B1" s="13"/>
      <c r="C1" s="13"/>
      <c r="D1" s="21" t="s">
        <v>262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" customHeight="1">
      <c r="A6" s="102" t="s">
        <v>44</v>
      </c>
      <c r="B6" s="101"/>
      <c r="C6" s="101"/>
      <c r="D6" s="101"/>
      <c r="E6" s="101"/>
      <c r="F6" s="106" t="s">
        <v>255</v>
      </c>
      <c r="G6" s="106"/>
      <c r="H6" s="106" t="s">
        <v>256</v>
      </c>
      <c r="I6" s="106"/>
      <c r="J6" s="106" t="s">
        <v>257</v>
      </c>
      <c r="K6" s="106"/>
      <c r="L6" s="106"/>
      <c r="M6" s="106"/>
      <c r="N6" s="106"/>
      <c r="O6" s="106"/>
    </row>
    <row r="7" spans="1:25" ht="15.9" customHeight="1">
      <c r="A7" s="101"/>
      <c r="B7" s="101"/>
      <c r="C7" s="101"/>
      <c r="D7" s="101"/>
      <c r="E7" s="101"/>
      <c r="F7" s="54" t="s">
        <v>239</v>
      </c>
      <c r="G7" s="84" t="s">
        <v>240</v>
      </c>
      <c r="H7" s="54" t="s">
        <v>239</v>
      </c>
      <c r="I7" s="84" t="s">
        <v>240</v>
      </c>
      <c r="J7" s="54" t="s">
        <v>239</v>
      </c>
      <c r="K7" s="84" t="s">
        <v>240</v>
      </c>
      <c r="L7" s="54" t="s">
        <v>239</v>
      </c>
      <c r="M7" s="84" t="s">
        <v>240</v>
      </c>
      <c r="N7" s="54" t="s">
        <v>239</v>
      </c>
      <c r="O7" s="84" t="s">
        <v>240</v>
      </c>
    </row>
    <row r="8" spans="1:25" ht="15.9" customHeight="1">
      <c r="A8" s="99" t="s">
        <v>83</v>
      </c>
      <c r="B8" s="62" t="s">
        <v>45</v>
      </c>
      <c r="C8" s="56"/>
      <c r="D8" s="56"/>
      <c r="E8" s="66" t="s">
        <v>36</v>
      </c>
      <c r="F8" s="67">
        <v>30412</v>
      </c>
      <c r="G8" s="67">
        <v>31037</v>
      </c>
      <c r="H8" s="67">
        <v>26352</v>
      </c>
      <c r="I8" s="67">
        <v>25704</v>
      </c>
      <c r="J8" s="67">
        <v>24796</v>
      </c>
      <c r="K8" s="67">
        <v>24771</v>
      </c>
      <c r="L8" s="67"/>
      <c r="M8" s="67"/>
      <c r="N8" s="67"/>
      <c r="O8" s="67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" customHeight="1">
      <c r="A9" s="99"/>
      <c r="B9" s="64"/>
      <c r="C9" s="56" t="s">
        <v>46</v>
      </c>
      <c r="D9" s="56"/>
      <c r="E9" s="66" t="s">
        <v>37</v>
      </c>
      <c r="F9" s="67">
        <v>30395</v>
      </c>
      <c r="G9" s="67">
        <v>31022</v>
      </c>
      <c r="H9" s="67">
        <v>26352</v>
      </c>
      <c r="I9" s="67">
        <v>25698</v>
      </c>
      <c r="J9" s="67">
        <v>24795</v>
      </c>
      <c r="K9" s="67">
        <v>24770</v>
      </c>
      <c r="L9" s="67"/>
      <c r="M9" s="67"/>
      <c r="N9" s="67"/>
      <c r="O9" s="6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" customHeight="1">
      <c r="A10" s="99"/>
      <c r="B10" s="63"/>
      <c r="C10" s="56" t="s">
        <v>47</v>
      </c>
      <c r="D10" s="56"/>
      <c r="E10" s="66" t="s">
        <v>38</v>
      </c>
      <c r="F10" s="67">
        <v>17</v>
      </c>
      <c r="G10" s="67">
        <v>15</v>
      </c>
      <c r="H10" s="67">
        <v>0</v>
      </c>
      <c r="I10" s="67">
        <v>6</v>
      </c>
      <c r="J10" s="68">
        <v>1</v>
      </c>
      <c r="K10" s="68">
        <v>1</v>
      </c>
      <c r="L10" s="67"/>
      <c r="M10" s="67"/>
      <c r="N10" s="67"/>
      <c r="O10" s="6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" customHeight="1">
      <c r="A11" s="99"/>
      <c r="B11" s="62" t="s">
        <v>48</v>
      </c>
      <c r="C11" s="56"/>
      <c r="D11" s="56"/>
      <c r="E11" s="66" t="s">
        <v>39</v>
      </c>
      <c r="F11" s="67">
        <v>25927</v>
      </c>
      <c r="G11" s="67">
        <v>25805</v>
      </c>
      <c r="H11" s="67">
        <v>25756</v>
      </c>
      <c r="I11" s="67">
        <v>24401</v>
      </c>
      <c r="J11" s="67">
        <v>23769</v>
      </c>
      <c r="K11" s="67">
        <v>23790</v>
      </c>
      <c r="L11" s="67"/>
      <c r="M11" s="67"/>
      <c r="N11" s="67"/>
      <c r="O11" s="6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" customHeight="1">
      <c r="A12" s="99"/>
      <c r="B12" s="64"/>
      <c r="C12" s="56" t="s">
        <v>49</v>
      </c>
      <c r="D12" s="56"/>
      <c r="E12" s="66" t="s">
        <v>40</v>
      </c>
      <c r="F12" s="67">
        <v>25925</v>
      </c>
      <c r="G12" s="67">
        <v>25668</v>
      </c>
      <c r="H12" s="67">
        <v>25695</v>
      </c>
      <c r="I12" s="67">
        <v>24395</v>
      </c>
      <c r="J12" s="67">
        <v>23769</v>
      </c>
      <c r="K12" s="67">
        <v>23790</v>
      </c>
      <c r="L12" s="67"/>
      <c r="M12" s="67"/>
      <c r="N12" s="67"/>
      <c r="O12" s="67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" customHeight="1">
      <c r="A13" s="99"/>
      <c r="B13" s="63"/>
      <c r="C13" s="56" t="s">
        <v>50</v>
      </c>
      <c r="D13" s="56"/>
      <c r="E13" s="66" t="s">
        <v>41</v>
      </c>
      <c r="F13" s="67">
        <v>2</v>
      </c>
      <c r="G13" s="67">
        <v>137</v>
      </c>
      <c r="H13" s="68">
        <v>61</v>
      </c>
      <c r="I13" s="68">
        <v>6</v>
      </c>
      <c r="J13" s="68">
        <v>0</v>
      </c>
      <c r="K13" s="68">
        <v>0</v>
      </c>
      <c r="L13" s="67"/>
      <c r="M13" s="67"/>
      <c r="N13" s="67"/>
      <c r="O13" s="6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" customHeight="1">
      <c r="A14" s="99"/>
      <c r="B14" s="56" t="s">
        <v>51</v>
      </c>
      <c r="C14" s="56"/>
      <c r="D14" s="56"/>
      <c r="E14" s="66" t="s">
        <v>148</v>
      </c>
      <c r="F14" s="67">
        <f>F9-F12</f>
        <v>4470</v>
      </c>
      <c r="G14" s="67">
        <f t="shared" ref="F14:O15" si="0">G9-G12</f>
        <v>5354</v>
      </c>
      <c r="H14" s="67">
        <f t="shared" si="0"/>
        <v>657</v>
      </c>
      <c r="I14" s="67">
        <f t="shared" si="0"/>
        <v>1303</v>
      </c>
      <c r="J14" s="67">
        <f t="shared" si="0"/>
        <v>1026</v>
      </c>
      <c r="K14" s="67">
        <f t="shared" si="0"/>
        <v>980</v>
      </c>
      <c r="L14" s="67">
        <f t="shared" si="0"/>
        <v>0</v>
      </c>
      <c r="M14" s="67">
        <f t="shared" si="0"/>
        <v>0</v>
      </c>
      <c r="N14" s="67">
        <f t="shared" si="0"/>
        <v>0</v>
      </c>
      <c r="O14" s="67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" customHeight="1">
      <c r="A15" s="99"/>
      <c r="B15" s="56" t="s">
        <v>52</v>
      </c>
      <c r="C15" s="56"/>
      <c r="D15" s="56"/>
      <c r="E15" s="66" t="s">
        <v>149</v>
      </c>
      <c r="F15" s="67">
        <f t="shared" si="0"/>
        <v>15</v>
      </c>
      <c r="G15" s="67">
        <f t="shared" si="0"/>
        <v>-122</v>
      </c>
      <c r="H15" s="67">
        <f t="shared" si="0"/>
        <v>-61</v>
      </c>
      <c r="I15" s="67">
        <f t="shared" si="0"/>
        <v>0</v>
      </c>
      <c r="J15" s="67">
        <f t="shared" si="0"/>
        <v>1</v>
      </c>
      <c r="K15" s="67">
        <f t="shared" si="0"/>
        <v>1</v>
      </c>
      <c r="L15" s="67">
        <f t="shared" si="0"/>
        <v>0</v>
      </c>
      <c r="M15" s="67">
        <f t="shared" si="0"/>
        <v>0</v>
      </c>
      <c r="N15" s="67">
        <f t="shared" si="0"/>
        <v>0</v>
      </c>
      <c r="O15" s="67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" customHeight="1">
      <c r="A16" s="99"/>
      <c r="B16" s="56" t="s">
        <v>53</v>
      </c>
      <c r="C16" s="56"/>
      <c r="D16" s="56"/>
      <c r="E16" s="66" t="s">
        <v>150</v>
      </c>
      <c r="F16" s="67">
        <f t="shared" ref="F16:O16" si="1">F8-F11</f>
        <v>4485</v>
      </c>
      <c r="G16" s="67">
        <f t="shared" si="1"/>
        <v>5232</v>
      </c>
      <c r="H16" s="67">
        <f t="shared" si="1"/>
        <v>596</v>
      </c>
      <c r="I16" s="67">
        <f t="shared" si="1"/>
        <v>1303</v>
      </c>
      <c r="J16" s="67">
        <f t="shared" si="1"/>
        <v>1027</v>
      </c>
      <c r="K16" s="67">
        <f t="shared" si="1"/>
        <v>981</v>
      </c>
      <c r="L16" s="67">
        <f t="shared" si="1"/>
        <v>0</v>
      </c>
      <c r="M16" s="67">
        <f t="shared" si="1"/>
        <v>0</v>
      </c>
      <c r="N16" s="67">
        <f t="shared" si="1"/>
        <v>0</v>
      </c>
      <c r="O16" s="67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" customHeight="1">
      <c r="A17" s="99"/>
      <c r="B17" s="56" t="s">
        <v>54</v>
      </c>
      <c r="C17" s="56"/>
      <c r="D17" s="56"/>
      <c r="E17" s="54"/>
      <c r="F17" s="68">
        <v>0</v>
      </c>
      <c r="G17" s="68">
        <v>0</v>
      </c>
      <c r="H17" s="68">
        <v>29</v>
      </c>
      <c r="I17" s="68">
        <v>625</v>
      </c>
      <c r="J17" s="67">
        <v>0</v>
      </c>
      <c r="K17" s="67">
        <v>0</v>
      </c>
      <c r="L17" s="67"/>
      <c r="M17" s="67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" customHeight="1">
      <c r="A18" s="99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" customHeight="1">
      <c r="A19" s="99" t="s">
        <v>84</v>
      </c>
      <c r="B19" s="62" t="s">
        <v>56</v>
      </c>
      <c r="C19" s="56"/>
      <c r="D19" s="56"/>
      <c r="E19" s="66"/>
      <c r="F19" s="67">
        <v>5845</v>
      </c>
      <c r="G19" s="67">
        <v>3804</v>
      </c>
      <c r="H19" s="67">
        <v>2195</v>
      </c>
      <c r="I19" s="67">
        <v>1450</v>
      </c>
      <c r="J19" s="67">
        <v>10418</v>
      </c>
      <c r="K19" s="67">
        <v>11708</v>
      </c>
      <c r="L19" s="67"/>
      <c r="M19" s="67"/>
      <c r="N19" s="67"/>
      <c r="O19" s="67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" customHeight="1">
      <c r="A20" s="99"/>
      <c r="B20" s="63"/>
      <c r="C20" s="56" t="s">
        <v>57</v>
      </c>
      <c r="D20" s="56"/>
      <c r="E20" s="66"/>
      <c r="F20" s="67">
        <v>5083</v>
      </c>
      <c r="G20" s="67">
        <v>3486</v>
      </c>
      <c r="H20" s="67">
        <v>1213</v>
      </c>
      <c r="I20" s="67">
        <v>452</v>
      </c>
      <c r="J20" s="67">
        <v>9479</v>
      </c>
      <c r="K20" s="68">
        <v>10637</v>
      </c>
      <c r="L20" s="67"/>
      <c r="M20" s="67"/>
      <c r="N20" s="67"/>
      <c r="O20" s="6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" customHeight="1">
      <c r="A21" s="99"/>
      <c r="B21" s="56" t="s">
        <v>58</v>
      </c>
      <c r="C21" s="56"/>
      <c r="D21" s="56"/>
      <c r="E21" s="66" t="s">
        <v>151</v>
      </c>
      <c r="F21" s="67">
        <v>5845</v>
      </c>
      <c r="G21" s="67">
        <v>3804</v>
      </c>
      <c r="H21" s="67">
        <v>2195</v>
      </c>
      <c r="I21" s="67">
        <v>1450</v>
      </c>
      <c r="J21" s="67">
        <v>8504</v>
      </c>
      <c r="K21" s="67">
        <v>10072</v>
      </c>
      <c r="L21" s="67"/>
      <c r="M21" s="67"/>
      <c r="N21" s="67"/>
      <c r="O21" s="67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" customHeight="1">
      <c r="A22" s="99"/>
      <c r="B22" s="62" t="s">
        <v>59</v>
      </c>
      <c r="C22" s="56"/>
      <c r="D22" s="56"/>
      <c r="E22" s="66" t="s">
        <v>152</v>
      </c>
      <c r="F22" s="67">
        <v>19323</v>
      </c>
      <c r="G22" s="67">
        <v>16577</v>
      </c>
      <c r="H22" s="67">
        <v>3887</v>
      </c>
      <c r="I22" s="67">
        <v>3044</v>
      </c>
      <c r="J22" s="67">
        <v>22920</v>
      </c>
      <c r="K22" s="67">
        <v>23551</v>
      </c>
      <c r="L22" s="67"/>
      <c r="M22" s="67"/>
      <c r="N22" s="67"/>
      <c r="O22" s="67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" customHeight="1">
      <c r="A23" s="99"/>
      <c r="B23" s="63" t="s">
        <v>60</v>
      </c>
      <c r="C23" s="56" t="s">
        <v>61</v>
      </c>
      <c r="D23" s="56"/>
      <c r="E23" s="66"/>
      <c r="F23" s="67">
        <v>4564</v>
      </c>
      <c r="G23" s="67">
        <v>4739</v>
      </c>
      <c r="H23" s="67">
        <v>1916</v>
      </c>
      <c r="I23" s="67">
        <v>1877</v>
      </c>
      <c r="J23" s="67">
        <v>12094</v>
      </c>
      <c r="K23" s="67">
        <v>12266</v>
      </c>
      <c r="L23" s="67"/>
      <c r="M23" s="67"/>
      <c r="N23" s="67"/>
      <c r="O23" s="6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" customHeight="1">
      <c r="A24" s="99"/>
      <c r="B24" s="56" t="s">
        <v>153</v>
      </c>
      <c r="C24" s="56"/>
      <c r="D24" s="56"/>
      <c r="E24" s="66" t="s">
        <v>154</v>
      </c>
      <c r="F24" s="67">
        <f>F21-F22</f>
        <v>-13478</v>
      </c>
      <c r="G24" s="67">
        <f t="shared" ref="G24:O24" si="2">G21-G22</f>
        <v>-12773</v>
      </c>
      <c r="H24" s="67">
        <f t="shared" si="2"/>
        <v>-1692</v>
      </c>
      <c r="I24" s="67">
        <f t="shared" si="2"/>
        <v>-1594</v>
      </c>
      <c r="J24" s="67">
        <f t="shared" si="2"/>
        <v>-14416</v>
      </c>
      <c r="K24" s="67">
        <f t="shared" si="2"/>
        <v>-13479</v>
      </c>
      <c r="L24" s="67">
        <f t="shared" si="2"/>
        <v>0</v>
      </c>
      <c r="M24" s="67">
        <f t="shared" si="2"/>
        <v>0</v>
      </c>
      <c r="N24" s="67">
        <f t="shared" si="2"/>
        <v>0</v>
      </c>
      <c r="O24" s="67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" customHeight="1">
      <c r="A25" s="99"/>
      <c r="B25" s="62" t="s">
        <v>62</v>
      </c>
      <c r="C25" s="62"/>
      <c r="D25" s="62"/>
      <c r="E25" s="103" t="s">
        <v>155</v>
      </c>
      <c r="F25" s="97">
        <v>13478</v>
      </c>
      <c r="G25" s="97">
        <v>12773</v>
      </c>
      <c r="H25" s="97">
        <v>1692</v>
      </c>
      <c r="I25" s="97">
        <v>1594</v>
      </c>
      <c r="J25" s="97">
        <v>14416</v>
      </c>
      <c r="K25" s="97">
        <v>13479</v>
      </c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" customHeight="1">
      <c r="A26" s="99"/>
      <c r="B26" s="83" t="s">
        <v>63</v>
      </c>
      <c r="C26" s="83"/>
      <c r="D26" s="83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" customHeight="1">
      <c r="A27" s="99"/>
      <c r="B27" s="56" t="s">
        <v>156</v>
      </c>
      <c r="C27" s="56"/>
      <c r="D27" s="56"/>
      <c r="E27" s="66" t="s">
        <v>157</v>
      </c>
      <c r="F27" s="67">
        <f t="shared" ref="F27:O27" si="3">F24+F25</f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0</v>
      </c>
      <c r="K27" s="67">
        <f t="shared" si="3"/>
        <v>0</v>
      </c>
      <c r="L27" s="67">
        <f t="shared" si="3"/>
        <v>0</v>
      </c>
      <c r="M27" s="67">
        <f t="shared" si="3"/>
        <v>0</v>
      </c>
      <c r="N27" s="67">
        <f t="shared" si="3"/>
        <v>0</v>
      </c>
      <c r="O27" s="67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" customHeight="1">
      <c r="A30" s="101" t="s">
        <v>64</v>
      </c>
      <c r="B30" s="101"/>
      <c r="C30" s="101"/>
      <c r="D30" s="101"/>
      <c r="E30" s="101"/>
      <c r="F30" s="108" t="s">
        <v>258</v>
      </c>
      <c r="G30" s="108"/>
      <c r="H30" s="108" t="s">
        <v>259</v>
      </c>
      <c r="I30" s="108"/>
      <c r="J30" s="108" t="s">
        <v>260</v>
      </c>
      <c r="K30" s="108"/>
      <c r="L30" s="108" t="s">
        <v>261</v>
      </c>
      <c r="M30" s="108"/>
      <c r="N30" s="108"/>
      <c r="O30" s="108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" customHeight="1">
      <c r="A31" s="101"/>
      <c r="B31" s="101"/>
      <c r="C31" s="101"/>
      <c r="D31" s="101"/>
      <c r="E31" s="101"/>
      <c r="F31" s="54" t="s">
        <v>239</v>
      </c>
      <c r="G31" s="84" t="s">
        <v>240</v>
      </c>
      <c r="H31" s="54" t="s">
        <v>239</v>
      </c>
      <c r="I31" s="84" t="s">
        <v>240</v>
      </c>
      <c r="J31" s="54" t="s">
        <v>239</v>
      </c>
      <c r="K31" s="84" t="s">
        <v>240</v>
      </c>
      <c r="L31" s="54" t="s">
        <v>239</v>
      </c>
      <c r="M31" s="84" t="s">
        <v>240</v>
      </c>
      <c r="N31" s="54" t="s">
        <v>239</v>
      </c>
      <c r="O31" s="84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" customHeight="1">
      <c r="A32" s="99" t="s">
        <v>85</v>
      </c>
      <c r="B32" s="62" t="s">
        <v>45</v>
      </c>
      <c r="C32" s="56"/>
      <c r="D32" s="56"/>
      <c r="E32" s="66" t="s">
        <v>36</v>
      </c>
      <c r="F32" s="67">
        <v>69</v>
      </c>
      <c r="G32" s="67">
        <v>61</v>
      </c>
      <c r="H32" s="67">
        <v>238</v>
      </c>
      <c r="I32" s="67">
        <v>215</v>
      </c>
      <c r="J32" s="67">
        <v>168</v>
      </c>
      <c r="K32" s="67">
        <v>101</v>
      </c>
      <c r="L32" s="67">
        <v>217</v>
      </c>
      <c r="M32" s="67">
        <v>208</v>
      </c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" customHeight="1">
      <c r="A33" s="105"/>
      <c r="B33" s="64"/>
      <c r="C33" s="62" t="s">
        <v>65</v>
      </c>
      <c r="D33" s="56"/>
      <c r="E33" s="66"/>
      <c r="F33" s="67">
        <v>50</v>
      </c>
      <c r="G33" s="67">
        <v>25</v>
      </c>
      <c r="H33" s="67">
        <v>101</v>
      </c>
      <c r="I33" s="67">
        <v>89</v>
      </c>
      <c r="J33" s="67">
        <v>48</v>
      </c>
      <c r="K33" s="67">
        <v>36</v>
      </c>
      <c r="L33" s="67">
        <v>0</v>
      </c>
      <c r="M33" s="67">
        <v>0</v>
      </c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" customHeight="1">
      <c r="A34" s="105"/>
      <c r="B34" s="64"/>
      <c r="C34" s="63"/>
      <c r="D34" s="56" t="s">
        <v>66</v>
      </c>
      <c r="E34" s="66"/>
      <c r="F34" s="67">
        <v>43</v>
      </c>
      <c r="G34" s="67">
        <v>16</v>
      </c>
      <c r="H34" s="67">
        <v>90</v>
      </c>
      <c r="I34" s="67">
        <v>82</v>
      </c>
      <c r="J34" s="67">
        <v>15</v>
      </c>
      <c r="K34" s="67">
        <v>14</v>
      </c>
      <c r="L34" s="67">
        <v>0</v>
      </c>
      <c r="M34" s="67">
        <v>0</v>
      </c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" customHeight="1">
      <c r="A35" s="105"/>
      <c r="B35" s="63"/>
      <c r="C35" s="56" t="s">
        <v>67</v>
      </c>
      <c r="D35" s="56"/>
      <c r="E35" s="66"/>
      <c r="F35" s="67">
        <v>19</v>
      </c>
      <c r="G35" s="67">
        <v>36</v>
      </c>
      <c r="H35" s="67">
        <v>137</v>
      </c>
      <c r="I35" s="67">
        <v>126</v>
      </c>
      <c r="J35" s="69">
        <v>120</v>
      </c>
      <c r="K35" s="69">
        <v>65</v>
      </c>
      <c r="L35" s="67">
        <v>217</v>
      </c>
      <c r="M35" s="67">
        <v>208</v>
      </c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" customHeight="1">
      <c r="A36" s="105"/>
      <c r="B36" s="62" t="s">
        <v>48</v>
      </c>
      <c r="C36" s="56"/>
      <c r="D36" s="56"/>
      <c r="E36" s="66" t="s">
        <v>37</v>
      </c>
      <c r="F36" s="67">
        <v>31</v>
      </c>
      <c r="G36" s="67">
        <v>42</v>
      </c>
      <c r="H36" s="67">
        <v>238</v>
      </c>
      <c r="I36" s="67">
        <v>215</v>
      </c>
      <c r="J36" s="67">
        <v>136</v>
      </c>
      <c r="K36" s="67">
        <v>168</v>
      </c>
      <c r="L36" s="67">
        <v>217</v>
      </c>
      <c r="M36" s="67">
        <v>208</v>
      </c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" customHeight="1">
      <c r="A37" s="105"/>
      <c r="B37" s="64"/>
      <c r="C37" s="56" t="s">
        <v>68</v>
      </c>
      <c r="D37" s="56"/>
      <c r="E37" s="66"/>
      <c r="F37" s="67">
        <v>29</v>
      </c>
      <c r="G37" s="67">
        <v>39</v>
      </c>
      <c r="H37" s="67">
        <v>238</v>
      </c>
      <c r="I37" s="67">
        <v>215</v>
      </c>
      <c r="J37" s="67">
        <v>136</v>
      </c>
      <c r="K37" s="67">
        <v>168</v>
      </c>
      <c r="L37" s="67">
        <v>217</v>
      </c>
      <c r="M37" s="67">
        <v>208</v>
      </c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" customHeight="1">
      <c r="A38" s="105"/>
      <c r="B38" s="63"/>
      <c r="C38" s="56" t="s">
        <v>69</v>
      </c>
      <c r="D38" s="56"/>
      <c r="E38" s="66"/>
      <c r="F38" s="67">
        <v>2</v>
      </c>
      <c r="G38" s="67">
        <v>3</v>
      </c>
      <c r="H38" s="67">
        <v>0</v>
      </c>
      <c r="I38" s="67">
        <v>0</v>
      </c>
      <c r="J38" s="67">
        <v>0</v>
      </c>
      <c r="K38" s="69">
        <v>0</v>
      </c>
      <c r="L38" s="67">
        <v>0</v>
      </c>
      <c r="M38" s="67">
        <v>0</v>
      </c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" customHeight="1">
      <c r="A39" s="105"/>
      <c r="B39" s="30" t="s">
        <v>70</v>
      </c>
      <c r="C39" s="30"/>
      <c r="D39" s="30"/>
      <c r="E39" s="66" t="s">
        <v>159</v>
      </c>
      <c r="F39" s="67">
        <f t="shared" ref="F39:O39" si="4">F32-F36</f>
        <v>38</v>
      </c>
      <c r="G39" s="67">
        <f t="shared" si="4"/>
        <v>19</v>
      </c>
      <c r="H39" s="67">
        <f t="shared" si="4"/>
        <v>0</v>
      </c>
      <c r="I39" s="67">
        <f t="shared" si="4"/>
        <v>0</v>
      </c>
      <c r="J39" s="67">
        <f t="shared" si="4"/>
        <v>32</v>
      </c>
      <c r="K39" s="67">
        <f t="shared" si="4"/>
        <v>-67</v>
      </c>
      <c r="L39" s="67">
        <f t="shared" si="4"/>
        <v>0</v>
      </c>
      <c r="M39" s="67">
        <f t="shared" si="4"/>
        <v>0</v>
      </c>
      <c r="N39" s="67">
        <f t="shared" si="4"/>
        <v>0</v>
      </c>
      <c r="O39" s="67">
        <f t="shared" si="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" customHeight="1">
      <c r="A40" s="99" t="s">
        <v>86</v>
      </c>
      <c r="B40" s="62" t="s">
        <v>71</v>
      </c>
      <c r="C40" s="56"/>
      <c r="D40" s="56"/>
      <c r="E40" s="66" t="s">
        <v>39</v>
      </c>
      <c r="F40" s="67">
        <v>1138</v>
      </c>
      <c r="G40" s="67">
        <v>1353</v>
      </c>
      <c r="H40" s="67">
        <v>6</v>
      </c>
      <c r="I40" s="67">
        <v>16</v>
      </c>
      <c r="J40" s="67">
        <v>247</v>
      </c>
      <c r="K40" s="67">
        <v>72</v>
      </c>
      <c r="L40" s="67">
        <v>0</v>
      </c>
      <c r="M40" s="67">
        <v>0</v>
      </c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" customHeight="1">
      <c r="A41" s="100"/>
      <c r="B41" s="63"/>
      <c r="C41" s="56" t="s">
        <v>72</v>
      </c>
      <c r="D41" s="56"/>
      <c r="E41" s="66"/>
      <c r="F41" s="69">
        <v>0</v>
      </c>
      <c r="G41" s="69">
        <v>0</v>
      </c>
      <c r="H41" s="69">
        <v>6</v>
      </c>
      <c r="I41" s="69">
        <v>16</v>
      </c>
      <c r="J41" s="67">
        <v>243</v>
      </c>
      <c r="K41" s="67">
        <v>72</v>
      </c>
      <c r="L41" s="67">
        <v>0</v>
      </c>
      <c r="M41" s="67">
        <v>0</v>
      </c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" customHeight="1">
      <c r="A42" s="100"/>
      <c r="B42" s="62" t="s">
        <v>59</v>
      </c>
      <c r="C42" s="56"/>
      <c r="D42" s="56"/>
      <c r="E42" s="66" t="s">
        <v>40</v>
      </c>
      <c r="F42" s="67">
        <v>1273</v>
      </c>
      <c r="G42" s="67">
        <v>1415</v>
      </c>
      <c r="H42" s="67">
        <v>6</v>
      </c>
      <c r="I42" s="67">
        <v>16</v>
      </c>
      <c r="J42" s="67">
        <v>247</v>
      </c>
      <c r="K42" s="67">
        <v>72</v>
      </c>
      <c r="L42" s="67">
        <v>0</v>
      </c>
      <c r="M42" s="67">
        <v>0</v>
      </c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" customHeight="1">
      <c r="A43" s="100"/>
      <c r="B43" s="63"/>
      <c r="C43" s="56" t="s">
        <v>73</v>
      </c>
      <c r="D43" s="56"/>
      <c r="E43" s="66"/>
      <c r="F43" s="67">
        <v>365</v>
      </c>
      <c r="G43" s="67">
        <v>572</v>
      </c>
      <c r="H43" s="67">
        <v>0</v>
      </c>
      <c r="I43" s="67">
        <v>0</v>
      </c>
      <c r="J43" s="69">
        <v>0</v>
      </c>
      <c r="K43" s="69">
        <v>0</v>
      </c>
      <c r="L43" s="67">
        <v>0</v>
      </c>
      <c r="M43" s="67">
        <v>0</v>
      </c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" customHeight="1">
      <c r="A44" s="100"/>
      <c r="B44" s="56" t="s">
        <v>70</v>
      </c>
      <c r="C44" s="56"/>
      <c r="D44" s="56"/>
      <c r="E44" s="66" t="s">
        <v>160</v>
      </c>
      <c r="F44" s="69">
        <f t="shared" ref="F44:O44" si="5">F40-F42</f>
        <v>-135</v>
      </c>
      <c r="G44" s="69">
        <f t="shared" si="5"/>
        <v>-62</v>
      </c>
      <c r="H44" s="69">
        <f t="shared" si="5"/>
        <v>0</v>
      </c>
      <c r="I44" s="69">
        <f t="shared" si="5"/>
        <v>0</v>
      </c>
      <c r="J44" s="69">
        <f t="shared" si="5"/>
        <v>0</v>
      </c>
      <c r="K44" s="69">
        <f t="shared" si="5"/>
        <v>0</v>
      </c>
      <c r="L44" s="69">
        <f t="shared" si="5"/>
        <v>0</v>
      </c>
      <c r="M44" s="69">
        <f t="shared" si="5"/>
        <v>0</v>
      </c>
      <c r="N44" s="69">
        <f t="shared" si="5"/>
        <v>0</v>
      </c>
      <c r="O44" s="69">
        <f t="shared" si="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" customHeight="1">
      <c r="A45" s="99" t="s">
        <v>78</v>
      </c>
      <c r="B45" s="30" t="s">
        <v>74</v>
      </c>
      <c r="C45" s="30"/>
      <c r="D45" s="30"/>
      <c r="E45" s="66" t="s">
        <v>161</v>
      </c>
      <c r="F45" s="67">
        <f t="shared" ref="F45:O45" si="6">F39+F44</f>
        <v>-97</v>
      </c>
      <c r="G45" s="67">
        <f t="shared" si="6"/>
        <v>-43</v>
      </c>
      <c r="H45" s="67">
        <f t="shared" si="6"/>
        <v>0</v>
      </c>
      <c r="I45" s="67">
        <f t="shared" si="6"/>
        <v>0</v>
      </c>
      <c r="J45" s="67">
        <f t="shared" si="6"/>
        <v>32</v>
      </c>
      <c r="K45" s="67">
        <f t="shared" si="6"/>
        <v>-67</v>
      </c>
      <c r="L45" s="67">
        <f t="shared" si="6"/>
        <v>0</v>
      </c>
      <c r="M45" s="67">
        <f t="shared" si="6"/>
        <v>0</v>
      </c>
      <c r="N45" s="67">
        <f t="shared" si="6"/>
        <v>0</v>
      </c>
      <c r="O45" s="67">
        <f t="shared" si="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" customHeight="1">
      <c r="A46" s="100"/>
      <c r="B46" s="56" t="s">
        <v>75</v>
      </c>
      <c r="C46" s="56"/>
      <c r="D46" s="56"/>
      <c r="E46" s="56"/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7">
        <v>0</v>
      </c>
      <c r="M46" s="67">
        <v>0</v>
      </c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" customHeight="1">
      <c r="A47" s="100"/>
      <c r="B47" s="56" t="s">
        <v>76</v>
      </c>
      <c r="C47" s="56"/>
      <c r="D47" s="56"/>
      <c r="E47" s="56"/>
      <c r="F47" s="67">
        <v>168</v>
      </c>
      <c r="G47" s="67">
        <v>236</v>
      </c>
      <c r="H47" s="67">
        <v>0</v>
      </c>
      <c r="I47" s="67">
        <v>0</v>
      </c>
      <c r="J47" s="67">
        <v>56</v>
      </c>
      <c r="K47" s="67">
        <v>24</v>
      </c>
      <c r="L47" s="67">
        <v>0</v>
      </c>
      <c r="M47" s="67">
        <v>0</v>
      </c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" customHeight="1">
      <c r="A48" s="100"/>
      <c r="B48" s="56" t="s">
        <v>77</v>
      </c>
      <c r="C48" s="56"/>
      <c r="D48" s="56"/>
      <c r="E48" s="56"/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" customHeight="1">
      <c r="A49" s="11" t="s">
        <v>162</v>
      </c>
      <c r="O49" s="4"/>
    </row>
    <row r="50" spans="1:15" ht="15.9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2"/>
  <cols>
    <col min="1" max="2" width="3.6640625" style="1" customWidth="1"/>
    <col min="3" max="3" width="21.33203125" style="1" customWidth="1"/>
    <col min="4" max="4" width="20" style="1" customWidth="1"/>
    <col min="5" max="14" width="12.6640625" style="1" customWidth="1"/>
    <col min="15" max="16384" width="9" style="1"/>
  </cols>
  <sheetData>
    <row r="1" spans="1:14" ht="33.9" customHeight="1">
      <c r="A1" s="37" t="s">
        <v>0</v>
      </c>
      <c r="B1" s="37"/>
      <c r="C1" s="43" t="s">
        <v>266</v>
      </c>
      <c r="D1" s="44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5"/>
      <c r="B5" s="45" t="s">
        <v>245</v>
      </c>
      <c r="C5" s="45"/>
      <c r="D5" s="45"/>
      <c r="H5" s="16"/>
      <c r="L5" s="16"/>
      <c r="N5" s="16" t="s">
        <v>164</v>
      </c>
    </row>
    <row r="6" spans="1:14" ht="15" customHeight="1">
      <c r="A6" s="46"/>
      <c r="B6" s="47"/>
      <c r="C6" s="47"/>
      <c r="D6" s="90"/>
      <c r="E6" s="110" t="s">
        <v>263</v>
      </c>
      <c r="F6" s="110"/>
      <c r="G6" s="110" t="s">
        <v>264</v>
      </c>
      <c r="H6" s="110"/>
      <c r="I6" s="110" t="s">
        <v>265</v>
      </c>
      <c r="J6" s="110"/>
      <c r="K6" s="110"/>
      <c r="L6" s="110"/>
      <c r="M6" s="110"/>
      <c r="N6" s="110"/>
    </row>
    <row r="7" spans="1:14" ht="15" customHeight="1">
      <c r="A7" s="48"/>
      <c r="B7" s="49"/>
      <c r="C7" s="49"/>
      <c r="D7" s="91"/>
      <c r="E7" s="28" t="s">
        <v>239</v>
      </c>
      <c r="F7" s="28" t="s">
        <v>240</v>
      </c>
      <c r="G7" s="28" t="s">
        <v>239</v>
      </c>
      <c r="H7" s="28" t="s">
        <v>240</v>
      </c>
      <c r="I7" s="28" t="s">
        <v>239</v>
      </c>
      <c r="J7" s="28" t="s">
        <v>240</v>
      </c>
      <c r="K7" s="28" t="s">
        <v>239</v>
      </c>
      <c r="L7" s="28" t="s">
        <v>240</v>
      </c>
      <c r="M7" s="28" t="s">
        <v>239</v>
      </c>
      <c r="N7" s="28" t="s">
        <v>240</v>
      </c>
    </row>
    <row r="8" spans="1:14" ht="18" customHeight="1">
      <c r="A8" s="94" t="s">
        <v>165</v>
      </c>
      <c r="B8" s="85" t="s">
        <v>166</v>
      </c>
      <c r="C8" s="86"/>
      <c r="D8" s="86"/>
      <c r="E8" s="87">
        <v>7</v>
      </c>
      <c r="F8" s="87">
        <v>7</v>
      </c>
      <c r="G8" s="87">
        <v>1</v>
      </c>
      <c r="H8" s="87">
        <v>1</v>
      </c>
      <c r="I8" s="87">
        <v>1</v>
      </c>
      <c r="J8" s="87">
        <v>1</v>
      </c>
      <c r="K8" s="87"/>
      <c r="L8" s="87"/>
      <c r="M8" s="87"/>
      <c r="N8" s="87"/>
    </row>
    <row r="9" spans="1:14" ht="18" customHeight="1">
      <c r="A9" s="94"/>
      <c r="B9" s="94" t="s">
        <v>167</v>
      </c>
      <c r="C9" s="56" t="s">
        <v>168</v>
      </c>
      <c r="D9" s="56"/>
      <c r="E9" s="87">
        <v>80</v>
      </c>
      <c r="F9" s="87">
        <v>80</v>
      </c>
      <c r="G9" s="87">
        <v>500</v>
      </c>
      <c r="H9" s="87">
        <v>500</v>
      </c>
      <c r="I9" s="87">
        <v>500</v>
      </c>
      <c r="J9" s="87">
        <v>500</v>
      </c>
      <c r="K9" s="87"/>
      <c r="L9" s="87"/>
      <c r="M9" s="87"/>
      <c r="N9" s="87"/>
    </row>
    <row r="10" spans="1:14" ht="18" customHeight="1">
      <c r="A10" s="94"/>
      <c r="B10" s="94"/>
      <c r="C10" s="56" t="s">
        <v>169</v>
      </c>
      <c r="D10" s="56"/>
      <c r="E10" s="87">
        <v>67</v>
      </c>
      <c r="F10" s="87">
        <v>67</v>
      </c>
      <c r="G10" s="87">
        <v>500</v>
      </c>
      <c r="H10" s="87">
        <v>500</v>
      </c>
      <c r="I10" s="87">
        <v>500</v>
      </c>
      <c r="J10" s="87">
        <v>500</v>
      </c>
      <c r="K10" s="87"/>
      <c r="L10" s="87"/>
      <c r="M10" s="87"/>
      <c r="N10" s="87"/>
    </row>
    <row r="11" spans="1:14" ht="18" customHeight="1">
      <c r="A11" s="94"/>
      <c r="B11" s="94"/>
      <c r="C11" s="56" t="s">
        <v>170</v>
      </c>
      <c r="D11" s="56"/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/>
      <c r="L11" s="87"/>
      <c r="M11" s="87"/>
      <c r="N11" s="87"/>
    </row>
    <row r="12" spans="1:14" ht="18" customHeight="1">
      <c r="A12" s="94"/>
      <c r="B12" s="94"/>
      <c r="C12" s="56" t="s">
        <v>171</v>
      </c>
      <c r="D12" s="56"/>
      <c r="E12" s="87">
        <v>13</v>
      </c>
      <c r="F12" s="87">
        <v>13</v>
      </c>
      <c r="G12" s="87">
        <v>0</v>
      </c>
      <c r="H12" s="87">
        <v>0</v>
      </c>
      <c r="I12" s="87">
        <v>0</v>
      </c>
      <c r="J12" s="87">
        <v>0</v>
      </c>
      <c r="K12" s="87"/>
      <c r="L12" s="87"/>
      <c r="M12" s="87"/>
      <c r="N12" s="87"/>
    </row>
    <row r="13" spans="1:14" ht="18" customHeight="1">
      <c r="A13" s="94"/>
      <c r="B13" s="94"/>
      <c r="C13" s="56" t="s">
        <v>172</v>
      </c>
      <c r="D13" s="56"/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/>
      <c r="L13" s="87"/>
      <c r="M13" s="87"/>
      <c r="N13" s="87"/>
    </row>
    <row r="14" spans="1:14" ht="18" customHeight="1">
      <c r="A14" s="94"/>
      <c r="B14" s="94"/>
      <c r="C14" s="56" t="s">
        <v>78</v>
      </c>
      <c r="D14" s="56"/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/>
      <c r="L14" s="87"/>
      <c r="M14" s="87"/>
      <c r="N14" s="87"/>
    </row>
    <row r="15" spans="1:14" ht="18" customHeight="1">
      <c r="A15" s="94" t="s">
        <v>173</v>
      </c>
      <c r="B15" s="94" t="s">
        <v>174</v>
      </c>
      <c r="C15" s="56" t="s">
        <v>175</v>
      </c>
      <c r="D15" s="56"/>
      <c r="E15" s="67">
        <v>258</v>
      </c>
      <c r="F15" s="67">
        <v>243</v>
      </c>
      <c r="G15" s="67">
        <v>870</v>
      </c>
      <c r="H15" s="67">
        <v>871</v>
      </c>
      <c r="I15" s="67">
        <v>511</v>
      </c>
      <c r="J15" s="67">
        <v>482</v>
      </c>
      <c r="K15" s="67"/>
      <c r="L15" s="67"/>
      <c r="M15" s="67"/>
      <c r="N15" s="67"/>
    </row>
    <row r="16" spans="1:14" ht="18" customHeight="1">
      <c r="A16" s="94"/>
      <c r="B16" s="94"/>
      <c r="C16" s="56" t="s">
        <v>176</v>
      </c>
      <c r="D16" s="56"/>
      <c r="E16" s="67">
        <v>557</v>
      </c>
      <c r="F16" s="67">
        <v>562</v>
      </c>
      <c r="G16" s="67">
        <v>1933</v>
      </c>
      <c r="H16" s="67">
        <v>1966</v>
      </c>
      <c r="I16" s="67">
        <v>924</v>
      </c>
      <c r="J16" s="67">
        <v>946</v>
      </c>
      <c r="K16" s="67"/>
      <c r="L16" s="67"/>
      <c r="M16" s="67"/>
      <c r="N16" s="67"/>
    </row>
    <row r="17" spans="1:15" ht="18" customHeight="1">
      <c r="A17" s="94"/>
      <c r="B17" s="94"/>
      <c r="C17" s="56" t="s">
        <v>177</v>
      </c>
      <c r="D17" s="56"/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/>
      <c r="L17" s="67"/>
      <c r="M17" s="67"/>
      <c r="N17" s="67"/>
    </row>
    <row r="18" spans="1:15" ht="18" customHeight="1">
      <c r="A18" s="94"/>
      <c r="B18" s="94"/>
      <c r="C18" s="56" t="s">
        <v>178</v>
      </c>
      <c r="D18" s="56"/>
      <c r="E18" s="67">
        <f t="shared" ref="E18:J18" si="0">SUM(E15:E17)</f>
        <v>815</v>
      </c>
      <c r="F18" s="67">
        <f t="shared" si="0"/>
        <v>805</v>
      </c>
      <c r="G18" s="67">
        <f t="shared" si="0"/>
        <v>2803</v>
      </c>
      <c r="H18" s="67">
        <f t="shared" si="0"/>
        <v>2837</v>
      </c>
      <c r="I18" s="67">
        <f t="shared" si="0"/>
        <v>1435</v>
      </c>
      <c r="J18" s="67">
        <f t="shared" si="0"/>
        <v>1428</v>
      </c>
      <c r="K18" s="67"/>
      <c r="L18" s="67"/>
      <c r="M18" s="67"/>
      <c r="N18" s="67"/>
    </row>
    <row r="19" spans="1:15" ht="18" customHeight="1">
      <c r="A19" s="94"/>
      <c r="B19" s="94" t="s">
        <v>179</v>
      </c>
      <c r="C19" s="56" t="s">
        <v>180</v>
      </c>
      <c r="D19" s="56"/>
      <c r="E19" s="67">
        <v>31</v>
      </c>
      <c r="F19" s="67">
        <v>27</v>
      </c>
      <c r="G19" s="67">
        <v>169</v>
      </c>
      <c r="H19" s="67">
        <v>172</v>
      </c>
      <c r="I19" s="67">
        <v>126</v>
      </c>
      <c r="J19" s="67">
        <v>109</v>
      </c>
      <c r="K19" s="67"/>
      <c r="L19" s="67"/>
      <c r="M19" s="67"/>
      <c r="N19" s="67"/>
    </row>
    <row r="20" spans="1:15" ht="18" customHeight="1">
      <c r="A20" s="94"/>
      <c r="B20" s="94"/>
      <c r="C20" s="56" t="s">
        <v>181</v>
      </c>
      <c r="D20" s="56"/>
      <c r="E20" s="67">
        <v>153</v>
      </c>
      <c r="F20" s="67">
        <v>150</v>
      </c>
      <c r="G20" s="67">
        <v>1726</v>
      </c>
      <c r="H20" s="67">
        <v>1829</v>
      </c>
      <c r="I20" s="67">
        <v>423</v>
      </c>
      <c r="J20" s="67">
        <v>476</v>
      </c>
      <c r="K20" s="67"/>
      <c r="L20" s="67"/>
      <c r="M20" s="67"/>
      <c r="N20" s="67"/>
    </row>
    <row r="21" spans="1:15" ht="18" customHeight="1">
      <c r="A21" s="94"/>
      <c r="B21" s="94"/>
      <c r="C21" s="56" t="s">
        <v>182</v>
      </c>
      <c r="D21" s="56"/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/>
      <c r="L21" s="88"/>
      <c r="M21" s="88"/>
      <c r="N21" s="88"/>
    </row>
    <row r="22" spans="1:15" ht="18" customHeight="1">
      <c r="A22" s="94"/>
      <c r="B22" s="94"/>
      <c r="C22" s="30" t="s">
        <v>183</v>
      </c>
      <c r="D22" s="30"/>
      <c r="E22" s="67">
        <f t="shared" ref="E22:J22" si="1">SUM(E19:E21)</f>
        <v>184</v>
      </c>
      <c r="F22" s="67">
        <f t="shared" si="1"/>
        <v>177</v>
      </c>
      <c r="G22" s="67">
        <f t="shared" si="1"/>
        <v>1895</v>
      </c>
      <c r="H22" s="67">
        <f t="shared" si="1"/>
        <v>2001</v>
      </c>
      <c r="I22" s="67">
        <f t="shared" si="1"/>
        <v>549</v>
      </c>
      <c r="J22" s="67">
        <f t="shared" si="1"/>
        <v>585</v>
      </c>
      <c r="K22" s="67"/>
      <c r="L22" s="67"/>
      <c r="M22" s="67"/>
      <c r="N22" s="67"/>
    </row>
    <row r="23" spans="1:15" ht="18" customHeight="1">
      <c r="A23" s="94"/>
      <c r="B23" s="94" t="s">
        <v>184</v>
      </c>
      <c r="C23" s="56" t="s">
        <v>185</v>
      </c>
      <c r="D23" s="56"/>
      <c r="E23" s="67">
        <v>80</v>
      </c>
      <c r="F23" s="67">
        <v>80</v>
      </c>
      <c r="G23" s="67">
        <v>250</v>
      </c>
      <c r="H23" s="67">
        <v>250</v>
      </c>
      <c r="I23" s="67">
        <v>250</v>
      </c>
      <c r="J23" s="67">
        <v>250</v>
      </c>
      <c r="K23" s="67"/>
      <c r="L23" s="67"/>
      <c r="M23" s="67"/>
      <c r="N23" s="67"/>
    </row>
    <row r="24" spans="1:15" ht="18" customHeight="1">
      <c r="A24" s="94"/>
      <c r="B24" s="94"/>
      <c r="C24" s="56" t="s">
        <v>186</v>
      </c>
      <c r="D24" s="56"/>
      <c r="E24" s="67">
        <v>551</v>
      </c>
      <c r="F24" s="67">
        <v>548</v>
      </c>
      <c r="G24" s="67">
        <v>658</v>
      </c>
      <c r="H24" s="67">
        <v>586</v>
      </c>
      <c r="I24" s="67">
        <v>636</v>
      </c>
      <c r="J24" s="67">
        <v>593</v>
      </c>
      <c r="K24" s="67"/>
      <c r="L24" s="67"/>
      <c r="M24" s="67"/>
      <c r="N24" s="67"/>
    </row>
    <row r="25" spans="1:15" ht="18" customHeight="1">
      <c r="A25" s="94"/>
      <c r="B25" s="94"/>
      <c r="C25" s="56" t="s">
        <v>187</v>
      </c>
      <c r="D25" s="56"/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/>
      <c r="L25" s="67"/>
      <c r="M25" s="67"/>
      <c r="N25" s="67"/>
    </row>
    <row r="26" spans="1:15" ht="18" customHeight="1">
      <c r="A26" s="94"/>
      <c r="B26" s="94"/>
      <c r="C26" s="56" t="s">
        <v>188</v>
      </c>
      <c r="D26" s="56"/>
      <c r="E26" s="67">
        <f t="shared" ref="E26:J26" si="2">SUM(E23:E25)</f>
        <v>631</v>
      </c>
      <c r="F26" s="67">
        <f t="shared" si="2"/>
        <v>628</v>
      </c>
      <c r="G26" s="67">
        <f t="shared" si="2"/>
        <v>908</v>
      </c>
      <c r="H26" s="67">
        <f t="shared" si="2"/>
        <v>836</v>
      </c>
      <c r="I26" s="67">
        <f t="shared" si="2"/>
        <v>886</v>
      </c>
      <c r="J26" s="67">
        <f t="shared" si="2"/>
        <v>843</v>
      </c>
      <c r="K26" s="67"/>
      <c r="L26" s="67"/>
      <c r="M26" s="67"/>
      <c r="N26" s="67"/>
    </row>
    <row r="27" spans="1:15" ht="18" customHeight="1">
      <c r="A27" s="94"/>
      <c r="B27" s="56" t="s">
        <v>189</v>
      </c>
      <c r="C27" s="56"/>
      <c r="D27" s="56"/>
      <c r="E27" s="67">
        <f t="shared" ref="E27:J27" si="3">E22+E26</f>
        <v>815</v>
      </c>
      <c r="F27" s="67">
        <f t="shared" si="3"/>
        <v>805</v>
      </c>
      <c r="G27" s="67">
        <f t="shared" si="3"/>
        <v>2803</v>
      </c>
      <c r="H27" s="67">
        <f t="shared" si="3"/>
        <v>2837</v>
      </c>
      <c r="I27" s="67">
        <f t="shared" si="3"/>
        <v>1435</v>
      </c>
      <c r="J27" s="67">
        <f t="shared" si="3"/>
        <v>1428</v>
      </c>
      <c r="K27" s="67"/>
      <c r="L27" s="67"/>
      <c r="M27" s="67"/>
      <c r="N27" s="67"/>
    </row>
    <row r="28" spans="1:15" ht="18" customHeight="1">
      <c r="A28" s="94" t="s">
        <v>190</v>
      </c>
      <c r="B28" s="94" t="s">
        <v>191</v>
      </c>
      <c r="C28" s="56" t="s">
        <v>192</v>
      </c>
      <c r="D28" s="89" t="s">
        <v>36</v>
      </c>
      <c r="E28" s="67">
        <v>238</v>
      </c>
      <c r="F28" s="67">
        <v>224</v>
      </c>
      <c r="G28" s="67">
        <v>414</v>
      </c>
      <c r="H28" s="67">
        <v>413</v>
      </c>
      <c r="I28" s="67">
        <v>375</v>
      </c>
      <c r="J28" s="67">
        <v>369</v>
      </c>
      <c r="K28" s="67"/>
      <c r="L28" s="67"/>
      <c r="M28" s="67"/>
      <c r="N28" s="67"/>
    </row>
    <row r="29" spans="1:15" ht="18" customHeight="1">
      <c r="A29" s="94"/>
      <c r="B29" s="94"/>
      <c r="C29" s="56" t="s">
        <v>193</v>
      </c>
      <c r="D29" s="89" t="s">
        <v>37</v>
      </c>
      <c r="E29" s="67">
        <v>236</v>
      </c>
      <c r="F29" s="67">
        <v>206</v>
      </c>
      <c r="G29" s="67">
        <v>239</v>
      </c>
      <c r="H29" s="67">
        <v>235</v>
      </c>
      <c r="I29" s="67">
        <v>305</v>
      </c>
      <c r="J29" s="67">
        <v>304</v>
      </c>
      <c r="K29" s="67"/>
      <c r="L29" s="67"/>
      <c r="M29" s="67"/>
      <c r="N29" s="67"/>
    </row>
    <row r="30" spans="1:15" ht="18" customHeight="1">
      <c r="A30" s="94"/>
      <c r="B30" s="94"/>
      <c r="C30" s="56" t="s">
        <v>194</v>
      </c>
      <c r="D30" s="89" t="s">
        <v>195</v>
      </c>
      <c r="E30" s="67">
        <v>0</v>
      </c>
      <c r="F30" s="67">
        <v>0</v>
      </c>
      <c r="G30" s="67">
        <v>69</v>
      </c>
      <c r="H30" s="67">
        <v>63</v>
      </c>
      <c r="I30" s="67">
        <v>0</v>
      </c>
      <c r="J30" s="67">
        <v>0</v>
      </c>
      <c r="K30" s="67"/>
      <c r="L30" s="67"/>
      <c r="M30" s="67"/>
      <c r="N30" s="67"/>
    </row>
    <row r="31" spans="1:15" ht="18" customHeight="1">
      <c r="A31" s="94"/>
      <c r="B31" s="94"/>
      <c r="C31" s="30" t="s">
        <v>196</v>
      </c>
      <c r="D31" s="89" t="s">
        <v>197</v>
      </c>
      <c r="E31" s="67">
        <f t="shared" ref="E31:N31" si="4">E28-E29-E30</f>
        <v>2</v>
      </c>
      <c r="F31" s="67">
        <f t="shared" si="4"/>
        <v>18</v>
      </c>
      <c r="G31" s="67">
        <f t="shared" si="4"/>
        <v>106</v>
      </c>
      <c r="H31" s="67">
        <f t="shared" si="4"/>
        <v>115</v>
      </c>
      <c r="I31" s="67">
        <f t="shared" si="4"/>
        <v>70</v>
      </c>
      <c r="J31" s="67">
        <f t="shared" si="4"/>
        <v>65</v>
      </c>
      <c r="K31" s="67">
        <f t="shared" si="4"/>
        <v>0</v>
      </c>
      <c r="L31" s="67">
        <f t="shared" si="4"/>
        <v>0</v>
      </c>
      <c r="M31" s="67">
        <f t="shared" si="4"/>
        <v>0</v>
      </c>
      <c r="N31" s="67">
        <f t="shared" si="4"/>
        <v>0</v>
      </c>
      <c r="O31" s="7"/>
    </row>
    <row r="32" spans="1:15" ht="18" customHeight="1">
      <c r="A32" s="94"/>
      <c r="B32" s="94"/>
      <c r="C32" s="56" t="s">
        <v>198</v>
      </c>
      <c r="D32" s="89" t="s">
        <v>199</v>
      </c>
      <c r="E32" s="67">
        <v>2</v>
      </c>
      <c r="F32" s="67">
        <v>1</v>
      </c>
      <c r="G32" s="67">
        <v>0</v>
      </c>
      <c r="H32" s="67">
        <v>2</v>
      </c>
      <c r="I32" s="67">
        <v>1</v>
      </c>
      <c r="J32" s="67">
        <v>0</v>
      </c>
      <c r="K32" s="67"/>
      <c r="L32" s="67"/>
      <c r="M32" s="67"/>
      <c r="N32" s="67"/>
    </row>
    <row r="33" spans="1:14" ht="18" customHeight="1">
      <c r="A33" s="94"/>
      <c r="B33" s="94"/>
      <c r="C33" s="56" t="s">
        <v>200</v>
      </c>
      <c r="D33" s="89" t="s">
        <v>201</v>
      </c>
      <c r="E33" s="67">
        <v>0</v>
      </c>
      <c r="F33" s="67">
        <v>0</v>
      </c>
      <c r="G33" s="67">
        <v>1</v>
      </c>
      <c r="H33" s="67">
        <v>1</v>
      </c>
      <c r="I33" s="67">
        <v>0</v>
      </c>
      <c r="J33" s="67">
        <v>0</v>
      </c>
      <c r="K33" s="67"/>
      <c r="L33" s="67"/>
      <c r="M33" s="67"/>
      <c r="N33" s="67"/>
    </row>
    <row r="34" spans="1:14" ht="18" customHeight="1">
      <c r="A34" s="94"/>
      <c r="B34" s="94"/>
      <c r="C34" s="30" t="s">
        <v>202</v>
      </c>
      <c r="D34" s="89" t="s">
        <v>203</v>
      </c>
      <c r="E34" s="67">
        <f t="shared" ref="E34:N34" si="5">E31+E32-E33</f>
        <v>4</v>
      </c>
      <c r="F34" s="67">
        <f t="shared" si="5"/>
        <v>19</v>
      </c>
      <c r="G34" s="67">
        <f t="shared" si="5"/>
        <v>105</v>
      </c>
      <c r="H34" s="67">
        <f t="shared" si="5"/>
        <v>116</v>
      </c>
      <c r="I34" s="67">
        <f t="shared" si="5"/>
        <v>71</v>
      </c>
      <c r="J34" s="67">
        <f t="shared" si="5"/>
        <v>65</v>
      </c>
      <c r="K34" s="67">
        <f t="shared" si="5"/>
        <v>0</v>
      </c>
      <c r="L34" s="67">
        <f t="shared" si="5"/>
        <v>0</v>
      </c>
      <c r="M34" s="67">
        <f t="shared" si="5"/>
        <v>0</v>
      </c>
      <c r="N34" s="67">
        <f t="shared" si="5"/>
        <v>0</v>
      </c>
    </row>
    <row r="35" spans="1:14" ht="18" customHeight="1">
      <c r="A35" s="94"/>
      <c r="B35" s="94" t="s">
        <v>204</v>
      </c>
      <c r="C35" s="56" t="s">
        <v>205</v>
      </c>
      <c r="D35" s="89" t="s">
        <v>206</v>
      </c>
      <c r="E35" s="67">
        <v>0</v>
      </c>
      <c r="F35" s="67">
        <v>7</v>
      </c>
      <c r="G35" s="67">
        <v>0</v>
      </c>
      <c r="H35" s="67">
        <v>0</v>
      </c>
      <c r="I35" s="67">
        <v>0</v>
      </c>
      <c r="J35" s="67">
        <v>0</v>
      </c>
      <c r="K35" s="67"/>
      <c r="L35" s="67"/>
      <c r="M35" s="67"/>
      <c r="N35" s="67"/>
    </row>
    <row r="36" spans="1:14" ht="18" customHeight="1">
      <c r="A36" s="94"/>
      <c r="B36" s="94"/>
      <c r="C36" s="56" t="s">
        <v>207</v>
      </c>
      <c r="D36" s="89" t="s">
        <v>208</v>
      </c>
      <c r="E36" s="67">
        <v>0</v>
      </c>
      <c r="F36" s="67">
        <v>0</v>
      </c>
      <c r="G36" s="67">
        <v>1</v>
      </c>
      <c r="H36" s="67">
        <v>0</v>
      </c>
      <c r="I36" s="67">
        <v>0</v>
      </c>
      <c r="J36" s="67">
        <v>1</v>
      </c>
      <c r="K36" s="67"/>
      <c r="L36" s="67"/>
      <c r="M36" s="67"/>
      <c r="N36" s="67"/>
    </row>
    <row r="37" spans="1:14" ht="18" customHeight="1">
      <c r="A37" s="94"/>
      <c r="B37" s="94"/>
      <c r="C37" s="56" t="s">
        <v>209</v>
      </c>
      <c r="D37" s="89" t="s">
        <v>210</v>
      </c>
      <c r="E37" s="67">
        <f t="shared" ref="E37:N37" si="6">E34+E35-E36</f>
        <v>4</v>
      </c>
      <c r="F37" s="67">
        <f t="shared" si="6"/>
        <v>26</v>
      </c>
      <c r="G37" s="67">
        <f t="shared" si="6"/>
        <v>104</v>
      </c>
      <c r="H37" s="67">
        <f t="shared" si="6"/>
        <v>116</v>
      </c>
      <c r="I37" s="67">
        <f t="shared" si="6"/>
        <v>71</v>
      </c>
      <c r="J37" s="67">
        <f t="shared" si="6"/>
        <v>64</v>
      </c>
      <c r="K37" s="67">
        <f t="shared" si="6"/>
        <v>0</v>
      </c>
      <c r="L37" s="67">
        <f t="shared" si="6"/>
        <v>0</v>
      </c>
      <c r="M37" s="67">
        <f t="shared" si="6"/>
        <v>0</v>
      </c>
      <c r="N37" s="67">
        <f t="shared" si="6"/>
        <v>0</v>
      </c>
    </row>
    <row r="38" spans="1:14" ht="18" customHeight="1">
      <c r="A38" s="94"/>
      <c r="B38" s="94"/>
      <c r="C38" s="56" t="s">
        <v>211</v>
      </c>
      <c r="D38" s="89" t="s">
        <v>212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/>
      <c r="L38" s="67"/>
      <c r="M38" s="67"/>
      <c r="N38" s="67"/>
    </row>
    <row r="39" spans="1:14" ht="18" customHeight="1">
      <c r="A39" s="94"/>
      <c r="B39" s="94"/>
      <c r="C39" s="56" t="s">
        <v>213</v>
      </c>
      <c r="D39" s="89" t="s">
        <v>214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/>
      <c r="L39" s="67"/>
      <c r="M39" s="67"/>
      <c r="N39" s="67"/>
    </row>
    <row r="40" spans="1:14" ht="18" customHeight="1">
      <c r="A40" s="94"/>
      <c r="B40" s="94"/>
      <c r="C40" s="56" t="s">
        <v>215</v>
      </c>
      <c r="D40" s="89" t="s">
        <v>216</v>
      </c>
      <c r="E40" s="67">
        <v>1</v>
      </c>
      <c r="F40" s="67">
        <v>8</v>
      </c>
      <c r="G40" s="67">
        <v>32</v>
      </c>
      <c r="H40" s="67">
        <v>35</v>
      </c>
      <c r="I40" s="67">
        <v>28</v>
      </c>
      <c r="J40" s="67">
        <v>26</v>
      </c>
      <c r="K40" s="67"/>
      <c r="L40" s="67"/>
      <c r="M40" s="67"/>
      <c r="N40" s="67"/>
    </row>
    <row r="41" spans="1:14" ht="18" customHeight="1">
      <c r="A41" s="94"/>
      <c r="B41" s="94"/>
      <c r="C41" s="30" t="s">
        <v>217</v>
      </c>
      <c r="D41" s="89" t="s">
        <v>218</v>
      </c>
      <c r="E41" s="67">
        <f t="shared" ref="E41:N41" si="7">E34+E35-E36-E40</f>
        <v>3</v>
      </c>
      <c r="F41" s="67">
        <f t="shared" si="7"/>
        <v>18</v>
      </c>
      <c r="G41" s="67">
        <f t="shared" si="7"/>
        <v>72</v>
      </c>
      <c r="H41" s="67">
        <f t="shared" ref="H41" si="8">H34+H35-H36-H40</f>
        <v>81</v>
      </c>
      <c r="I41" s="67">
        <f t="shared" si="7"/>
        <v>43</v>
      </c>
      <c r="J41" s="67">
        <f t="shared" si="7"/>
        <v>38</v>
      </c>
      <c r="K41" s="67">
        <f t="shared" si="7"/>
        <v>0</v>
      </c>
      <c r="L41" s="67">
        <f t="shared" si="7"/>
        <v>0</v>
      </c>
      <c r="M41" s="67">
        <f t="shared" si="7"/>
        <v>0</v>
      </c>
      <c r="N41" s="67">
        <f t="shared" si="7"/>
        <v>0</v>
      </c>
    </row>
    <row r="42" spans="1:14" ht="18" customHeight="1">
      <c r="A42" s="94"/>
      <c r="B42" s="94"/>
      <c r="C42" s="111" t="s">
        <v>219</v>
      </c>
      <c r="D42" s="111"/>
      <c r="E42" s="67">
        <f t="shared" ref="E42:N42" si="9">E37+E38-E39-E40</f>
        <v>3</v>
      </c>
      <c r="F42" s="67">
        <f t="shared" si="9"/>
        <v>18</v>
      </c>
      <c r="G42" s="67">
        <f t="shared" si="9"/>
        <v>72</v>
      </c>
      <c r="H42" s="67">
        <f t="shared" ref="H42" si="10">H37+H38-H39-H40</f>
        <v>81</v>
      </c>
      <c r="I42" s="67">
        <f t="shared" si="9"/>
        <v>43</v>
      </c>
      <c r="J42" s="67">
        <f t="shared" si="9"/>
        <v>38</v>
      </c>
      <c r="K42" s="67">
        <f t="shared" si="9"/>
        <v>0</v>
      </c>
      <c r="L42" s="67">
        <f t="shared" si="9"/>
        <v>0</v>
      </c>
      <c r="M42" s="67">
        <f t="shared" si="9"/>
        <v>0</v>
      </c>
      <c r="N42" s="67">
        <f t="shared" si="9"/>
        <v>0</v>
      </c>
    </row>
    <row r="43" spans="1:14" ht="18" customHeight="1">
      <c r="A43" s="94"/>
      <c r="B43" s="94"/>
      <c r="C43" s="56" t="s">
        <v>220</v>
      </c>
      <c r="D43" s="89" t="s">
        <v>221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/>
      <c r="L43" s="67"/>
      <c r="M43" s="67"/>
      <c r="N43" s="67"/>
    </row>
    <row r="44" spans="1:14" ht="18" customHeight="1">
      <c r="A44" s="94"/>
      <c r="B44" s="94"/>
      <c r="C44" s="30" t="s">
        <v>222</v>
      </c>
      <c r="D44" s="66" t="s">
        <v>223</v>
      </c>
      <c r="E44" s="67">
        <f t="shared" ref="E44:N44" si="11">E41+E43</f>
        <v>3</v>
      </c>
      <c r="F44" s="67">
        <f t="shared" si="11"/>
        <v>18</v>
      </c>
      <c r="G44" s="67">
        <f t="shared" si="11"/>
        <v>72</v>
      </c>
      <c r="H44" s="67">
        <f t="shared" si="11"/>
        <v>81</v>
      </c>
      <c r="I44" s="67">
        <f t="shared" si="11"/>
        <v>43</v>
      </c>
      <c r="J44" s="67">
        <f t="shared" si="11"/>
        <v>38</v>
      </c>
      <c r="K44" s="67">
        <f t="shared" si="11"/>
        <v>0</v>
      </c>
      <c r="L44" s="67">
        <f t="shared" si="11"/>
        <v>0</v>
      </c>
      <c r="M44" s="67">
        <f t="shared" si="11"/>
        <v>0</v>
      </c>
      <c r="N44" s="67">
        <f t="shared" si="11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50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4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さいたま市</cp:lastModifiedBy>
  <dcterms:modified xsi:type="dcterms:W3CDTF">2024-08-23T08:39:43Z</dcterms:modified>
</cp:coreProperties>
</file>