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財政課\share\150_財政企画・調査、財政事情公表\020_調査・回答\010_国県・他都市・民間照会\2024（R06）年度\040_民間\240710_FW 【 回答〆：830（金）】 都道府県及び指定都市の財政状況について（地方債協会）\04_回答\"/>
    </mc:Choice>
  </mc:AlternateContent>
  <bookViews>
    <workbookView xWindow="0" yWindow="0" windowWidth="20490" windowHeight="6780" activeTab="3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'2.公営企業会計予算（R5-6年度）'!$A$1:$S$50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'4.公営企業会計決算（R3-4年度）'!$A$1:$S$49</definedName>
    <definedName name="_xlnm.Print_Area" localSheetId="5">'5.三セク決算（R3-4年度）'!$A$1:$T$46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K34" i="10" l="1"/>
  <c r="F27" i="2" l="1"/>
  <c r="F40" i="2"/>
  <c r="F22" i="2"/>
  <c r="E31" i="10" l="1"/>
  <c r="K44" i="6" l="1"/>
  <c r="J44" i="6"/>
  <c r="I44" i="6"/>
  <c r="H44" i="6"/>
  <c r="K39" i="6"/>
  <c r="K45" i="6" s="1"/>
  <c r="J39" i="6"/>
  <c r="J45" i="6" s="1"/>
  <c r="I39" i="6"/>
  <c r="H39" i="6"/>
  <c r="K24" i="6"/>
  <c r="K27" i="6" s="1"/>
  <c r="J24" i="6"/>
  <c r="J27" i="6" s="1"/>
  <c r="I24" i="6"/>
  <c r="I27" i="6" s="1"/>
  <c r="H24" i="6"/>
  <c r="H27" i="6" s="1"/>
  <c r="K16" i="6"/>
  <c r="J16" i="6"/>
  <c r="I16" i="6"/>
  <c r="H16" i="6"/>
  <c r="K15" i="6"/>
  <c r="J15" i="6"/>
  <c r="I15" i="6"/>
  <c r="H15" i="6"/>
  <c r="K14" i="6"/>
  <c r="J14" i="6"/>
  <c r="I14" i="6"/>
  <c r="H14" i="6"/>
  <c r="I24" i="8"/>
  <c r="F24" i="8"/>
  <c r="K44" i="9"/>
  <c r="J44" i="9"/>
  <c r="I44" i="9"/>
  <c r="H44" i="9"/>
  <c r="K39" i="9"/>
  <c r="K45" i="9" s="1"/>
  <c r="J39" i="9"/>
  <c r="I39" i="9"/>
  <c r="H39" i="9"/>
  <c r="H45" i="9" s="1"/>
  <c r="K24" i="9"/>
  <c r="K27" i="9" s="1"/>
  <c r="J24" i="9"/>
  <c r="J27" i="9" s="1"/>
  <c r="I24" i="9"/>
  <c r="I27" i="9" s="1"/>
  <c r="H24" i="9"/>
  <c r="H27" i="9" s="1"/>
  <c r="K16" i="9"/>
  <c r="J16" i="9"/>
  <c r="I16" i="9"/>
  <c r="H16" i="9"/>
  <c r="K15" i="9"/>
  <c r="J15" i="9"/>
  <c r="I15" i="9"/>
  <c r="H15" i="9"/>
  <c r="K14" i="9"/>
  <c r="J14" i="9"/>
  <c r="I14" i="9"/>
  <c r="H14" i="9"/>
  <c r="R34" i="10"/>
  <c r="P37" i="10"/>
  <c r="J31" i="10"/>
  <c r="J34" i="10" s="1"/>
  <c r="J37" i="10" s="1"/>
  <c r="J42" i="10" s="1"/>
  <c r="I31" i="10"/>
  <c r="I34" i="10" s="1"/>
  <c r="H31" i="10"/>
  <c r="H34" i="10" s="1"/>
  <c r="G31" i="10"/>
  <c r="G34" i="10" s="1"/>
  <c r="G37" i="10" s="1"/>
  <c r="G42" i="10" s="1"/>
  <c r="F31" i="10"/>
  <c r="F34" i="10" s="1"/>
  <c r="F37" i="10" s="1"/>
  <c r="F42" i="10" s="1"/>
  <c r="E34" i="10"/>
  <c r="H45" i="6" l="1"/>
  <c r="J45" i="9"/>
  <c r="I45" i="6"/>
  <c r="I45" i="9"/>
  <c r="H41" i="10"/>
  <c r="H44" i="10" s="1"/>
  <c r="H37" i="10"/>
  <c r="H42" i="10" s="1"/>
  <c r="E41" i="10"/>
  <c r="E44" i="10" s="1"/>
  <c r="E37" i="10"/>
  <c r="E42" i="10" s="1"/>
  <c r="I41" i="10"/>
  <c r="I44" i="10" s="1"/>
  <c r="I37" i="10"/>
  <c r="I42" i="10" s="1"/>
  <c r="F41" i="10"/>
  <c r="F44" i="10" s="1"/>
  <c r="J41" i="10"/>
  <c r="J44" i="10" s="1"/>
  <c r="G41" i="10"/>
  <c r="G44" i="10" s="1"/>
  <c r="I22" i="8" l="1"/>
  <c r="I20" i="8"/>
  <c r="F22" i="8"/>
  <c r="I16" i="2"/>
  <c r="H40" i="7"/>
  <c r="F40" i="7"/>
  <c r="H22" i="7"/>
  <c r="F22" i="7"/>
  <c r="G9" i="7" s="1"/>
  <c r="H40" i="2"/>
  <c r="G38" i="2"/>
  <c r="H22" i="2"/>
  <c r="F24" i="9"/>
  <c r="F27" i="9" s="1"/>
  <c r="F14" i="9"/>
  <c r="I36" i="2"/>
  <c r="T31" i="10"/>
  <c r="T34" i="10" s="1"/>
  <c r="S31" i="10"/>
  <c r="S34" i="10" s="1"/>
  <c r="R31" i="10"/>
  <c r="R41" i="10" s="1"/>
  <c r="R44" i="10" s="1"/>
  <c r="Q31" i="10"/>
  <c r="Q34" i="10" s="1"/>
  <c r="Q41" i="10" s="1"/>
  <c r="Q44" i="10" s="1"/>
  <c r="P31" i="10"/>
  <c r="P34" i="10" s="1"/>
  <c r="O31" i="10"/>
  <c r="O34" i="10" s="1"/>
  <c r="N31" i="10"/>
  <c r="N34" i="10" s="1"/>
  <c r="M31" i="10"/>
  <c r="M34" i="10" s="1"/>
  <c r="L31" i="10"/>
  <c r="L34" i="10" s="1"/>
  <c r="L37" i="10" s="1"/>
  <c r="L42" i="10" s="1"/>
  <c r="K31" i="10"/>
  <c r="K37" i="10" s="1"/>
  <c r="K42" i="10" s="1"/>
  <c r="Q44" i="9"/>
  <c r="P44" i="9"/>
  <c r="O44" i="9"/>
  <c r="N44" i="9"/>
  <c r="M44" i="9"/>
  <c r="L44" i="9"/>
  <c r="G44" i="9"/>
  <c r="F44" i="9"/>
  <c r="Q39" i="9"/>
  <c r="Q45" i="9" s="1"/>
  <c r="P39" i="9"/>
  <c r="O39" i="9"/>
  <c r="N39" i="9"/>
  <c r="M39" i="9"/>
  <c r="M45" i="9" s="1"/>
  <c r="L39" i="9"/>
  <c r="G39" i="9"/>
  <c r="F39" i="9"/>
  <c r="S24" i="9"/>
  <c r="S27" i="9" s="1"/>
  <c r="R24" i="9"/>
  <c r="R27" i="9" s="1"/>
  <c r="Q24" i="9"/>
  <c r="Q27" i="9" s="1"/>
  <c r="P24" i="9"/>
  <c r="P27" i="9" s="1"/>
  <c r="O24" i="9"/>
  <c r="O27" i="9" s="1"/>
  <c r="N24" i="9"/>
  <c r="N27" i="9" s="1"/>
  <c r="M24" i="9"/>
  <c r="M27" i="9" s="1"/>
  <c r="L24" i="9"/>
  <c r="L27" i="9" s="1"/>
  <c r="G24" i="9"/>
  <c r="G27" i="9" s="1"/>
  <c r="S16" i="9"/>
  <c r="R16" i="9"/>
  <c r="Q16" i="9"/>
  <c r="P16" i="9"/>
  <c r="O16" i="9"/>
  <c r="N16" i="9"/>
  <c r="M16" i="9"/>
  <c r="L16" i="9"/>
  <c r="G16" i="9"/>
  <c r="F16" i="9"/>
  <c r="S15" i="9"/>
  <c r="R15" i="9"/>
  <c r="Q15" i="9"/>
  <c r="P15" i="9"/>
  <c r="O15" i="9"/>
  <c r="N15" i="9"/>
  <c r="M15" i="9"/>
  <c r="L15" i="9"/>
  <c r="G15" i="9"/>
  <c r="F15" i="9"/>
  <c r="S14" i="9"/>
  <c r="R14" i="9"/>
  <c r="Q14" i="9"/>
  <c r="P14" i="9"/>
  <c r="O14" i="9"/>
  <c r="N14" i="9"/>
  <c r="M14" i="9"/>
  <c r="L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Q44" i="6"/>
  <c r="P44" i="6"/>
  <c r="O44" i="6"/>
  <c r="N44" i="6"/>
  <c r="M44" i="6"/>
  <c r="L44" i="6"/>
  <c r="G44" i="6"/>
  <c r="F44" i="6"/>
  <c r="Q39" i="6"/>
  <c r="P39" i="6"/>
  <c r="O39" i="6"/>
  <c r="N39" i="6"/>
  <c r="M39" i="6"/>
  <c r="L39" i="6"/>
  <c r="G39" i="6"/>
  <c r="F39" i="6"/>
  <c r="S24" i="6"/>
  <c r="S27" i="6" s="1"/>
  <c r="R24" i="6"/>
  <c r="R27" i="6" s="1"/>
  <c r="Q24" i="6"/>
  <c r="Q27" i="6" s="1"/>
  <c r="P24" i="6"/>
  <c r="P27" i="6" s="1"/>
  <c r="O24" i="6"/>
  <c r="O27" i="6" s="1"/>
  <c r="N24" i="6"/>
  <c r="N27" i="6" s="1"/>
  <c r="M24" i="6"/>
  <c r="M27" i="6" s="1"/>
  <c r="L24" i="6"/>
  <c r="L27" i="6" s="1"/>
  <c r="G24" i="6"/>
  <c r="G27" i="6" s="1"/>
  <c r="F24" i="6"/>
  <c r="F27" i="6" s="1"/>
  <c r="S16" i="6"/>
  <c r="R16" i="6"/>
  <c r="Q16" i="6"/>
  <c r="P16" i="6"/>
  <c r="O16" i="6"/>
  <c r="N16" i="6"/>
  <c r="M16" i="6"/>
  <c r="L16" i="6"/>
  <c r="G16" i="6"/>
  <c r="F16" i="6"/>
  <c r="S15" i="6"/>
  <c r="R15" i="6"/>
  <c r="Q15" i="6"/>
  <c r="P15" i="6"/>
  <c r="O15" i="6"/>
  <c r="N15" i="6"/>
  <c r="M15" i="6"/>
  <c r="L15" i="6"/>
  <c r="G15" i="6"/>
  <c r="F15" i="6"/>
  <c r="S14" i="6"/>
  <c r="R14" i="6"/>
  <c r="Q14" i="6"/>
  <c r="P14" i="6"/>
  <c r="O14" i="6"/>
  <c r="N14" i="6"/>
  <c r="M14" i="6"/>
  <c r="L14" i="6"/>
  <c r="G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0" i="2"/>
  <c r="I17" i="2"/>
  <c r="I15" i="2"/>
  <c r="I14" i="2"/>
  <c r="I13" i="2"/>
  <c r="I10" i="2"/>
  <c r="I9" i="2"/>
  <c r="I11" i="2"/>
  <c r="I12" i="2"/>
  <c r="I18" i="2"/>
  <c r="I19" i="2"/>
  <c r="L45" i="6" l="1"/>
  <c r="O45" i="9"/>
  <c r="G45" i="9"/>
  <c r="P45" i="6"/>
  <c r="G31" i="2"/>
  <c r="G34" i="2"/>
  <c r="I23" i="8"/>
  <c r="I21" i="8"/>
  <c r="G40" i="2"/>
  <c r="F23" i="8"/>
  <c r="F45" i="6"/>
  <c r="I40" i="7"/>
  <c r="Q37" i="10"/>
  <c r="Q42" i="10" s="1"/>
  <c r="M45" i="6"/>
  <c r="N45" i="9"/>
  <c r="O45" i="6"/>
  <c r="E23" i="8"/>
  <c r="H24" i="8"/>
  <c r="G31" i="7"/>
  <c r="G39" i="7"/>
  <c r="G20" i="7"/>
  <c r="G10" i="7"/>
  <c r="G24" i="7"/>
  <c r="G28" i="7"/>
  <c r="G32" i="7"/>
  <c r="G36" i="7"/>
  <c r="G40" i="7"/>
  <c r="L45" i="9"/>
  <c r="G21" i="7"/>
  <c r="G25" i="7"/>
  <c r="G29" i="7"/>
  <c r="G33" i="7"/>
  <c r="G37" i="7"/>
  <c r="G26" i="2"/>
  <c r="G26" i="7"/>
  <c r="G30" i="7"/>
  <c r="G34" i="7"/>
  <c r="G38" i="7"/>
  <c r="G17" i="7"/>
  <c r="K41" i="10"/>
  <c r="K44" i="10" s="1"/>
  <c r="G19" i="7"/>
  <c r="G23" i="7"/>
  <c r="G14" i="7"/>
  <c r="G12" i="7"/>
  <c r="G27" i="7"/>
  <c r="G35" i="7"/>
  <c r="F45" i="9"/>
  <c r="N41" i="10"/>
  <c r="N44" i="10" s="1"/>
  <c r="N37" i="10"/>
  <c r="N42" i="10" s="1"/>
  <c r="O37" i="10"/>
  <c r="O42" i="10" s="1"/>
  <c r="O41" i="10"/>
  <c r="O44" i="10" s="1"/>
  <c r="R37" i="10"/>
  <c r="R42" i="10" s="1"/>
  <c r="P45" i="9"/>
  <c r="L41" i="10"/>
  <c r="L44" i="10" s="1"/>
  <c r="G45" i="6"/>
  <c r="N45" i="6"/>
  <c r="Q45" i="6"/>
  <c r="M37" i="10"/>
  <c r="M42" i="10" s="1"/>
  <c r="M41" i="10"/>
  <c r="M44" i="10" s="1"/>
  <c r="S37" i="10"/>
  <c r="S42" i="10" s="1"/>
  <c r="S41" i="10"/>
  <c r="S44" i="10" s="1"/>
  <c r="T41" i="10"/>
  <c r="T44" i="10" s="1"/>
  <c r="T37" i="10"/>
  <c r="T42" i="10" s="1"/>
  <c r="P41" i="10"/>
  <c r="P44" i="10" s="1"/>
  <c r="P42" i="10"/>
  <c r="G29" i="2"/>
  <c r="G30" i="2"/>
  <c r="I40" i="2"/>
  <c r="G24" i="2"/>
  <c r="G35" i="2"/>
  <c r="G37" i="2"/>
  <c r="G39" i="2"/>
  <c r="G11" i="7"/>
  <c r="G28" i="2"/>
  <c r="G16" i="7"/>
  <c r="G18" i="7"/>
  <c r="I22" i="7"/>
  <c r="G32" i="2"/>
  <c r="G27" i="2"/>
  <c r="G21" i="8"/>
  <c r="G13" i="7"/>
  <c r="G15" i="7"/>
  <c r="G22" i="7"/>
  <c r="G33" i="2"/>
  <c r="G23" i="2"/>
  <c r="G25" i="2"/>
  <c r="G36" i="2"/>
  <c r="G23" i="8" l="1"/>
  <c r="G22" i="8"/>
  <c r="H23" i="8" l="1"/>
  <c r="H22" i="8"/>
  <c r="I21" i="2" l="1"/>
  <c r="G13" i="2"/>
  <c r="G14" i="2" l="1"/>
  <c r="G11" i="2"/>
  <c r="G15" i="2"/>
  <c r="G18" i="2"/>
  <c r="G16" i="2"/>
  <c r="I22" i="2"/>
  <c r="G22" i="2"/>
  <c r="G9" i="2"/>
  <c r="G17" i="2"/>
  <c r="G20" i="2"/>
  <c r="G12" i="2"/>
  <c r="G21" i="2"/>
  <c r="G19" i="2"/>
  <c r="G10" i="2"/>
</calcChain>
</file>

<file path=xl/sharedStrings.xml><?xml version="1.0" encoding="utf-8"?>
<sst xmlns="http://schemas.openxmlformats.org/spreadsheetml/2006/main" count="465" uniqueCount="270">
  <si>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</si>
  <si>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</si>
  <si>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</si>
  <si>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</si>
  <si>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</si>
  <si>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</si>
  <si>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</si>
  <si>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</si>
  <si>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</si>
  <si>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</si>
  <si>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</si>
  <si>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</si>
  <si>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</si>
  <si>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</si>
  <si>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</si>
  <si>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</si>
  <si>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</si>
  <si>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</si>
  <si>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</si>
  <si>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</si>
  <si>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</si>
  <si>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</si>
  <si>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</si>
  <si>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</si>
  <si>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</si>
  <si>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</si>
  <si>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</si>
  <si>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</si>
  <si>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</si>
  <si>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</si>
  <si>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</si>
  <si>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</si>
  <si>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</si>
  <si>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</si>
  <si>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</si>
  <si>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</si>
  <si>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</si>
  <si>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</si>
  <si>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</si>
  <si>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</si>
  <si>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</si>
  <si>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</si>
  <si>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</si>
  <si>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</si>
  <si>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</si>
  <si>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</si>
  <si>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</si>
  <si>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</si>
  <si>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</si>
  <si>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</si>
  <si>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</si>
  <si>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</si>
  <si>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</si>
  <si>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</si>
  <si>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</si>
  <si>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</si>
  <si>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</si>
  <si>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</si>
  <si>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</si>
  <si>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</si>
  <si>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</si>
  <si>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</si>
  <si>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</si>
  <si>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</si>
  <si>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</si>
  <si>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</si>
  <si>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</si>
  <si>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</si>
  <si>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</si>
  <si>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</si>
  <si>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</si>
  <si>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</si>
  <si>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</si>
  <si>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</si>
  <si>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</si>
  <si>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</si>
  <si>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</si>
  <si>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</si>
  <si>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</si>
  <si>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</si>
  <si>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</si>
  <si>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</si>
  <si>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</si>
  <si>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</si>
  <si>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</si>
  <si>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</si>
  <si>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</si>
  <si>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</si>
  <si>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</si>
  <si>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</si>
  <si>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</si>
  <si>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</si>
  <si>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</si>
  <si>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</si>
  <si>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</si>
  <si>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</si>
  <si>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</si>
  <si>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</si>
  <si>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</si>
  <si>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</si>
  <si>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</si>
  <si>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</si>
  <si>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</si>
  <si>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</si>
  <si>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</si>
  <si>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</si>
  <si>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</si>
  <si>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</si>
  <si>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</si>
  <si>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</si>
  <si>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</si>
  <si>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</si>
  <si>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</si>
  <si>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</si>
  <si>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</si>
  <si>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</si>
  <si>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</si>
  <si>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</si>
  <si>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</si>
  <si>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</si>
  <si>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</si>
  <si>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</si>
  <si>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</si>
  <si>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</si>
  <si>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</si>
  <si>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</si>
  <si>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</si>
  <si>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</si>
  <si>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</si>
  <si>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</si>
  <si>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</si>
  <si>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</si>
  <si>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</si>
  <si>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</si>
  <si>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</si>
  <si>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</si>
  <si>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</si>
  <si>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</si>
  <si>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</si>
  <si>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</si>
  <si>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</si>
  <si>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</si>
  <si>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</si>
  <si>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</si>
  <si>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</si>
  <si>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</si>
  <si>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</si>
  <si>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</si>
  <si>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</si>
  <si>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</si>
  <si>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</si>
  <si>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</si>
  <si>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</si>
  <si>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</si>
  <si>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</si>
  <si>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</si>
  <si>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</si>
  <si>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</si>
  <si>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</si>
  <si>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</si>
  <si>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</si>
  <si>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</si>
  <si>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</si>
  <si>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</si>
  <si>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</si>
  <si>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</si>
  <si>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</si>
  <si>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</si>
  <si>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</si>
  <si>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</si>
  <si>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</si>
  <si>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</si>
  <si>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</si>
  <si>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</si>
  <si>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</si>
  <si>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</si>
  <si>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</si>
  <si>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</si>
  <si>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</si>
  <si>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</si>
  <si>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</si>
  <si>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</si>
  <si>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</si>
  <si>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</si>
  <si>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</si>
  <si>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</si>
  <si>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</si>
  <si>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</si>
  <si>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</si>
  <si>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</si>
  <si>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</si>
  <si>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</si>
  <si>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</si>
  <si>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</si>
  <si>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</si>
  <si>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</si>
  <si>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</si>
  <si>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</si>
  <si>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</si>
  <si>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</si>
  <si>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</si>
  <si>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</si>
  <si>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</si>
  <si>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</si>
  <si>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</si>
  <si>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</si>
  <si>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</si>
  <si>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</si>
  <si>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</si>
  <si>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</si>
  <si>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</si>
  <si>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</si>
  <si>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</si>
  <si>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</si>
  <si>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</si>
  <si>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</si>
  <si>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</si>
  <si>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</si>
  <si>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</si>
  <si>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</si>
  <si>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</si>
  <si>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</si>
  <si>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</si>
  <si>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</si>
  <si>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</si>
  <si>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</si>
  <si>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</si>
  <si>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</si>
  <si>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</si>
  <si>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</si>
  <si>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</si>
  <si>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</si>
  <si>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</si>
  <si>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</si>
  <si>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</si>
  <si>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</si>
  <si>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</si>
  <si>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</si>
  <si>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</si>
  <si>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</si>
  <si>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</si>
  <si>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</si>
  <si>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</si>
  <si>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</si>
  <si>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</si>
  <si>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</si>
  <si>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横浜市住宅供給公社</t>
  </si>
  <si>
    <t>横浜シティ・エア・ターミナル株式会社</t>
  </si>
  <si>
    <t>横浜高速鉄道株式会社</t>
  </si>
  <si>
    <t>株式会社横浜シーサイドライン</t>
  </si>
  <si>
    <t>横浜ベイサイドマリーナ株式会社</t>
  </si>
  <si>
    <t>横浜交通開発株式会社</t>
  </si>
  <si>
    <t>横浜港埠頭株式会社</t>
  </si>
  <si>
    <t>横浜ウォーター株式会社</t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</si>
  <si>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3"/>
  </si>
  <si>
    <t>埋立事業会計</t>
  </si>
  <si>
    <t>水道事業会計</t>
  </si>
  <si>
    <t>工業用水道事業会計</t>
  </si>
  <si>
    <t>自動車事業会計</t>
  </si>
  <si>
    <t>高速鉄道事業会計</t>
  </si>
  <si>
    <t>病院事業会計</t>
  </si>
  <si>
    <t>風力発電事業費会計</t>
  </si>
  <si>
    <t>中央卸売市場費会計</t>
  </si>
  <si>
    <t>中央と畜場費会計</t>
  </si>
  <si>
    <t>自動車駐車場事業費会計</t>
  </si>
  <si>
    <t>港湾整備事業費会計</t>
  </si>
  <si>
    <t>市街地開発事業費会計</t>
  </si>
  <si>
    <t>横浜市</t>
    <rPh sb="0" eb="3">
      <t>ヨコハマシ</t>
    </rPh>
    <phoneticPr fontId="15"/>
  </si>
  <si>
    <t>横浜市</t>
    <rPh sb="0" eb="2">
      <t>ヨコハマ</t>
    </rPh>
    <rPh sb="2" eb="3">
      <t>シ</t>
    </rPh>
    <phoneticPr fontId="7"/>
  </si>
  <si>
    <t>横浜市</t>
    <rPh sb="0" eb="3">
      <t>ヨコハマシ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</si>
</sst>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3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Border="1" applyAlignment="1">
      <alignment vertical="center"/>
    </xf>
    <xf numFmtId="180" fontId="2" fillId="0" borderId="8" xfId="1" applyNumberForma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sqref="A1:D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5" t="s">
        <v>0</v>
      </c>
      <c r="B1" s="95"/>
      <c r="C1" s="95"/>
      <c r="D1" s="95"/>
      <c r="E1" s="20" t="s">
        <v>269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97" t="s">
        <v>104</v>
      </c>
      <c r="H6" s="98"/>
      <c r="I6" s="98"/>
    </row>
    <row r="7" spans="1:9" ht="27" customHeight="1">
      <c r="A7" s="8"/>
      <c r="B7" s="4"/>
      <c r="C7" s="4"/>
      <c r="D7" s="4"/>
      <c r="E7" s="60"/>
      <c r="F7" s="52" t="s">
        <v>235</v>
      </c>
      <c r="G7" s="52"/>
      <c r="H7" s="52" t="s">
        <v>231</v>
      </c>
      <c r="I7" s="53" t="s">
        <v>20</v>
      </c>
    </row>
    <row r="8" spans="1:9" ht="17.100000000000001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229</v>
      </c>
      <c r="I8" s="55"/>
    </row>
    <row r="9" spans="1:9" ht="18" customHeight="1">
      <c r="A9" s="96" t="s">
        <v>79</v>
      </c>
      <c r="B9" s="96" t="s">
        <v>80</v>
      </c>
      <c r="C9" s="62" t="s">
        <v>2</v>
      </c>
      <c r="D9" s="56"/>
      <c r="E9" s="56"/>
      <c r="F9" s="57">
        <v>880997</v>
      </c>
      <c r="G9" s="58">
        <f t="shared" ref="G9:G22" si="0">F9/$F$22*100</f>
        <v>43.767331872761325</v>
      </c>
      <c r="H9" s="57">
        <v>861889</v>
      </c>
      <c r="I9" s="58">
        <f t="shared" ref="I9:I21" si="1">(F9/H9-1)*100</f>
        <v>2.2169908190033727</v>
      </c>
    </row>
    <row r="10" spans="1:9" ht="18" customHeight="1">
      <c r="A10" s="96"/>
      <c r="B10" s="96"/>
      <c r="C10" s="64"/>
      <c r="D10" s="62" t="s">
        <v>21</v>
      </c>
      <c r="E10" s="56"/>
      <c r="F10" s="57">
        <v>472534</v>
      </c>
      <c r="G10" s="58">
        <f t="shared" si="0"/>
        <v>23.475167791903264</v>
      </c>
      <c r="H10" s="57">
        <v>464918</v>
      </c>
      <c r="I10" s="58">
        <f t="shared" si="1"/>
        <v>1.6381383383736514</v>
      </c>
    </row>
    <row r="11" spans="1:9" ht="18" customHeight="1">
      <c r="A11" s="96"/>
      <c r="B11" s="96"/>
      <c r="C11" s="51"/>
      <c r="D11" s="51"/>
      <c r="E11" s="30" t="s">
        <v>22</v>
      </c>
      <c r="F11" s="57">
        <v>411584</v>
      </c>
      <c r="G11" s="58">
        <f t="shared" si="0"/>
        <v>20.447213238545192</v>
      </c>
      <c r="H11" s="57">
        <v>406772</v>
      </c>
      <c r="I11" s="58">
        <f t="shared" si="1"/>
        <v>1.1829722793112563</v>
      </c>
    </row>
    <row r="12" spans="1:9" ht="18" customHeight="1">
      <c r="A12" s="96"/>
      <c r="B12" s="96"/>
      <c r="C12" s="51"/>
      <c r="D12" s="29"/>
      <c r="E12" s="30" t="s">
        <v>23</v>
      </c>
      <c r="F12" s="57">
        <v>37687</v>
      </c>
      <c r="G12" s="58">
        <f>F12/$F$22*100</f>
        <v>1.8722645324430798</v>
      </c>
      <c r="H12" s="57">
        <v>34507</v>
      </c>
      <c r="I12" s="58">
        <f t="shared" si="1"/>
        <v>9.2155214883936623</v>
      </c>
    </row>
    <row r="13" spans="1:9" ht="18" customHeight="1">
      <c r="A13" s="96"/>
      <c r="B13" s="96"/>
      <c r="C13" s="63"/>
      <c r="D13" s="56" t="s">
        <v>24</v>
      </c>
      <c r="E13" s="56"/>
      <c r="F13" s="57">
        <v>297551</v>
      </c>
      <c r="G13" s="58">
        <f t="shared" si="0"/>
        <v>14.782131342186188</v>
      </c>
      <c r="H13" s="57">
        <v>289906</v>
      </c>
      <c r="I13" s="58">
        <f t="shared" si="1"/>
        <v>2.6370616682648951</v>
      </c>
    </row>
    <row r="14" spans="1:9" ht="18" customHeight="1">
      <c r="A14" s="96"/>
      <c r="B14" s="96"/>
      <c r="C14" s="56" t="s">
        <v>3</v>
      </c>
      <c r="D14" s="56"/>
      <c r="E14" s="56"/>
      <c r="F14" s="57">
        <v>8695</v>
      </c>
      <c r="G14" s="58">
        <f t="shared" si="0"/>
        <v>0.4319616873084241</v>
      </c>
      <c r="H14" s="57">
        <v>8658</v>
      </c>
      <c r="I14" s="58">
        <f t="shared" si="1"/>
        <v>0.42735042735042583</v>
      </c>
    </row>
    <row r="15" spans="1:9" ht="18" customHeight="1">
      <c r="A15" s="96"/>
      <c r="B15" s="96"/>
      <c r="C15" s="56" t="s">
        <v>4</v>
      </c>
      <c r="D15" s="56"/>
      <c r="E15" s="56"/>
      <c r="F15" s="57">
        <v>27000</v>
      </c>
      <c r="G15" s="58">
        <f t="shared" si="0"/>
        <v>1.3413416397156355</v>
      </c>
      <c r="H15" s="57">
        <v>33000</v>
      </c>
      <c r="I15" s="58">
        <f t="shared" si="1"/>
        <v>-18.181818181818176</v>
      </c>
    </row>
    <row r="16" spans="1:9" ht="18" customHeight="1">
      <c r="A16" s="96"/>
      <c r="B16" s="96"/>
      <c r="C16" s="56" t="s">
        <v>25</v>
      </c>
      <c r="D16" s="56"/>
      <c r="E16" s="56"/>
      <c r="F16" s="57">
        <v>45236</v>
      </c>
      <c r="G16" s="58">
        <f t="shared" si="0"/>
        <v>2.247293719043574</v>
      </c>
      <c r="H16" s="57">
        <v>44204</v>
      </c>
      <c r="I16" s="58">
        <f>(F16/H16-1)*100</f>
        <v>2.3346303501945442</v>
      </c>
    </row>
    <row r="17" spans="1:9" ht="18" customHeight="1">
      <c r="A17" s="96"/>
      <c r="B17" s="96"/>
      <c r="C17" s="56" t="s">
        <v>5</v>
      </c>
      <c r="D17" s="56"/>
      <c r="E17" s="56"/>
      <c r="F17" s="57">
        <v>387238</v>
      </c>
      <c r="G17" s="58">
        <f t="shared" si="0"/>
        <v>19.237720514081602</v>
      </c>
      <c r="H17" s="57">
        <v>405258</v>
      </c>
      <c r="I17" s="58">
        <f t="shared" si="1"/>
        <v>-4.4465500989493094</v>
      </c>
    </row>
    <row r="18" spans="1:9" ht="18" customHeight="1">
      <c r="A18" s="96"/>
      <c r="B18" s="96"/>
      <c r="C18" s="56" t="s">
        <v>26</v>
      </c>
      <c r="D18" s="56"/>
      <c r="E18" s="56"/>
      <c r="F18" s="57">
        <v>106221</v>
      </c>
      <c r="G18" s="58">
        <f t="shared" si="0"/>
        <v>5.2769870486012787</v>
      </c>
      <c r="H18" s="57">
        <v>110644</v>
      </c>
      <c r="I18" s="58">
        <f t="shared" si="1"/>
        <v>-3.9975055131774018</v>
      </c>
    </row>
    <row r="19" spans="1:9" ht="18" customHeight="1">
      <c r="A19" s="96"/>
      <c r="B19" s="96"/>
      <c r="C19" s="56" t="s">
        <v>27</v>
      </c>
      <c r="D19" s="56"/>
      <c r="E19" s="56"/>
      <c r="F19" s="57">
        <v>14068</v>
      </c>
      <c r="G19" s="58">
        <f t="shared" si="0"/>
        <v>0.6988886736118356</v>
      </c>
      <c r="H19" s="57">
        <v>14406</v>
      </c>
      <c r="I19" s="58">
        <f t="shared" si="1"/>
        <v>-2.3462446202970999</v>
      </c>
    </row>
    <row r="20" spans="1:9" ht="18" customHeight="1">
      <c r="A20" s="96"/>
      <c r="B20" s="96"/>
      <c r="C20" s="56" t="s">
        <v>6</v>
      </c>
      <c r="D20" s="56"/>
      <c r="E20" s="56"/>
      <c r="F20" s="57">
        <v>123299</v>
      </c>
      <c r="G20" s="58">
        <f t="shared" si="0"/>
        <v>6.1254104753814129</v>
      </c>
      <c r="H20" s="57">
        <v>136612</v>
      </c>
      <c r="I20" s="58">
        <f t="shared" si="1"/>
        <v>-9.7451175592188086</v>
      </c>
    </row>
    <row r="21" spans="1:9" ht="18" customHeight="1">
      <c r="A21" s="96"/>
      <c r="B21" s="96"/>
      <c r="C21" s="56" t="s">
        <v>7</v>
      </c>
      <c r="D21" s="56"/>
      <c r="E21" s="56"/>
      <c r="F21" s="57">
        <v>420156</v>
      </c>
      <c r="G21" s="58">
        <f t="shared" si="0"/>
        <v>20.873064369494909</v>
      </c>
      <c r="H21" s="57">
        <v>391190</v>
      </c>
      <c r="I21" s="58">
        <f t="shared" si="1"/>
        <v>7.4045860067997626</v>
      </c>
    </row>
    <row r="22" spans="1:9" ht="18" customHeight="1">
      <c r="A22" s="96"/>
      <c r="B22" s="96"/>
      <c r="C22" s="56" t="s">
        <v>8</v>
      </c>
      <c r="D22" s="56"/>
      <c r="E22" s="56"/>
      <c r="F22" s="57">
        <f>SUM(F9,F14:F21)</f>
        <v>2012910</v>
      </c>
      <c r="G22" s="58">
        <f t="shared" si="0"/>
        <v>100</v>
      </c>
      <c r="H22" s="57">
        <f>SUM(H9,H14:H21)</f>
        <v>2005861</v>
      </c>
      <c r="I22" s="58">
        <f t="shared" ref="I22:I40" si="2">(F22/H22-1)*100</f>
        <v>0.351420163211702</v>
      </c>
    </row>
    <row r="23" spans="1:9" ht="18" customHeight="1">
      <c r="A23" s="96"/>
      <c r="B23" s="96" t="s">
        <v>81</v>
      </c>
      <c r="C23" s="65" t="s">
        <v>9</v>
      </c>
      <c r="D23" s="30"/>
      <c r="E23" s="30"/>
      <c r="F23" s="57">
        <v>1132404</v>
      </c>
      <c r="G23" s="58">
        <f t="shared" ref="G23:G37" si="3">F23/$F$40*100</f>
        <v>56.2570606733535</v>
      </c>
      <c r="H23" s="57">
        <v>1094726</v>
      </c>
      <c r="I23" s="58">
        <f t="shared" si="2"/>
        <v>3.4417744714202447</v>
      </c>
    </row>
    <row r="24" spans="1:9" ht="18" customHeight="1">
      <c r="A24" s="96"/>
      <c r="B24" s="96"/>
      <c r="C24" s="64"/>
      <c r="D24" s="30" t="s">
        <v>10</v>
      </c>
      <c r="E24" s="30"/>
      <c r="F24" s="57">
        <v>380919</v>
      </c>
      <c r="G24" s="58">
        <f t="shared" si="3"/>
        <v>18.923796891068157</v>
      </c>
      <c r="H24" s="57">
        <v>361959</v>
      </c>
      <c r="I24" s="58">
        <f t="shared" si="2"/>
        <v>5.2381623333029426</v>
      </c>
    </row>
    <row r="25" spans="1:9" ht="18" customHeight="1">
      <c r="A25" s="96"/>
      <c r="B25" s="96"/>
      <c r="C25" s="64"/>
      <c r="D25" s="30" t="s">
        <v>28</v>
      </c>
      <c r="E25" s="30"/>
      <c r="F25" s="57">
        <v>572785</v>
      </c>
      <c r="G25" s="58">
        <f t="shared" si="3"/>
        <v>28.455569300167422</v>
      </c>
      <c r="H25" s="57">
        <v>551056</v>
      </c>
      <c r="I25" s="58">
        <f t="shared" si="2"/>
        <v>3.9431564124154272</v>
      </c>
    </row>
    <row r="26" spans="1:9" ht="18" customHeight="1">
      <c r="A26" s="96"/>
      <c r="B26" s="96"/>
      <c r="C26" s="63"/>
      <c r="D26" s="30" t="s">
        <v>11</v>
      </c>
      <c r="E26" s="30"/>
      <c r="F26" s="57">
        <v>178700</v>
      </c>
      <c r="G26" s="58">
        <f t="shared" si="3"/>
        <v>8.8776944821179296</v>
      </c>
      <c r="H26" s="57">
        <v>181711</v>
      </c>
      <c r="I26" s="58">
        <f t="shared" si="2"/>
        <v>-1.6570268173088043</v>
      </c>
    </row>
    <row r="27" spans="1:9" ht="18" customHeight="1">
      <c r="A27" s="96"/>
      <c r="B27" s="96"/>
      <c r="C27" s="65" t="s">
        <v>12</v>
      </c>
      <c r="D27" s="30"/>
      <c r="E27" s="30"/>
      <c r="F27" s="57">
        <f>672475+1002</f>
        <v>673477</v>
      </c>
      <c r="G27" s="58">
        <f t="shared" si="3"/>
        <v>33.457879388546928</v>
      </c>
      <c r="H27" s="57">
        <v>702173</v>
      </c>
      <c r="I27" s="58">
        <f t="shared" si="2"/>
        <v>-4.0867421561353146</v>
      </c>
    </row>
    <row r="28" spans="1:9" ht="18" customHeight="1">
      <c r="A28" s="96"/>
      <c r="B28" s="96"/>
      <c r="C28" s="64"/>
      <c r="D28" s="30" t="s">
        <v>13</v>
      </c>
      <c r="E28" s="30"/>
      <c r="F28" s="57">
        <v>223086</v>
      </c>
      <c r="G28" s="58">
        <f t="shared" si="3"/>
        <v>11.082760779170455</v>
      </c>
      <c r="H28" s="57">
        <v>236132</v>
      </c>
      <c r="I28" s="58">
        <f t="shared" si="2"/>
        <v>-5.5248759168600614</v>
      </c>
    </row>
    <row r="29" spans="1:9" ht="18" customHeight="1">
      <c r="A29" s="96"/>
      <c r="B29" s="96"/>
      <c r="C29" s="64"/>
      <c r="D29" s="30" t="s">
        <v>29</v>
      </c>
      <c r="E29" s="30"/>
      <c r="F29" s="57">
        <v>12608</v>
      </c>
      <c r="G29" s="58">
        <f t="shared" si="3"/>
        <v>0.62635686642721233</v>
      </c>
      <c r="H29" s="57">
        <v>13451</v>
      </c>
      <c r="I29" s="58">
        <f t="shared" si="2"/>
        <v>-6.2671920303323141</v>
      </c>
    </row>
    <row r="30" spans="1:9" ht="18" customHeight="1">
      <c r="A30" s="96"/>
      <c r="B30" s="96"/>
      <c r="C30" s="64"/>
      <c r="D30" s="30" t="s">
        <v>30</v>
      </c>
      <c r="E30" s="30"/>
      <c r="F30" s="57">
        <v>141170</v>
      </c>
      <c r="G30" s="58">
        <f t="shared" si="3"/>
        <v>7.0132296029131957</v>
      </c>
      <c r="H30" s="57">
        <v>150097</v>
      </c>
      <c r="I30" s="58">
        <f t="shared" si="2"/>
        <v>-5.947487291551468</v>
      </c>
    </row>
    <row r="31" spans="1:9" ht="18" customHeight="1">
      <c r="A31" s="96"/>
      <c r="B31" s="96"/>
      <c r="C31" s="64"/>
      <c r="D31" s="30" t="s">
        <v>31</v>
      </c>
      <c r="E31" s="30"/>
      <c r="F31" s="57">
        <v>201184</v>
      </c>
      <c r="G31" s="58">
        <f t="shared" si="3"/>
        <v>9.9946843127611267</v>
      </c>
      <c r="H31" s="57">
        <v>201214</v>
      </c>
      <c r="I31" s="58">
        <f t="shared" si="2"/>
        <v>-1.4909499339010868E-2</v>
      </c>
    </row>
    <row r="32" spans="1:9" ht="18" customHeight="1">
      <c r="A32" s="96"/>
      <c r="B32" s="96"/>
      <c r="C32" s="64"/>
      <c r="D32" s="30" t="s">
        <v>14</v>
      </c>
      <c r="E32" s="30"/>
      <c r="F32" s="57">
        <v>7667</v>
      </c>
      <c r="G32" s="58">
        <f t="shared" si="3"/>
        <v>0.38089134635925104</v>
      </c>
      <c r="H32" s="57">
        <v>16040</v>
      </c>
      <c r="I32" s="58">
        <f t="shared" si="2"/>
        <v>-52.200748129675809</v>
      </c>
    </row>
    <row r="33" spans="1:9" ht="18" customHeight="1">
      <c r="A33" s="96"/>
      <c r="B33" s="96"/>
      <c r="C33" s="63"/>
      <c r="D33" s="30" t="s">
        <v>32</v>
      </c>
      <c r="E33" s="30"/>
      <c r="F33" s="57">
        <v>86761</v>
      </c>
      <c r="G33" s="58">
        <f t="shared" si="3"/>
        <v>4.3102274816062316</v>
      </c>
      <c r="H33" s="57">
        <v>84238</v>
      </c>
      <c r="I33" s="58">
        <f t="shared" si="2"/>
        <v>2.9950853534034483</v>
      </c>
    </row>
    <row r="34" spans="1:9" ht="18" customHeight="1">
      <c r="A34" s="96"/>
      <c r="B34" s="96"/>
      <c r="C34" s="65" t="s">
        <v>15</v>
      </c>
      <c r="D34" s="30"/>
      <c r="E34" s="30"/>
      <c r="F34" s="57">
        <v>207029</v>
      </c>
      <c r="G34" s="58">
        <f t="shared" si="3"/>
        <v>10.285059938099566</v>
      </c>
      <c r="H34" s="57">
        <v>208962</v>
      </c>
      <c r="I34" s="58">
        <f t="shared" si="2"/>
        <v>-0.92504857342483593</v>
      </c>
    </row>
    <row r="35" spans="1:9" ht="18" customHeight="1">
      <c r="A35" s="96"/>
      <c r="B35" s="96"/>
      <c r="C35" s="64"/>
      <c r="D35" s="65" t="s">
        <v>16</v>
      </c>
      <c r="E35" s="30"/>
      <c r="F35" s="57">
        <v>207029</v>
      </c>
      <c r="G35" s="58">
        <f t="shared" si="3"/>
        <v>10.285059938099566</v>
      </c>
      <c r="H35" s="57">
        <v>208962</v>
      </c>
      <c r="I35" s="58">
        <f t="shared" si="2"/>
        <v>-0.92504857342483593</v>
      </c>
    </row>
    <row r="36" spans="1:9" ht="18" customHeight="1">
      <c r="A36" s="96"/>
      <c r="B36" s="96"/>
      <c r="C36" s="64"/>
      <c r="D36" s="64"/>
      <c r="E36" s="59" t="s">
        <v>102</v>
      </c>
      <c r="F36" s="57">
        <v>82611</v>
      </c>
      <c r="G36" s="58">
        <f t="shared" si="3"/>
        <v>4.1040583036499401</v>
      </c>
      <c r="H36" s="57">
        <v>78919</v>
      </c>
      <c r="I36" s="58">
        <f>(F36/H36-1)*100</f>
        <v>4.6782143716975533</v>
      </c>
    </row>
    <row r="37" spans="1:9" ht="18" customHeight="1">
      <c r="A37" s="96"/>
      <c r="B37" s="96"/>
      <c r="C37" s="64"/>
      <c r="D37" s="63"/>
      <c r="E37" s="30" t="s">
        <v>33</v>
      </c>
      <c r="F37" s="57">
        <v>124418</v>
      </c>
      <c r="G37" s="58">
        <f t="shared" si="3"/>
        <v>6.1810016344496272</v>
      </c>
      <c r="H37" s="57">
        <v>130043</v>
      </c>
      <c r="I37" s="58">
        <f t="shared" si="2"/>
        <v>-4.3254923371500169</v>
      </c>
    </row>
    <row r="38" spans="1:9" ht="18" customHeight="1">
      <c r="A38" s="96"/>
      <c r="B38" s="96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96"/>
      <c r="B39" s="96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6"/>
      <c r="B40" s="96"/>
      <c r="C40" s="30" t="s">
        <v>17</v>
      </c>
      <c r="D40" s="30"/>
      <c r="E40" s="30"/>
      <c r="F40" s="57">
        <f>SUM(F23,F27,F34)</f>
        <v>2012910</v>
      </c>
      <c r="G40" s="58">
        <f>F40/$F$40*100</f>
        <v>100</v>
      </c>
      <c r="H40" s="57">
        <f>SUM(H23,H27,H34)</f>
        <v>2005861</v>
      </c>
      <c r="I40" s="58">
        <f t="shared" si="2"/>
        <v>0.351420163211702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L46" sqref="L46:L48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5" width="13.625" style="1" customWidth="1"/>
    <col min="26" max="29" width="12" style="1" customWidth="1"/>
    <col min="30" max="16384" width="9" style="1"/>
  </cols>
  <sheetData>
    <row r="1" spans="1:29" ht="33.950000000000003" customHeight="1">
      <c r="A1" s="17" t="s">
        <v>0</v>
      </c>
      <c r="B1" s="13"/>
      <c r="C1" s="13"/>
      <c r="D1" s="21" t="s">
        <v>268</v>
      </c>
      <c r="E1" s="14"/>
      <c r="F1" s="14"/>
      <c r="G1" s="14"/>
    </row>
    <row r="2" spans="1:29" ht="15" customHeight="1"/>
    <row r="3" spans="1:29" ht="15" customHeight="1">
      <c r="A3" s="15" t="s">
        <v>42</v>
      </c>
      <c r="B3" s="15"/>
      <c r="C3" s="15"/>
      <c r="D3" s="15"/>
    </row>
    <row r="4" spans="1:29" ht="15" customHeight="1">
      <c r="A4" s="15"/>
      <c r="B4" s="15"/>
      <c r="C4" s="15"/>
      <c r="D4" s="15"/>
    </row>
    <row r="5" spans="1:29" ht="15.95" customHeight="1">
      <c r="A5" s="12" t="s">
        <v>236</v>
      </c>
      <c r="B5" s="12"/>
      <c r="C5" s="12"/>
      <c r="D5" s="12"/>
      <c r="K5" s="16"/>
      <c r="O5" s="16"/>
      <c r="S5" s="16" t="s">
        <v>43</v>
      </c>
    </row>
    <row r="6" spans="1:29" ht="15.95" customHeight="1">
      <c r="A6" s="106" t="s">
        <v>44</v>
      </c>
      <c r="B6" s="105"/>
      <c r="C6" s="105"/>
      <c r="D6" s="105"/>
      <c r="E6" s="105"/>
      <c r="F6" s="102" t="s">
        <v>254</v>
      </c>
      <c r="G6" s="102"/>
      <c r="H6" s="102" t="s">
        <v>255</v>
      </c>
      <c r="I6" s="102"/>
      <c r="J6" s="102" t="s">
        <v>256</v>
      </c>
      <c r="K6" s="102"/>
      <c r="L6" s="102" t="s">
        <v>257</v>
      </c>
      <c r="M6" s="102"/>
      <c r="N6" s="102" t="s">
        <v>258</v>
      </c>
      <c r="O6" s="102"/>
      <c r="P6" s="102" t="s">
        <v>259</v>
      </c>
      <c r="Q6" s="102"/>
      <c r="R6" s="102" t="s">
        <v>260</v>
      </c>
      <c r="S6" s="102"/>
    </row>
    <row r="7" spans="1:29" ht="15.95" customHeight="1">
      <c r="A7" s="105"/>
      <c r="B7" s="105"/>
      <c r="C7" s="105"/>
      <c r="D7" s="105"/>
      <c r="E7" s="105"/>
      <c r="F7" s="54" t="s">
        <v>237</v>
      </c>
      <c r="G7" s="54" t="s">
        <v>231</v>
      </c>
      <c r="H7" s="54" t="s">
        <v>234</v>
      </c>
      <c r="I7" s="54" t="s">
        <v>231</v>
      </c>
      <c r="J7" s="54" t="s">
        <v>234</v>
      </c>
      <c r="K7" s="54" t="s">
        <v>231</v>
      </c>
      <c r="L7" s="54" t="s">
        <v>234</v>
      </c>
      <c r="M7" s="54" t="s">
        <v>231</v>
      </c>
      <c r="N7" s="54" t="s">
        <v>234</v>
      </c>
      <c r="O7" s="54" t="s">
        <v>231</v>
      </c>
      <c r="P7" s="54" t="s">
        <v>234</v>
      </c>
      <c r="Q7" s="54" t="s">
        <v>231</v>
      </c>
      <c r="R7" s="54" t="s">
        <v>234</v>
      </c>
      <c r="S7" s="54" t="s">
        <v>231</v>
      </c>
    </row>
    <row r="8" spans="1:29" ht="15.95" customHeight="1">
      <c r="A8" s="103" t="s">
        <v>83</v>
      </c>
      <c r="B8" s="62" t="s">
        <v>45</v>
      </c>
      <c r="C8" s="56"/>
      <c r="D8" s="56"/>
      <c r="E8" s="66" t="s">
        <v>36</v>
      </c>
      <c r="F8" s="67">
        <v>123035</v>
      </c>
      <c r="G8" s="67">
        <v>124929</v>
      </c>
      <c r="H8" s="91">
        <v>75</v>
      </c>
      <c r="I8" s="91">
        <v>12749</v>
      </c>
      <c r="J8" s="91">
        <v>85254</v>
      </c>
      <c r="K8" s="91">
        <v>85948</v>
      </c>
      <c r="L8" s="67">
        <v>2711</v>
      </c>
      <c r="M8" s="67">
        <v>2716</v>
      </c>
      <c r="N8" s="67">
        <v>20993</v>
      </c>
      <c r="O8" s="67">
        <v>20704</v>
      </c>
      <c r="P8" s="67">
        <v>49553</v>
      </c>
      <c r="Q8" s="67">
        <v>47725</v>
      </c>
      <c r="R8" s="67">
        <v>45302</v>
      </c>
      <c r="S8" s="67">
        <v>43227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5.95" customHeight="1">
      <c r="A9" s="103"/>
      <c r="B9" s="64"/>
      <c r="C9" s="56" t="s">
        <v>46</v>
      </c>
      <c r="D9" s="56"/>
      <c r="E9" s="66" t="s">
        <v>37</v>
      </c>
      <c r="F9" s="67">
        <v>122665</v>
      </c>
      <c r="G9" s="67">
        <v>124715</v>
      </c>
      <c r="H9" s="91">
        <v>75</v>
      </c>
      <c r="I9" s="91">
        <v>12749</v>
      </c>
      <c r="J9" s="91">
        <v>85254</v>
      </c>
      <c r="K9" s="91">
        <v>85948</v>
      </c>
      <c r="L9" s="67">
        <v>2711</v>
      </c>
      <c r="M9" s="67">
        <v>2716</v>
      </c>
      <c r="N9" s="67">
        <v>20993</v>
      </c>
      <c r="O9" s="67">
        <v>20704</v>
      </c>
      <c r="P9" s="67">
        <v>49553</v>
      </c>
      <c r="Q9" s="67">
        <v>47725</v>
      </c>
      <c r="R9" s="67">
        <v>45288</v>
      </c>
      <c r="S9" s="67">
        <v>43133</v>
      </c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95" customHeight="1">
      <c r="A10" s="103"/>
      <c r="B10" s="63"/>
      <c r="C10" s="56" t="s">
        <v>47</v>
      </c>
      <c r="D10" s="56"/>
      <c r="E10" s="66" t="s">
        <v>38</v>
      </c>
      <c r="F10" s="67">
        <v>234</v>
      </c>
      <c r="G10" s="67">
        <v>214</v>
      </c>
      <c r="H10" s="91">
        <v>0</v>
      </c>
      <c r="I10" s="91">
        <v>0</v>
      </c>
      <c r="J10" s="68">
        <v>0</v>
      </c>
      <c r="K10" s="68">
        <v>0</v>
      </c>
      <c r="L10" s="67">
        <v>0</v>
      </c>
      <c r="M10" s="67">
        <v>0</v>
      </c>
      <c r="N10" s="68">
        <v>0</v>
      </c>
      <c r="O10" s="68">
        <v>0</v>
      </c>
      <c r="P10" s="67">
        <v>0</v>
      </c>
      <c r="Q10" s="67">
        <v>0</v>
      </c>
      <c r="R10" s="67">
        <v>14</v>
      </c>
      <c r="S10" s="67">
        <v>94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5.95" customHeight="1">
      <c r="A11" s="103"/>
      <c r="B11" s="62" t="s">
        <v>48</v>
      </c>
      <c r="C11" s="56"/>
      <c r="D11" s="56"/>
      <c r="E11" s="66" t="s">
        <v>39</v>
      </c>
      <c r="F11" s="67">
        <v>122576</v>
      </c>
      <c r="G11" s="67">
        <v>123199</v>
      </c>
      <c r="H11" s="91">
        <v>809</v>
      </c>
      <c r="I11" s="91">
        <v>10459</v>
      </c>
      <c r="J11" s="91">
        <v>80038</v>
      </c>
      <c r="K11" s="91">
        <v>80260</v>
      </c>
      <c r="L11" s="67">
        <v>2550</v>
      </c>
      <c r="M11" s="67">
        <v>2513</v>
      </c>
      <c r="N11" s="67">
        <v>23106</v>
      </c>
      <c r="O11" s="67">
        <v>21629</v>
      </c>
      <c r="P11" s="67">
        <v>47364</v>
      </c>
      <c r="Q11" s="67">
        <v>49536</v>
      </c>
      <c r="R11" s="67">
        <v>47782</v>
      </c>
      <c r="S11" s="67">
        <v>44380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5.95" customHeight="1">
      <c r="A12" s="103"/>
      <c r="B12" s="64"/>
      <c r="C12" s="56" t="s">
        <v>49</v>
      </c>
      <c r="D12" s="56"/>
      <c r="E12" s="66" t="s">
        <v>40</v>
      </c>
      <c r="F12" s="67">
        <v>122393</v>
      </c>
      <c r="G12" s="67">
        <v>122778</v>
      </c>
      <c r="H12" s="91">
        <v>809</v>
      </c>
      <c r="I12" s="91">
        <v>10459</v>
      </c>
      <c r="J12" s="91">
        <v>79953</v>
      </c>
      <c r="K12" s="91">
        <v>80225</v>
      </c>
      <c r="L12" s="67">
        <v>2540</v>
      </c>
      <c r="M12" s="67">
        <v>2503</v>
      </c>
      <c r="N12" s="67">
        <v>23106</v>
      </c>
      <c r="O12" s="67">
        <v>21589</v>
      </c>
      <c r="P12" s="67">
        <v>47364</v>
      </c>
      <c r="Q12" s="67">
        <v>49536</v>
      </c>
      <c r="R12" s="67">
        <v>44786</v>
      </c>
      <c r="S12" s="67">
        <v>42624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5.95" customHeight="1">
      <c r="A13" s="103"/>
      <c r="B13" s="63"/>
      <c r="C13" s="56" t="s">
        <v>50</v>
      </c>
      <c r="D13" s="56"/>
      <c r="E13" s="66" t="s">
        <v>41</v>
      </c>
      <c r="F13" s="67">
        <v>182</v>
      </c>
      <c r="G13" s="67">
        <v>421</v>
      </c>
      <c r="H13" s="68">
        <v>0</v>
      </c>
      <c r="I13" s="68">
        <v>0</v>
      </c>
      <c r="J13" s="68">
        <v>35</v>
      </c>
      <c r="K13" s="68">
        <v>35</v>
      </c>
      <c r="L13" s="68">
        <v>10</v>
      </c>
      <c r="M13" s="68">
        <v>10</v>
      </c>
      <c r="N13" s="68">
        <v>0</v>
      </c>
      <c r="O13" s="68">
        <v>40</v>
      </c>
      <c r="P13" s="67">
        <v>0</v>
      </c>
      <c r="Q13" s="67">
        <v>0</v>
      </c>
      <c r="R13" s="67">
        <v>1596</v>
      </c>
      <c r="S13" s="67">
        <v>1056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5.95" customHeight="1">
      <c r="A14" s="103"/>
      <c r="B14" s="56" t="s">
        <v>51</v>
      </c>
      <c r="C14" s="56"/>
      <c r="D14" s="56"/>
      <c r="E14" s="66" t="s">
        <v>87</v>
      </c>
      <c r="F14" s="67">
        <f t="shared" ref="F14:S14" si="0">F9-F12</f>
        <v>272</v>
      </c>
      <c r="G14" s="67">
        <f t="shared" si="0"/>
        <v>1937</v>
      </c>
      <c r="H14" s="91">
        <f t="shared" ref="H14:K14" si="1">H9-H12</f>
        <v>-734</v>
      </c>
      <c r="I14" s="91">
        <f t="shared" si="1"/>
        <v>2290</v>
      </c>
      <c r="J14" s="91">
        <f t="shared" si="1"/>
        <v>5301</v>
      </c>
      <c r="K14" s="91">
        <f t="shared" si="1"/>
        <v>5723</v>
      </c>
      <c r="L14" s="67">
        <f t="shared" si="0"/>
        <v>171</v>
      </c>
      <c r="M14" s="67">
        <f t="shared" si="0"/>
        <v>213</v>
      </c>
      <c r="N14" s="67">
        <f t="shared" si="0"/>
        <v>-2113</v>
      </c>
      <c r="O14" s="67">
        <f t="shared" si="0"/>
        <v>-885</v>
      </c>
      <c r="P14" s="67">
        <f t="shared" si="0"/>
        <v>2189</v>
      </c>
      <c r="Q14" s="67">
        <f t="shared" si="0"/>
        <v>-1811</v>
      </c>
      <c r="R14" s="67">
        <f t="shared" si="0"/>
        <v>502</v>
      </c>
      <c r="S14" s="67">
        <f t="shared" si="0"/>
        <v>509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5.95" customHeight="1">
      <c r="A15" s="103"/>
      <c r="B15" s="56" t="s">
        <v>52</v>
      </c>
      <c r="C15" s="56"/>
      <c r="D15" s="56"/>
      <c r="E15" s="66" t="s">
        <v>88</v>
      </c>
      <c r="F15" s="67">
        <f t="shared" ref="F15:S15" si="2">F10-F13</f>
        <v>52</v>
      </c>
      <c r="G15" s="67">
        <f t="shared" si="2"/>
        <v>-207</v>
      </c>
      <c r="H15" s="91">
        <f t="shared" ref="H15:K15" si="3">H10-H13</f>
        <v>0</v>
      </c>
      <c r="I15" s="91">
        <f t="shared" si="3"/>
        <v>0</v>
      </c>
      <c r="J15" s="91">
        <f t="shared" si="3"/>
        <v>-35</v>
      </c>
      <c r="K15" s="91">
        <f t="shared" si="3"/>
        <v>-35</v>
      </c>
      <c r="L15" s="67">
        <f t="shared" si="2"/>
        <v>-10</v>
      </c>
      <c r="M15" s="67">
        <f t="shared" si="2"/>
        <v>-10</v>
      </c>
      <c r="N15" s="67">
        <f t="shared" si="2"/>
        <v>0</v>
      </c>
      <c r="O15" s="67">
        <f t="shared" si="2"/>
        <v>-40</v>
      </c>
      <c r="P15" s="67">
        <f t="shared" si="2"/>
        <v>0</v>
      </c>
      <c r="Q15" s="67">
        <f t="shared" si="2"/>
        <v>0</v>
      </c>
      <c r="R15" s="67">
        <f t="shared" si="2"/>
        <v>-1582</v>
      </c>
      <c r="S15" s="67">
        <f t="shared" si="2"/>
        <v>-962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5.95" customHeight="1">
      <c r="A16" s="103"/>
      <c r="B16" s="56" t="s">
        <v>53</v>
      </c>
      <c r="C16" s="56"/>
      <c r="D16" s="56"/>
      <c r="E16" s="66" t="s">
        <v>89</v>
      </c>
      <c r="F16" s="67">
        <f t="shared" ref="F16:S16" si="4">F8-F11</f>
        <v>459</v>
      </c>
      <c r="G16" s="67">
        <f t="shared" si="4"/>
        <v>1730</v>
      </c>
      <c r="H16" s="91">
        <f t="shared" ref="H16:K16" si="5">H8-H11</f>
        <v>-734</v>
      </c>
      <c r="I16" s="91">
        <f t="shared" si="5"/>
        <v>2290</v>
      </c>
      <c r="J16" s="91">
        <f t="shared" si="5"/>
        <v>5216</v>
      </c>
      <c r="K16" s="91">
        <f t="shared" si="5"/>
        <v>5688</v>
      </c>
      <c r="L16" s="67">
        <f t="shared" si="4"/>
        <v>161</v>
      </c>
      <c r="M16" s="67">
        <f t="shared" si="4"/>
        <v>203</v>
      </c>
      <c r="N16" s="67">
        <f t="shared" si="4"/>
        <v>-2113</v>
      </c>
      <c r="O16" s="67">
        <f t="shared" si="4"/>
        <v>-925</v>
      </c>
      <c r="P16" s="67">
        <f t="shared" si="4"/>
        <v>2189</v>
      </c>
      <c r="Q16" s="67">
        <f t="shared" si="4"/>
        <v>-1811</v>
      </c>
      <c r="R16" s="67">
        <f t="shared" si="4"/>
        <v>-2480</v>
      </c>
      <c r="S16" s="67">
        <f t="shared" si="4"/>
        <v>-1153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5.95" customHeight="1">
      <c r="A17" s="103"/>
      <c r="B17" s="56" t="s">
        <v>54</v>
      </c>
      <c r="C17" s="56"/>
      <c r="D17" s="56"/>
      <c r="E17" s="54"/>
      <c r="F17" s="67">
        <v>0</v>
      </c>
      <c r="G17" s="67">
        <v>0</v>
      </c>
      <c r="H17" s="68">
        <v>0</v>
      </c>
      <c r="I17" s="68">
        <v>0</v>
      </c>
      <c r="J17" s="91">
        <v>0</v>
      </c>
      <c r="K17" s="91">
        <v>0</v>
      </c>
      <c r="L17" s="68">
        <v>0</v>
      </c>
      <c r="M17" s="68">
        <v>0</v>
      </c>
      <c r="N17" s="67">
        <v>6887</v>
      </c>
      <c r="O17" s="67">
        <v>5496</v>
      </c>
      <c r="P17" s="67">
        <v>141391</v>
      </c>
      <c r="Q17" s="67">
        <v>150433</v>
      </c>
      <c r="R17" s="68">
        <v>47046</v>
      </c>
      <c r="S17" s="69">
        <v>44947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5.95" customHeight="1">
      <c r="A18" s="103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/>
      <c r="S18" s="69"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15.95" customHeight="1">
      <c r="A19" s="103" t="s">
        <v>84</v>
      </c>
      <c r="B19" s="62" t="s">
        <v>56</v>
      </c>
      <c r="C19" s="56"/>
      <c r="D19" s="56"/>
      <c r="E19" s="66"/>
      <c r="F19" s="67">
        <v>76585</v>
      </c>
      <c r="G19" s="67">
        <v>73529</v>
      </c>
      <c r="H19" s="91">
        <v>5844</v>
      </c>
      <c r="I19" s="91">
        <v>5845</v>
      </c>
      <c r="J19" s="91">
        <v>30982</v>
      </c>
      <c r="K19" s="91">
        <v>20619</v>
      </c>
      <c r="L19" s="67">
        <v>1725</v>
      </c>
      <c r="M19" s="67">
        <v>1319</v>
      </c>
      <c r="N19" s="67">
        <v>3181</v>
      </c>
      <c r="O19" s="67">
        <v>2166</v>
      </c>
      <c r="P19" s="67">
        <v>31125</v>
      </c>
      <c r="Q19" s="67">
        <v>25551</v>
      </c>
      <c r="R19" s="67">
        <v>6110</v>
      </c>
      <c r="S19" s="67">
        <v>4730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15.95" customHeight="1">
      <c r="A20" s="103"/>
      <c r="B20" s="63"/>
      <c r="C20" s="56" t="s">
        <v>57</v>
      </c>
      <c r="D20" s="56"/>
      <c r="E20" s="66"/>
      <c r="F20" s="67">
        <v>61274</v>
      </c>
      <c r="G20" s="67">
        <v>58925</v>
      </c>
      <c r="H20" s="91">
        <v>0</v>
      </c>
      <c r="I20" s="91">
        <v>0</v>
      </c>
      <c r="J20" s="91">
        <v>24359</v>
      </c>
      <c r="K20" s="68">
        <v>15592</v>
      </c>
      <c r="L20" s="67">
        <v>1484</v>
      </c>
      <c r="M20" s="67">
        <v>1005</v>
      </c>
      <c r="N20" s="67">
        <v>3022</v>
      </c>
      <c r="O20" s="68">
        <v>2084</v>
      </c>
      <c r="P20" s="67">
        <v>26250</v>
      </c>
      <c r="Q20" s="67">
        <v>20464</v>
      </c>
      <c r="R20" s="67">
        <v>2530</v>
      </c>
      <c r="S20" s="67">
        <v>1292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5.95" customHeight="1">
      <c r="A21" s="103"/>
      <c r="B21" s="56" t="s">
        <v>58</v>
      </c>
      <c r="C21" s="56"/>
      <c r="D21" s="56"/>
      <c r="E21" s="66" t="s">
        <v>90</v>
      </c>
      <c r="F21" s="67">
        <v>76586</v>
      </c>
      <c r="G21" s="67">
        <v>73529</v>
      </c>
      <c r="H21" s="91">
        <v>5844</v>
      </c>
      <c r="I21" s="91">
        <v>5845</v>
      </c>
      <c r="J21" s="91">
        <v>30982</v>
      </c>
      <c r="K21" s="91">
        <v>20619</v>
      </c>
      <c r="L21" s="67">
        <v>1725</v>
      </c>
      <c r="M21" s="67">
        <v>1319</v>
      </c>
      <c r="N21" s="67">
        <v>3181</v>
      </c>
      <c r="O21" s="67">
        <v>2166</v>
      </c>
      <c r="P21" s="67">
        <v>31125</v>
      </c>
      <c r="Q21" s="67">
        <v>25551</v>
      </c>
      <c r="R21" s="67">
        <v>6110</v>
      </c>
      <c r="S21" s="67">
        <v>4730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5.95" customHeight="1">
      <c r="A22" s="103"/>
      <c r="B22" s="62" t="s">
        <v>59</v>
      </c>
      <c r="C22" s="56"/>
      <c r="D22" s="56"/>
      <c r="E22" s="66" t="s">
        <v>91</v>
      </c>
      <c r="F22" s="67">
        <v>137451</v>
      </c>
      <c r="G22" s="67">
        <v>121879</v>
      </c>
      <c r="H22" s="91">
        <v>15302</v>
      </c>
      <c r="I22" s="91">
        <v>17136</v>
      </c>
      <c r="J22" s="91">
        <v>62728</v>
      </c>
      <c r="K22" s="91">
        <v>51245</v>
      </c>
      <c r="L22" s="67">
        <v>3535</v>
      </c>
      <c r="M22" s="67">
        <v>3706</v>
      </c>
      <c r="N22" s="67">
        <v>3846</v>
      </c>
      <c r="O22" s="67">
        <v>2876</v>
      </c>
      <c r="P22" s="67">
        <v>48445</v>
      </c>
      <c r="Q22" s="67">
        <v>48077</v>
      </c>
      <c r="R22" s="67">
        <v>8498</v>
      </c>
      <c r="S22" s="67">
        <v>6921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5.95" customHeight="1">
      <c r="A23" s="103"/>
      <c r="B23" s="63" t="s">
        <v>60</v>
      </c>
      <c r="C23" s="56" t="s">
        <v>61</v>
      </c>
      <c r="D23" s="56"/>
      <c r="E23" s="66"/>
      <c r="F23" s="67">
        <v>72001</v>
      </c>
      <c r="G23" s="67">
        <v>60539</v>
      </c>
      <c r="H23" s="91">
        <v>14507</v>
      </c>
      <c r="I23" s="91">
        <v>15874</v>
      </c>
      <c r="J23" s="91">
        <v>11943</v>
      </c>
      <c r="K23" s="91">
        <v>11096</v>
      </c>
      <c r="L23" s="67">
        <v>241</v>
      </c>
      <c r="M23" s="67">
        <v>246</v>
      </c>
      <c r="N23" s="67">
        <v>389</v>
      </c>
      <c r="O23" s="67">
        <v>586</v>
      </c>
      <c r="P23" s="67">
        <v>31342</v>
      </c>
      <c r="Q23" s="67">
        <v>29802</v>
      </c>
      <c r="R23" s="67">
        <v>5763</v>
      </c>
      <c r="S23" s="67">
        <v>5414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5.95" customHeight="1">
      <c r="A24" s="103"/>
      <c r="B24" s="56" t="s">
        <v>92</v>
      </c>
      <c r="C24" s="56"/>
      <c r="D24" s="56"/>
      <c r="E24" s="66" t="s">
        <v>93</v>
      </c>
      <c r="F24" s="67">
        <f t="shared" ref="F24:S24" si="6">F21-F22</f>
        <v>-60865</v>
      </c>
      <c r="G24" s="67">
        <f t="shared" si="6"/>
        <v>-48350</v>
      </c>
      <c r="H24" s="91">
        <f t="shared" ref="H24:K24" si="7">H21-H22</f>
        <v>-9458</v>
      </c>
      <c r="I24" s="91">
        <f t="shared" si="7"/>
        <v>-11291</v>
      </c>
      <c r="J24" s="91">
        <f t="shared" si="7"/>
        <v>-31746</v>
      </c>
      <c r="K24" s="91">
        <f t="shared" si="7"/>
        <v>-30626</v>
      </c>
      <c r="L24" s="67">
        <f t="shared" si="6"/>
        <v>-1810</v>
      </c>
      <c r="M24" s="67">
        <f t="shared" si="6"/>
        <v>-2387</v>
      </c>
      <c r="N24" s="67">
        <f t="shared" si="6"/>
        <v>-665</v>
      </c>
      <c r="O24" s="67">
        <f t="shared" si="6"/>
        <v>-710</v>
      </c>
      <c r="P24" s="67">
        <f t="shared" si="6"/>
        <v>-17320</v>
      </c>
      <c r="Q24" s="67">
        <f t="shared" si="6"/>
        <v>-22526</v>
      </c>
      <c r="R24" s="67">
        <f t="shared" si="6"/>
        <v>-2388</v>
      </c>
      <c r="S24" s="67">
        <f t="shared" si="6"/>
        <v>-2191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5.95" customHeight="1">
      <c r="A25" s="103"/>
      <c r="B25" s="62" t="s">
        <v>62</v>
      </c>
      <c r="C25" s="62"/>
      <c r="D25" s="62"/>
      <c r="E25" s="107" t="s">
        <v>94</v>
      </c>
      <c r="F25" s="99">
        <v>60865</v>
      </c>
      <c r="G25" s="99">
        <v>48350</v>
      </c>
      <c r="H25" s="99">
        <v>9458</v>
      </c>
      <c r="I25" s="99">
        <v>11291</v>
      </c>
      <c r="J25" s="99">
        <v>31746</v>
      </c>
      <c r="K25" s="99">
        <v>30626</v>
      </c>
      <c r="L25" s="99">
        <v>1810</v>
      </c>
      <c r="M25" s="99">
        <v>2387</v>
      </c>
      <c r="N25" s="99">
        <v>665</v>
      </c>
      <c r="O25" s="99">
        <v>710</v>
      </c>
      <c r="P25" s="99">
        <v>17320</v>
      </c>
      <c r="Q25" s="99">
        <v>22525</v>
      </c>
      <c r="R25" s="99">
        <v>2388</v>
      </c>
      <c r="S25" s="99">
        <v>2191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15.95" customHeight="1">
      <c r="A26" s="103"/>
      <c r="B26" s="81" t="s">
        <v>63</v>
      </c>
      <c r="C26" s="81"/>
      <c r="D26" s="81"/>
      <c r="E26" s="108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5.95" customHeight="1">
      <c r="A27" s="103"/>
      <c r="B27" s="56" t="s">
        <v>95</v>
      </c>
      <c r="C27" s="56"/>
      <c r="D27" s="56"/>
      <c r="E27" s="66" t="s">
        <v>96</v>
      </c>
      <c r="F27" s="67">
        <f t="shared" ref="F27:S27" si="8">F24+F25</f>
        <v>0</v>
      </c>
      <c r="G27" s="67">
        <f t="shared" si="8"/>
        <v>0</v>
      </c>
      <c r="H27" s="91">
        <f t="shared" ref="H27:K27" si="9">H24+H25</f>
        <v>0</v>
      </c>
      <c r="I27" s="91">
        <f t="shared" si="9"/>
        <v>0</v>
      </c>
      <c r="J27" s="91">
        <f t="shared" si="9"/>
        <v>0</v>
      </c>
      <c r="K27" s="91">
        <f t="shared" si="9"/>
        <v>0</v>
      </c>
      <c r="L27" s="67">
        <f t="shared" si="8"/>
        <v>0</v>
      </c>
      <c r="M27" s="67">
        <f t="shared" si="8"/>
        <v>0</v>
      </c>
      <c r="N27" s="67">
        <f t="shared" si="8"/>
        <v>0</v>
      </c>
      <c r="O27" s="67">
        <f t="shared" si="8"/>
        <v>0</v>
      </c>
      <c r="P27" s="67">
        <f t="shared" si="8"/>
        <v>0</v>
      </c>
      <c r="Q27" s="67">
        <f t="shared" si="8"/>
        <v>-1</v>
      </c>
      <c r="R27" s="67">
        <f t="shared" si="8"/>
        <v>0</v>
      </c>
      <c r="S27" s="67">
        <f t="shared" si="8"/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9"/>
      <c r="O29" s="19"/>
      <c r="P29" s="18"/>
      <c r="Q29" s="19" t="s">
        <v>100</v>
      </c>
      <c r="R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spans="1:29" ht="15.95" customHeight="1">
      <c r="A30" s="105" t="s">
        <v>64</v>
      </c>
      <c r="B30" s="105"/>
      <c r="C30" s="105"/>
      <c r="D30" s="105"/>
      <c r="E30" s="105"/>
      <c r="F30" s="101" t="s">
        <v>261</v>
      </c>
      <c r="G30" s="101"/>
      <c r="H30" s="101" t="s">
        <v>262</v>
      </c>
      <c r="I30" s="101"/>
      <c r="J30" s="101" t="s">
        <v>263</v>
      </c>
      <c r="K30" s="101"/>
      <c r="L30" s="101" t="s">
        <v>264</v>
      </c>
      <c r="M30" s="101"/>
      <c r="N30" s="101" t="s">
        <v>265</v>
      </c>
      <c r="O30" s="101"/>
      <c r="P30" s="101" t="s">
        <v>266</v>
      </c>
      <c r="Q30" s="101"/>
      <c r="R30" s="25"/>
      <c r="S30" s="18"/>
      <c r="T30" s="25"/>
      <c r="U30" s="18"/>
      <c r="V30" s="25"/>
      <c r="W30" s="18"/>
      <c r="X30" s="25"/>
      <c r="Y30" s="18"/>
      <c r="Z30" s="25"/>
      <c r="AA30" s="18"/>
    </row>
    <row r="31" spans="1:29" ht="15.95" customHeight="1">
      <c r="A31" s="105"/>
      <c r="B31" s="105"/>
      <c r="C31" s="105"/>
      <c r="D31" s="105"/>
      <c r="E31" s="105"/>
      <c r="F31" s="54" t="s">
        <v>234</v>
      </c>
      <c r="G31" s="54" t="s">
        <v>231</v>
      </c>
      <c r="H31" s="54" t="s">
        <v>234</v>
      </c>
      <c r="I31" s="54" t="s">
        <v>231</v>
      </c>
      <c r="J31" s="54" t="s">
        <v>234</v>
      </c>
      <c r="K31" s="54" t="s">
        <v>231</v>
      </c>
      <c r="L31" s="54" t="s">
        <v>234</v>
      </c>
      <c r="M31" s="54" t="s">
        <v>231</v>
      </c>
      <c r="N31" s="54" t="s">
        <v>234</v>
      </c>
      <c r="O31" s="54" t="s">
        <v>231</v>
      </c>
      <c r="P31" s="54" t="s">
        <v>234</v>
      </c>
      <c r="Q31" s="54" t="s">
        <v>231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9" ht="15.95" customHeight="1">
      <c r="A32" s="103" t="s">
        <v>85</v>
      </c>
      <c r="B32" s="62" t="s">
        <v>45</v>
      </c>
      <c r="C32" s="56"/>
      <c r="D32" s="56"/>
      <c r="E32" s="66" t="s">
        <v>36</v>
      </c>
      <c r="F32" s="67">
        <v>95</v>
      </c>
      <c r="G32" s="67">
        <v>99</v>
      </c>
      <c r="H32" s="91">
        <v>2632</v>
      </c>
      <c r="I32" s="91">
        <v>2731</v>
      </c>
      <c r="J32" s="91">
        <v>2308</v>
      </c>
      <c r="K32" s="91">
        <v>2400</v>
      </c>
      <c r="L32" s="67">
        <v>172</v>
      </c>
      <c r="M32" s="67">
        <v>201</v>
      </c>
      <c r="N32" s="67">
        <v>1400</v>
      </c>
      <c r="O32" s="67">
        <v>1340</v>
      </c>
      <c r="P32" s="67">
        <v>97</v>
      </c>
      <c r="Q32" s="67">
        <v>52</v>
      </c>
      <c r="R32" s="22"/>
      <c r="S32" s="22"/>
      <c r="T32" s="22"/>
      <c r="U32" s="22"/>
      <c r="V32" s="24"/>
      <c r="W32" s="24"/>
      <c r="X32" s="22"/>
      <c r="Y32" s="22"/>
      <c r="Z32" s="24"/>
      <c r="AA32" s="24"/>
    </row>
    <row r="33" spans="1:27" ht="15.95" customHeight="1">
      <c r="A33" s="109"/>
      <c r="B33" s="64"/>
      <c r="C33" s="62" t="s">
        <v>65</v>
      </c>
      <c r="D33" s="56"/>
      <c r="E33" s="66"/>
      <c r="F33" s="67">
        <v>51</v>
      </c>
      <c r="G33" s="67">
        <v>48</v>
      </c>
      <c r="H33" s="91">
        <v>2486</v>
      </c>
      <c r="I33" s="91">
        <v>2572</v>
      </c>
      <c r="J33" s="91">
        <v>321</v>
      </c>
      <c r="K33" s="91">
        <v>383</v>
      </c>
      <c r="L33" s="67">
        <v>93</v>
      </c>
      <c r="M33" s="67">
        <v>89</v>
      </c>
      <c r="N33" s="67">
        <v>1387</v>
      </c>
      <c r="O33" s="67">
        <v>1327</v>
      </c>
      <c r="P33" s="67">
        <v>0</v>
      </c>
      <c r="Q33" s="67">
        <v>0</v>
      </c>
      <c r="R33" s="22"/>
      <c r="S33" s="22"/>
      <c r="T33" s="22"/>
      <c r="U33" s="22"/>
      <c r="V33" s="24"/>
      <c r="W33" s="24"/>
      <c r="X33" s="22"/>
      <c r="Y33" s="22"/>
      <c r="Z33" s="24"/>
      <c r="AA33" s="24"/>
    </row>
    <row r="34" spans="1:27" ht="15.95" customHeight="1">
      <c r="A34" s="109"/>
      <c r="B34" s="64"/>
      <c r="C34" s="63"/>
      <c r="D34" s="56" t="s">
        <v>66</v>
      </c>
      <c r="E34" s="66"/>
      <c r="F34" s="67">
        <v>42</v>
      </c>
      <c r="G34" s="67">
        <v>42</v>
      </c>
      <c r="H34" s="91">
        <v>1443</v>
      </c>
      <c r="I34" s="91">
        <v>1474</v>
      </c>
      <c r="J34" s="91">
        <v>242</v>
      </c>
      <c r="K34" s="91">
        <v>240</v>
      </c>
      <c r="L34" s="67">
        <v>90</v>
      </c>
      <c r="M34" s="67">
        <v>86</v>
      </c>
      <c r="N34" s="67">
        <v>1360</v>
      </c>
      <c r="O34" s="67">
        <v>1303</v>
      </c>
      <c r="P34" s="67">
        <v>0</v>
      </c>
      <c r="Q34" s="67">
        <v>0</v>
      </c>
      <c r="R34" s="22"/>
      <c r="S34" s="22"/>
      <c r="T34" s="22"/>
      <c r="U34" s="22"/>
      <c r="V34" s="24"/>
      <c r="W34" s="24"/>
      <c r="X34" s="22"/>
      <c r="Y34" s="22"/>
      <c r="Z34" s="24"/>
      <c r="AA34" s="24"/>
    </row>
    <row r="35" spans="1:27" ht="15.95" customHeight="1">
      <c r="A35" s="109"/>
      <c r="B35" s="63"/>
      <c r="C35" s="56" t="s">
        <v>67</v>
      </c>
      <c r="D35" s="56"/>
      <c r="E35" s="66"/>
      <c r="F35" s="67">
        <v>0</v>
      </c>
      <c r="G35" s="67">
        <v>0</v>
      </c>
      <c r="H35" s="91">
        <v>146</v>
      </c>
      <c r="I35" s="91">
        <v>159</v>
      </c>
      <c r="J35" s="69">
        <v>1987</v>
      </c>
      <c r="K35" s="69">
        <v>2016</v>
      </c>
      <c r="L35" s="67">
        <v>79</v>
      </c>
      <c r="M35" s="67">
        <v>112</v>
      </c>
      <c r="N35" s="69">
        <v>13</v>
      </c>
      <c r="O35" s="69">
        <v>13</v>
      </c>
      <c r="P35" s="67">
        <v>97</v>
      </c>
      <c r="Q35" s="67">
        <v>52</v>
      </c>
      <c r="R35" s="22"/>
      <c r="S35" s="22"/>
      <c r="T35" s="22"/>
      <c r="U35" s="22"/>
      <c r="V35" s="24"/>
      <c r="W35" s="24"/>
      <c r="X35" s="22"/>
      <c r="Y35" s="22"/>
      <c r="Z35" s="24"/>
      <c r="AA35" s="24"/>
    </row>
    <row r="36" spans="1:27" ht="15.95" customHeight="1">
      <c r="A36" s="109"/>
      <c r="B36" s="62" t="s">
        <v>48</v>
      </c>
      <c r="C36" s="56"/>
      <c r="D36" s="56"/>
      <c r="E36" s="66" t="s">
        <v>37</v>
      </c>
      <c r="F36" s="67">
        <v>55</v>
      </c>
      <c r="G36" s="67">
        <v>59</v>
      </c>
      <c r="H36" s="91">
        <v>2375</v>
      </c>
      <c r="I36" s="91">
        <v>2494</v>
      </c>
      <c r="J36" s="91">
        <v>2307</v>
      </c>
      <c r="K36" s="91">
        <v>2399</v>
      </c>
      <c r="L36" s="67">
        <v>205</v>
      </c>
      <c r="M36" s="67">
        <v>219</v>
      </c>
      <c r="N36" s="67">
        <v>1849</v>
      </c>
      <c r="O36" s="67">
        <v>1501</v>
      </c>
      <c r="P36" s="67">
        <v>97</v>
      </c>
      <c r="Q36" s="67">
        <v>52</v>
      </c>
      <c r="R36" s="22"/>
      <c r="S36" s="22"/>
      <c r="T36" s="22"/>
      <c r="U36" s="22"/>
      <c r="V36" s="22"/>
      <c r="W36" s="22"/>
      <c r="X36" s="22"/>
      <c r="Y36" s="22"/>
      <c r="Z36" s="24"/>
      <c r="AA36" s="24"/>
    </row>
    <row r="37" spans="1:27" ht="15.95" customHeight="1">
      <c r="A37" s="109"/>
      <c r="B37" s="64"/>
      <c r="C37" s="56" t="s">
        <v>68</v>
      </c>
      <c r="D37" s="56"/>
      <c r="E37" s="66"/>
      <c r="F37" s="67">
        <v>55</v>
      </c>
      <c r="G37" s="67">
        <v>59</v>
      </c>
      <c r="H37" s="91">
        <v>2241</v>
      </c>
      <c r="I37" s="91">
        <v>2373</v>
      </c>
      <c r="J37" s="91">
        <v>2048</v>
      </c>
      <c r="K37" s="91">
        <v>2358</v>
      </c>
      <c r="L37" s="67">
        <v>204</v>
      </c>
      <c r="M37" s="67">
        <v>217</v>
      </c>
      <c r="N37" s="67">
        <v>1032</v>
      </c>
      <c r="O37" s="67">
        <v>1174</v>
      </c>
      <c r="P37" s="67">
        <v>97</v>
      </c>
      <c r="Q37" s="67">
        <v>52</v>
      </c>
      <c r="R37" s="22"/>
      <c r="S37" s="22"/>
      <c r="T37" s="22"/>
      <c r="U37" s="22"/>
      <c r="V37" s="22"/>
      <c r="W37" s="22"/>
      <c r="X37" s="22"/>
      <c r="Y37" s="22"/>
      <c r="Z37" s="24"/>
      <c r="AA37" s="24"/>
    </row>
    <row r="38" spans="1:27" ht="15.95" customHeight="1">
      <c r="A38" s="109"/>
      <c r="B38" s="63"/>
      <c r="C38" s="56" t="s">
        <v>69</v>
      </c>
      <c r="D38" s="56"/>
      <c r="E38" s="66"/>
      <c r="F38" s="67">
        <v>0</v>
      </c>
      <c r="G38" s="67">
        <v>0</v>
      </c>
      <c r="H38" s="91">
        <v>134</v>
      </c>
      <c r="I38" s="91">
        <v>120</v>
      </c>
      <c r="J38" s="91">
        <v>36</v>
      </c>
      <c r="K38" s="69">
        <v>40</v>
      </c>
      <c r="L38" s="67">
        <v>1</v>
      </c>
      <c r="M38" s="67">
        <v>2</v>
      </c>
      <c r="N38" s="67">
        <v>817</v>
      </c>
      <c r="O38" s="69">
        <v>327</v>
      </c>
      <c r="P38" s="67">
        <v>0</v>
      </c>
      <c r="Q38" s="67">
        <v>0</v>
      </c>
      <c r="R38" s="22"/>
      <c r="S38" s="22"/>
      <c r="T38" s="24"/>
      <c r="U38" s="24"/>
      <c r="V38" s="22"/>
      <c r="W38" s="22"/>
      <c r="X38" s="22"/>
      <c r="Y38" s="22"/>
      <c r="Z38" s="24"/>
      <c r="AA38" s="24"/>
    </row>
    <row r="39" spans="1:27" ht="15.95" customHeight="1">
      <c r="A39" s="109"/>
      <c r="B39" s="30" t="s">
        <v>70</v>
      </c>
      <c r="C39" s="30"/>
      <c r="D39" s="30"/>
      <c r="E39" s="66" t="s">
        <v>97</v>
      </c>
      <c r="F39" s="67">
        <f t="shared" ref="F39:Q39" si="10">F32-F36</f>
        <v>40</v>
      </c>
      <c r="G39" s="67">
        <f t="shared" si="10"/>
        <v>40</v>
      </c>
      <c r="H39" s="91">
        <f t="shared" ref="H39:K39" si="11">H32-H36</f>
        <v>257</v>
      </c>
      <c r="I39" s="91">
        <f t="shared" si="11"/>
        <v>237</v>
      </c>
      <c r="J39" s="91">
        <f t="shared" si="11"/>
        <v>1</v>
      </c>
      <c r="K39" s="91">
        <f t="shared" si="11"/>
        <v>1</v>
      </c>
      <c r="L39" s="67">
        <f t="shared" si="10"/>
        <v>-33</v>
      </c>
      <c r="M39" s="67">
        <f t="shared" si="10"/>
        <v>-18</v>
      </c>
      <c r="N39" s="67">
        <f t="shared" si="10"/>
        <v>-449</v>
      </c>
      <c r="O39" s="67">
        <f t="shared" si="10"/>
        <v>-161</v>
      </c>
      <c r="P39" s="67">
        <f t="shared" si="10"/>
        <v>0</v>
      </c>
      <c r="Q39" s="67">
        <f t="shared" si="10"/>
        <v>0</v>
      </c>
      <c r="R39" s="22"/>
      <c r="S39" s="22"/>
      <c r="T39" s="22"/>
      <c r="U39" s="22"/>
      <c r="V39" s="22"/>
      <c r="W39" s="22"/>
      <c r="X39" s="22"/>
      <c r="Y39" s="22"/>
      <c r="Z39" s="24"/>
      <c r="AA39" s="24"/>
    </row>
    <row r="40" spans="1:27" ht="15.95" customHeight="1">
      <c r="A40" s="103" t="s">
        <v>86</v>
      </c>
      <c r="B40" s="62" t="s">
        <v>71</v>
      </c>
      <c r="C40" s="56"/>
      <c r="D40" s="56"/>
      <c r="E40" s="66" t="s">
        <v>39</v>
      </c>
      <c r="F40" s="67">
        <v>0</v>
      </c>
      <c r="G40" s="67">
        <v>0</v>
      </c>
      <c r="H40" s="91">
        <v>1243</v>
      </c>
      <c r="I40" s="91">
        <v>2890</v>
      </c>
      <c r="J40" s="91">
        <v>1941</v>
      </c>
      <c r="K40" s="91">
        <v>1346</v>
      </c>
      <c r="L40" s="67">
        <v>54</v>
      </c>
      <c r="M40" s="67">
        <v>132</v>
      </c>
      <c r="N40" s="67">
        <v>19786</v>
      </c>
      <c r="O40" s="67">
        <v>12554</v>
      </c>
      <c r="P40" s="67">
        <v>23246</v>
      </c>
      <c r="Q40" s="67">
        <v>8634</v>
      </c>
      <c r="R40" s="22"/>
      <c r="S40" s="22"/>
      <c r="T40" s="22"/>
      <c r="U40" s="22"/>
      <c r="V40" s="24"/>
      <c r="W40" s="24"/>
      <c r="X40" s="24"/>
      <c r="Y40" s="24"/>
      <c r="Z40" s="22"/>
      <c r="AA40" s="22"/>
    </row>
    <row r="41" spans="1:27" ht="15.95" customHeight="1">
      <c r="A41" s="104"/>
      <c r="B41" s="63"/>
      <c r="C41" s="56" t="s">
        <v>72</v>
      </c>
      <c r="D41" s="56"/>
      <c r="E41" s="66"/>
      <c r="F41" s="69">
        <v>0</v>
      </c>
      <c r="G41" s="69">
        <v>0</v>
      </c>
      <c r="H41" s="69">
        <v>1164</v>
      </c>
      <c r="I41" s="69">
        <v>2433</v>
      </c>
      <c r="J41" s="91">
        <v>1130</v>
      </c>
      <c r="K41" s="91">
        <v>556</v>
      </c>
      <c r="L41" s="69">
        <v>0</v>
      </c>
      <c r="M41" s="69">
        <v>0</v>
      </c>
      <c r="N41" s="67">
        <v>3041</v>
      </c>
      <c r="O41" s="67">
        <v>148</v>
      </c>
      <c r="P41" s="67">
        <v>21345</v>
      </c>
      <c r="Q41" s="67">
        <v>8534</v>
      </c>
      <c r="R41" s="24"/>
      <c r="S41" s="24"/>
      <c r="T41" s="24"/>
      <c r="U41" s="24"/>
      <c r="V41" s="24"/>
      <c r="W41" s="24"/>
      <c r="X41" s="24"/>
      <c r="Y41" s="24"/>
      <c r="Z41" s="22"/>
      <c r="AA41" s="22"/>
    </row>
    <row r="42" spans="1:27" ht="15.95" customHeight="1">
      <c r="A42" s="104"/>
      <c r="B42" s="62" t="s">
        <v>59</v>
      </c>
      <c r="C42" s="56"/>
      <c r="D42" s="56"/>
      <c r="E42" s="66" t="s">
        <v>40</v>
      </c>
      <c r="F42" s="67">
        <v>0</v>
      </c>
      <c r="G42" s="67">
        <v>0</v>
      </c>
      <c r="H42" s="91">
        <v>1750</v>
      </c>
      <c r="I42" s="91">
        <v>3314</v>
      </c>
      <c r="J42" s="91">
        <v>1941</v>
      </c>
      <c r="K42" s="91">
        <v>1346</v>
      </c>
      <c r="L42" s="67">
        <v>2</v>
      </c>
      <c r="M42" s="67">
        <v>80</v>
      </c>
      <c r="N42" s="67">
        <v>19774</v>
      </c>
      <c r="O42" s="67">
        <v>12461</v>
      </c>
      <c r="P42" s="67">
        <v>23246</v>
      </c>
      <c r="Q42" s="67">
        <v>8634</v>
      </c>
      <c r="R42" s="22"/>
      <c r="S42" s="22"/>
      <c r="T42" s="22"/>
      <c r="U42" s="22"/>
      <c r="V42" s="24"/>
      <c r="W42" s="24"/>
      <c r="X42" s="22"/>
      <c r="Y42" s="22"/>
      <c r="Z42" s="22"/>
      <c r="AA42" s="22"/>
    </row>
    <row r="43" spans="1:27" ht="15.95" customHeight="1">
      <c r="A43" s="104"/>
      <c r="B43" s="63"/>
      <c r="C43" s="56" t="s">
        <v>73</v>
      </c>
      <c r="D43" s="56"/>
      <c r="E43" s="66"/>
      <c r="F43" s="67">
        <v>0</v>
      </c>
      <c r="G43" s="67">
        <v>0</v>
      </c>
      <c r="H43" s="91">
        <v>470</v>
      </c>
      <c r="I43" s="91">
        <v>401</v>
      </c>
      <c r="J43" s="69">
        <v>507</v>
      </c>
      <c r="K43" s="69">
        <v>488</v>
      </c>
      <c r="L43" s="67">
        <v>2</v>
      </c>
      <c r="M43" s="67">
        <v>80</v>
      </c>
      <c r="N43" s="69">
        <v>46</v>
      </c>
      <c r="O43" s="69">
        <v>46</v>
      </c>
      <c r="P43" s="67">
        <v>0</v>
      </c>
      <c r="Q43" s="67">
        <v>0</v>
      </c>
      <c r="R43" s="22"/>
      <c r="S43" s="22"/>
      <c r="T43" s="24"/>
      <c r="U43" s="22"/>
      <c r="V43" s="24"/>
      <c r="W43" s="24"/>
      <c r="X43" s="22"/>
      <c r="Y43" s="22"/>
      <c r="Z43" s="24"/>
      <c r="AA43" s="24"/>
    </row>
    <row r="44" spans="1:27" ht="15.95" customHeight="1">
      <c r="A44" s="104"/>
      <c r="B44" s="56" t="s">
        <v>70</v>
      </c>
      <c r="C44" s="56"/>
      <c r="D44" s="56"/>
      <c r="E44" s="66" t="s">
        <v>98</v>
      </c>
      <c r="F44" s="69">
        <f t="shared" ref="F44:Q44" si="12">F40-F42</f>
        <v>0</v>
      </c>
      <c r="G44" s="69">
        <f t="shared" si="12"/>
        <v>0</v>
      </c>
      <c r="H44" s="69">
        <f t="shared" ref="H44:K44" si="13">H40-H42</f>
        <v>-507</v>
      </c>
      <c r="I44" s="69">
        <f t="shared" si="13"/>
        <v>-424</v>
      </c>
      <c r="J44" s="69">
        <f t="shared" si="13"/>
        <v>0</v>
      </c>
      <c r="K44" s="69">
        <f t="shared" si="13"/>
        <v>0</v>
      </c>
      <c r="L44" s="69">
        <f t="shared" si="12"/>
        <v>52</v>
      </c>
      <c r="M44" s="69">
        <f t="shared" si="12"/>
        <v>52</v>
      </c>
      <c r="N44" s="69">
        <f t="shared" si="12"/>
        <v>12</v>
      </c>
      <c r="O44" s="69">
        <f t="shared" si="12"/>
        <v>93</v>
      </c>
      <c r="P44" s="69">
        <f t="shared" si="12"/>
        <v>0</v>
      </c>
      <c r="Q44" s="69">
        <f t="shared" si="12"/>
        <v>0</v>
      </c>
      <c r="R44" s="24"/>
      <c r="S44" s="24"/>
      <c r="T44" s="22"/>
      <c r="U44" s="22"/>
      <c r="V44" s="24"/>
      <c r="W44" s="24"/>
      <c r="X44" s="22"/>
      <c r="Y44" s="22"/>
      <c r="Z44" s="22"/>
      <c r="AA44" s="22"/>
    </row>
    <row r="45" spans="1:27" ht="15.95" customHeight="1">
      <c r="A45" s="103" t="s">
        <v>78</v>
      </c>
      <c r="B45" s="30" t="s">
        <v>74</v>
      </c>
      <c r="C45" s="30"/>
      <c r="D45" s="30"/>
      <c r="E45" s="66" t="s">
        <v>99</v>
      </c>
      <c r="F45" s="67">
        <f t="shared" ref="F45:Q45" si="14">F39+F44</f>
        <v>40</v>
      </c>
      <c r="G45" s="67">
        <f t="shared" si="14"/>
        <v>40</v>
      </c>
      <c r="H45" s="91">
        <f t="shared" ref="H45:K45" si="15">H39+H44</f>
        <v>-250</v>
      </c>
      <c r="I45" s="91">
        <f t="shared" si="15"/>
        <v>-187</v>
      </c>
      <c r="J45" s="91">
        <f t="shared" si="15"/>
        <v>1</v>
      </c>
      <c r="K45" s="91">
        <f t="shared" si="15"/>
        <v>1</v>
      </c>
      <c r="L45" s="67">
        <f t="shared" si="14"/>
        <v>19</v>
      </c>
      <c r="M45" s="67">
        <f t="shared" si="14"/>
        <v>34</v>
      </c>
      <c r="N45" s="67">
        <f t="shared" si="14"/>
        <v>-437</v>
      </c>
      <c r="O45" s="67">
        <f t="shared" si="14"/>
        <v>-68</v>
      </c>
      <c r="P45" s="67">
        <f t="shared" si="14"/>
        <v>0</v>
      </c>
      <c r="Q45" s="67">
        <f t="shared" si="14"/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5.95" customHeight="1">
      <c r="A46" s="104"/>
      <c r="B46" s="56" t="s">
        <v>75</v>
      </c>
      <c r="C46" s="56"/>
      <c r="D46" s="56"/>
      <c r="E46" s="56"/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52</v>
      </c>
      <c r="M46" s="69">
        <v>52</v>
      </c>
      <c r="N46" s="69">
        <v>0</v>
      </c>
      <c r="O46" s="69">
        <v>0</v>
      </c>
      <c r="P46" s="67">
        <v>0</v>
      </c>
      <c r="Q46" s="67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95" customHeight="1">
      <c r="A47" s="104"/>
      <c r="B47" s="56" t="s">
        <v>76</v>
      </c>
      <c r="C47" s="56"/>
      <c r="D47" s="56"/>
      <c r="E47" s="56"/>
      <c r="F47" s="67">
        <v>40</v>
      </c>
      <c r="G47" s="67">
        <v>40</v>
      </c>
      <c r="H47" s="91">
        <v>0</v>
      </c>
      <c r="I47" s="91">
        <v>0</v>
      </c>
      <c r="J47" s="91">
        <v>0</v>
      </c>
      <c r="K47" s="91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5.95" customHeight="1">
      <c r="A48" s="104"/>
      <c r="B48" s="56" t="s">
        <v>77</v>
      </c>
      <c r="C48" s="56"/>
      <c r="D48" s="56"/>
      <c r="E48" s="56"/>
      <c r="F48" s="67">
        <v>40</v>
      </c>
      <c r="G48" s="67">
        <v>40</v>
      </c>
      <c r="H48" s="91">
        <v>0</v>
      </c>
      <c r="I48" s="91">
        <v>0</v>
      </c>
      <c r="J48" s="91">
        <v>0</v>
      </c>
      <c r="K48" s="91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35">
    <mergeCell ref="A45:A48"/>
    <mergeCell ref="A30:E31"/>
    <mergeCell ref="A6:E7"/>
    <mergeCell ref="A8:A18"/>
    <mergeCell ref="A19:A27"/>
    <mergeCell ref="E25:E26"/>
    <mergeCell ref="A32:A39"/>
    <mergeCell ref="A40:A44"/>
    <mergeCell ref="F30:G30"/>
    <mergeCell ref="L30:M30"/>
    <mergeCell ref="N30:O30"/>
    <mergeCell ref="P30:Q30"/>
    <mergeCell ref="F6:G6"/>
    <mergeCell ref="L6:M6"/>
    <mergeCell ref="N6:O6"/>
    <mergeCell ref="P6:Q6"/>
    <mergeCell ref="N25:N26"/>
    <mergeCell ref="O25:O26"/>
    <mergeCell ref="P25:P26"/>
    <mergeCell ref="Q25:Q26"/>
    <mergeCell ref="M25:M26"/>
    <mergeCell ref="F25:F26"/>
    <mergeCell ref="G25:G26"/>
    <mergeCell ref="L25:L26"/>
    <mergeCell ref="J25:J26"/>
    <mergeCell ref="K25:K26"/>
    <mergeCell ref="H30:I30"/>
    <mergeCell ref="J30:K30"/>
    <mergeCell ref="R6:S6"/>
    <mergeCell ref="R25:R26"/>
    <mergeCell ref="S25:S26"/>
    <mergeCell ref="H6:I6"/>
    <mergeCell ref="J6:K6"/>
    <mergeCell ref="H25:H26"/>
    <mergeCell ref="I25:I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30" activePane="bottomRight" state="frozen"/>
      <selection activeCell="G46" sqref="G46"/>
      <selection pane="topRight" activeCell="G46" sqref="G46"/>
      <selection pane="bottomLeft" activeCell="G46" sqref="G46"/>
      <selection pane="bottomRight" activeCell="F14" sqref="F14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5" t="s">
        <v>0</v>
      </c>
      <c r="B1" s="95"/>
      <c r="C1" s="95"/>
      <c r="D1" s="95"/>
      <c r="E1" s="20" t="s">
        <v>267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97" t="s">
        <v>106</v>
      </c>
      <c r="H6" s="98"/>
      <c r="I6" s="98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239</v>
      </c>
      <c r="G7" s="52"/>
      <c r="H7" s="52" t="s">
        <v>241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00000000000001" customHeight="1">
      <c r="A8" s="5"/>
      <c r="B8" s="6"/>
      <c r="C8" s="6"/>
      <c r="D8" s="6"/>
      <c r="E8" s="61"/>
      <c r="F8" s="54" t="s">
        <v>230</v>
      </c>
      <c r="G8" s="54" t="s">
        <v>1</v>
      </c>
      <c r="H8" s="54" t="s">
        <v>230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6" t="s">
        <v>79</v>
      </c>
      <c r="B9" s="96" t="s">
        <v>80</v>
      </c>
      <c r="C9" s="62" t="s">
        <v>2</v>
      </c>
      <c r="D9" s="56"/>
      <c r="E9" s="56"/>
      <c r="F9" s="57">
        <v>867276</v>
      </c>
      <c r="G9" s="58">
        <f t="shared" ref="G9:G22" si="0">F9/$F$22*100</f>
        <v>41.14255461869147</v>
      </c>
      <c r="H9" s="57">
        <v>838902</v>
      </c>
      <c r="I9" s="58">
        <f t="shared" ref="I9:I40" si="1">(F9/H9-1)*100</f>
        <v>3.3822782637304538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6"/>
      <c r="B10" s="96"/>
      <c r="C10" s="64"/>
      <c r="D10" s="62" t="s">
        <v>21</v>
      </c>
      <c r="E10" s="56"/>
      <c r="F10" s="57">
        <v>473242</v>
      </c>
      <c r="G10" s="58">
        <f t="shared" si="0"/>
        <v>22.450044545056922</v>
      </c>
      <c r="H10" s="57">
        <v>456708</v>
      </c>
      <c r="I10" s="58">
        <f t="shared" si="1"/>
        <v>3.6202562687756679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6"/>
      <c r="B11" s="96"/>
      <c r="C11" s="51"/>
      <c r="D11" s="51"/>
      <c r="E11" s="30" t="s">
        <v>22</v>
      </c>
      <c r="F11" s="57">
        <v>414086</v>
      </c>
      <c r="G11" s="58">
        <f t="shared" si="0"/>
        <v>19.64375339780586</v>
      </c>
      <c r="H11" s="57">
        <v>402551</v>
      </c>
      <c r="I11" s="58">
        <f t="shared" si="1"/>
        <v>2.8654754304423546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6"/>
      <c r="B12" s="96"/>
      <c r="C12" s="51"/>
      <c r="D12" s="29"/>
      <c r="E12" s="30" t="s">
        <v>23</v>
      </c>
      <c r="F12" s="57">
        <v>36552</v>
      </c>
      <c r="G12" s="58">
        <f t="shared" si="0"/>
        <v>1.733983941008872</v>
      </c>
      <c r="H12" s="57">
        <v>13353</v>
      </c>
      <c r="I12" s="58">
        <f t="shared" si="1"/>
        <v>173.73623904740509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6"/>
      <c r="B13" s="96"/>
      <c r="C13" s="63"/>
      <c r="D13" s="56" t="s">
        <v>24</v>
      </c>
      <c r="E13" s="56"/>
      <c r="F13" s="57">
        <v>286772</v>
      </c>
      <c r="G13" s="58">
        <f t="shared" si="0"/>
        <v>13.60412679828727</v>
      </c>
      <c r="H13" s="57">
        <v>278334</v>
      </c>
      <c r="I13" s="58">
        <f t="shared" si="1"/>
        <v>3.0316095051269309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6"/>
      <c r="B14" s="96"/>
      <c r="C14" s="56" t="s">
        <v>3</v>
      </c>
      <c r="D14" s="56"/>
      <c r="E14" s="56"/>
      <c r="F14" s="57">
        <v>8791</v>
      </c>
      <c r="G14" s="58">
        <f t="shared" si="0"/>
        <v>0.41703471288599786</v>
      </c>
      <c r="H14" s="57">
        <v>8330</v>
      </c>
      <c r="I14" s="58">
        <f t="shared" si="1"/>
        <v>5.5342136854741986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6"/>
      <c r="B15" s="96"/>
      <c r="C15" s="56" t="s">
        <v>4</v>
      </c>
      <c r="D15" s="56"/>
      <c r="E15" s="56"/>
      <c r="F15" s="57">
        <v>40087</v>
      </c>
      <c r="G15" s="58">
        <f t="shared" si="0"/>
        <v>1.9016801883131609</v>
      </c>
      <c r="H15" s="57">
        <v>52093</v>
      </c>
      <c r="I15" s="58">
        <f t="shared" si="1"/>
        <v>-23.047242431804658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6"/>
      <c r="B16" s="96"/>
      <c r="C16" s="56" t="s">
        <v>25</v>
      </c>
      <c r="D16" s="56"/>
      <c r="E16" s="56"/>
      <c r="F16" s="57">
        <v>40541</v>
      </c>
      <c r="G16" s="58">
        <f t="shared" si="0"/>
        <v>1.9232174149825094</v>
      </c>
      <c r="H16" s="57">
        <v>40577</v>
      </c>
      <c r="I16" s="58">
        <f t="shared" si="1"/>
        <v>-8.8720210956949597E-2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6"/>
      <c r="B17" s="96"/>
      <c r="C17" s="56" t="s">
        <v>5</v>
      </c>
      <c r="D17" s="56"/>
      <c r="E17" s="56"/>
      <c r="F17" s="57">
        <v>465663</v>
      </c>
      <c r="G17" s="58">
        <f t="shared" si="0"/>
        <v>22.090505688389538</v>
      </c>
      <c r="H17" s="57">
        <v>484138</v>
      </c>
      <c r="I17" s="58">
        <f t="shared" si="1"/>
        <v>-3.8160607099628652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6"/>
      <c r="B18" s="96"/>
      <c r="C18" s="56" t="s">
        <v>26</v>
      </c>
      <c r="D18" s="56"/>
      <c r="E18" s="56"/>
      <c r="F18" s="57">
        <v>103557</v>
      </c>
      <c r="G18" s="58">
        <f t="shared" si="0"/>
        <v>4.912622427748297</v>
      </c>
      <c r="H18" s="57">
        <v>93548</v>
      </c>
      <c r="I18" s="58">
        <f t="shared" si="1"/>
        <v>10.699320135117807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6"/>
      <c r="B19" s="96"/>
      <c r="C19" s="56" t="s">
        <v>27</v>
      </c>
      <c r="D19" s="56"/>
      <c r="E19" s="56"/>
      <c r="F19" s="57">
        <v>43307</v>
      </c>
      <c r="G19" s="58">
        <f t="shared" si="0"/>
        <v>2.0544332056596417</v>
      </c>
      <c r="H19" s="57">
        <v>60609</v>
      </c>
      <c r="I19" s="58">
        <f t="shared" si="1"/>
        <v>-28.546915474599476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6"/>
      <c r="B20" s="96"/>
      <c r="C20" s="56" t="s">
        <v>6</v>
      </c>
      <c r="D20" s="56"/>
      <c r="E20" s="56"/>
      <c r="F20" s="57">
        <v>142108</v>
      </c>
      <c r="G20" s="58">
        <f t="shared" si="0"/>
        <v>6.7414365804576715</v>
      </c>
      <c r="H20" s="57">
        <v>168265</v>
      </c>
      <c r="I20" s="58">
        <f t="shared" si="1"/>
        <v>-15.545122277360113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6"/>
      <c r="B21" s="96"/>
      <c r="C21" s="56" t="s">
        <v>7</v>
      </c>
      <c r="D21" s="56"/>
      <c r="E21" s="56"/>
      <c r="F21" s="57">
        <v>396648</v>
      </c>
      <c r="G21" s="58">
        <f t="shared" si="0"/>
        <v>18.81651516287172</v>
      </c>
      <c r="H21" s="57">
        <v>483829</v>
      </c>
      <c r="I21" s="58">
        <f t="shared" si="1"/>
        <v>-18.018969511955675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6"/>
      <c r="B22" s="96"/>
      <c r="C22" s="56" t="s">
        <v>8</v>
      </c>
      <c r="D22" s="56"/>
      <c r="E22" s="56"/>
      <c r="F22" s="57">
        <f>SUM(F9,F14:F21)</f>
        <v>2107978</v>
      </c>
      <c r="G22" s="58">
        <f t="shared" si="0"/>
        <v>100</v>
      </c>
      <c r="H22" s="57">
        <f>SUM(H9,H14:H21)</f>
        <v>2230291</v>
      </c>
      <c r="I22" s="58">
        <f t="shared" si="1"/>
        <v>-5.4841722447877883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6"/>
      <c r="B23" s="96" t="s">
        <v>81</v>
      </c>
      <c r="C23" s="65" t="s">
        <v>9</v>
      </c>
      <c r="D23" s="30"/>
      <c r="E23" s="30"/>
      <c r="F23" s="57">
        <v>1151791</v>
      </c>
      <c r="G23" s="58">
        <f t="shared" ref="G23:G40" si="2">F23/$F$40*100</f>
        <v>55.563375933219227</v>
      </c>
      <c r="H23" s="57">
        <v>1140532</v>
      </c>
      <c r="I23" s="58">
        <f t="shared" si="1"/>
        <v>0.9871708991944006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6"/>
      <c r="B24" s="96"/>
      <c r="C24" s="64"/>
      <c r="D24" s="30" t="s">
        <v>10</v>
      </c>
      <c r="E24" s="30"/>
      <c r="F24" s="57">
        <v>364448</v>
      </c>
      <c r="G24" s="58">
        <f t="shared" si="2"/>
        <v>17.581281006805817</v>
      </c>
      <c r="H24" s="57">
        <v>360246</v>
      </c>
      <c r="I24" s="58">
        <f t="shared" si="1"/>
        <v>1.1664251650261193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6"/>
      <c r="B25" s="96"/>
      <c r="C25" s="64"/>
      <c r="D25" s="30" t="s">
        <v>28</v>
      </c>
      <c r="E25" s="30"/>
      <c r="F25" s="57">
        <v>568467</v>
      </c>
      <c r="G25" s="58">
        <f t="shared" si="2"/>
        <v>27.42333081837706</v>
      </c>
      <c r="H25" s="57">
        <v>586165</v>
      </c>
      <c r="I25" s="58">
        <f t="shared" si="1"/>
        <v>-3.0192863784088142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6"/>
      <c r="B26" s="96"/>
      <c r="C26" s="63"/>
      <c r="D26" s="30" t="s">
        <v>11</v>
      </c>
      <c r="E26" s="30"/>
      <c r="F26" s="57">
        <v>218876</v>
      </c>
      <c r="G26" s="58">
        <f t="shared" si="2"/>
        <v>10.558764108036346</v>
      </c>
      <c r="H26" s="57">
        <v>194120</v>
      </c>
      <c r="I26" s="58">
        <f t="shared" si="1"/>
        <v>12.752936328044505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6"/>
      <c r="B27" s="96"/>
      <c r="C27" s="65" t="s">
        <v>12</v>
      </c>
      <c r="D27" s="30"/>
      <c r="E27" s="30"/>
      <c r="F27" s="57">
        <v>712083</v>
      </c>
      <c r="G27" s="58">
        <f t="shared" si="2"/>
        <v>34.351488616124406</v>
      </c>
      <c r="H27" s="57">
        <v>746210</v>
      </c>
      <c r="I27" s="58">
        <f t="shared" si="1"/>
        <v>-4.5733774674689425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6"/>
      <c r="B28" s="96"/>
      <c r="C28" s="64"/>
      <c r="D28" s="30" t="s">
        <v>13</v>
      </c>
      <c r="E28" s="30"/>
      <c r="F28" s="57">
        <v>240273</v>
      </c>
      <c r="G28" s="58">
        <f t="shared" si="2"/>
        <v>11.590973558225739</v>
      </c>
      <c r="H28" s="57">
        <v>224071</v>
      </c>
      <c r="I28" s="58">
        <f t="shared" si="1"/>
        <v>7.2307438267334989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6"/>
      <c r="B29" s="96"/>
      <c r="C29" s="64"/>
      <c r="D29" s="30" t="s">
        <v>29</v>
      </c>
      <c r="E29" s="30"/>
      <c r="F29" s="57">
        <v>13983</v>
      </c>
      <c r="G29" s="58">
        <f t="shared" si="2"/>
        <v>0.67455179427014489</v>
      </c>
      <c r="H29" s="57">
        <v>12880</v>
      </c>
      <c r="I29" s="58">
        <f t="shared" si="1"/>
        <v>8.5636645962732914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6"/>
      <c r="B30" s="96"/>
      <c r="C30" s="64"/>
      <c r="D30" s="30" t="s">
        <v>30</v>
      </c>
      <c r="E30" s="30"/>
      <c r="F30" s="57">
        <v>166089</v>
      </c>
      <c r="G30" s="58">
        <f t="shared" si="2"/>
        <v>8.0122744016687477</v>
      </c>
      <c r="H30" s="57">
        <v>157670</v>
      </c>
      <c r="I30" s="58">
        <f t="shared" si="1"/>
        <v>5.3396334115557886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6"/>
      <c r="B31" s="96"/>
      <c r="C31" s="64"/>
      <c r="D31" s="30" t="s">
        <v>31</v>
      </c>
      <c r="E31" s="30"/>
      <c r="F31" s="57">
        <v>119858</v>
      </c>
      <c r="G31" s="58">
        <f t="shared" si="2"/>
        <v>5.7820517026125309</v>
      </c>
      <c r="H31" s="57">
        <v>118718</v>
      </c>
      <c r="I31" s="58">
        <f t="shared" si="1"/>
        <v>0.96025876446705904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6"/>
      <c r="B32" s="96"/>
      <c r="C32" s="64"/>
      <c r="D32" s="30" t="s">
        <v>14</v>
      </c>
      <c r="E32" s="30"/>
      <c r="F32" s="57">
        <v>15864</v>
      </c>
      <c r="G32" s="58">
        <f t="shared" si="2"/>
        <v>0.76529283160277328</v>
      </c>
      <c r="H32" s="57">
        <v>29822</v>
      </c>
      <c r="I32" s="58">
        <f t="shared" si="1"/>
        <v>-46.804372610824217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6"/>
      <c r="B33" s="96"/>
      <c r="C33" s="63"/>
      <c r="D33" s="30" t="s">
        <v>32</v>
      </c>
      <c r="E33" s="30"/>
      <c r="F33" s="57">
        <v>156015</v>
      </c>
      <c r="G33" s="58">
        <f t="shared" si="2"/>
        <v>7.5262960868952771</v>
      </c>
      <c r="H33" s="57">
        <v>203051</v>
      </c>
      <c r="I33" s="58">
        <f t="shared" si="1"/>
        <v>-23.164623665975547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6"/>
      <c r="B34" s="96"/>
      <c r="C34" s="65" t="s">
        <v>15</v>
      </c>
      <c r="D34" s="30"/>
      <c r="E34" s="30"/>
      <c r="F34" s="57">
        <v>209058</v>
      </c>
      <c r="G34" s="58">
        <f t="shared" si="2"/>
        <v>10.085135450656365</v>
      </c>
      <c r="H34" s="57">
        <v>315900</v>
      </c>
      <c r="I34" s="58">
        <f t="shared" si="1"/>
        <v>-33.82146248812915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6"/>
      <c r="B35" s="96"/>
      <c r="C35" s="64"/>
      <c r="D35" s="65" t="s">
        <v>16</v>
      </c>
      <c r="E35" s="30"/>
      <c r="F35" s="57">
        <v>209058</v>
      </c>
      <c r="G35" s="58">
        <f t="shared" si="2"/>
        <v>10.085135450656365</v>
      </c>
      <c r="H35" s="57">
        <v>315900</v>
      </c>
      <c r="I35" s="58">
        <f t="shared" si="1"/>
        <v>-33.82146248812915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6"/>
      <c r="B36" s="96"/>
      <c r="C36" s="64"/>
      <c r="D36" s="64"/>
      <c r="E36" s="59" t="s">
        <v>102</v>
      </c>
      <c r="F36" s="57">
        <v>74977</v>
      </c>
      <c r="G36" s="58">
        <f t="shared" si="2"/>
        <v>3.6169541499672926</v>
      </c>
      <c r="H36" s="57">
        <v>86891</v>
      </c>
      <c r="I36" s="58">
        <f t="shared" si="1"/>
        <v>-13.711431563683242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6"/>
      <c r="B37" s="96"/>
      <c r="C37" s="64"/>
      <c r="D37" s="63"/>
      <c r="E37" s="30" t="s">
        <v>33</v>
      </c>
      <c r="F37" s="57">
        <v>134081</v>
      </c>
      <c r="G37" s="58">
        <f t="shared" si="2"/>
        <v>6.4681813006890732</v>
      </c>
      <c r="H37" s="57">
        <v>228669</v>
      </c>
      <c r="I37" s="58">
        <f t="shared" si="1"/>
        <v>-41.364592489581007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6"/>
      <c r="B38" s="96"/>
      <c r="C38" s="64"/>
      <c r="D38" s="56" t="s">
        <v>34</v>
      </c>
      <c r="E38" s="56"/>
      <c r="F38" s="57">
        <v>0</v>
      </c>
      <c r="G38" s="58">
        <f t="shared" si="2"/>
        <v>0</v>
      </c>
      <c r="H38" s="57">
        <v>0</v>
      </c>
      <c r="I38" s="58" t="e">
        <f t="shared" si="1"/>
        <v>#DIV/0!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6"/>
      <c r="B39" s="96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6"/>
      <c r="B40" s="96"/>
      <c r="C40" s="30" t="s">
        <v>17</v>
      </c>
      <c r="D40" s="30"/>
      <c r="E40" s="30"/>
      <c r="F40" s="57">
        <f>SUM(F23,F27,F34)</f>
        <v>2072932</v>
      </c>
      <c r="G40" s="58">
        <f t="shared" si="2"/>
        <v>100</v>
      </c>
      <c r="H40" s="57">
        <f>SUM(H23,H27,H34)</f>
        <v>2202642</v>
      </c>
      <c r="I40" s="58">
        <f t="shared" si="1"/>
        <v>-5.888837132861358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85" zoomScaleNormal="100" zoomScaleSheetLayoutView="85" workbookViewId="0">
      <pane xSplit="4" ySplit="6" topLeftCell="E16" activePane="bottomRight" state="frozen"/>
      <selection activeCell="G46" sqref="G46"/>
      <selection pane="topRight" activeCell="G46" sqref="G46"/>
      <selection pane="bottomLeft" activeCell="G46" sqref="G46"/>
      <selection pane="bottomRight" activeCell="I10" sqref="I10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7" t="s">
        <v>0</v>
      </c>
      <c r="B1" s="37"/>
      <c r="C1" s="20" t="s">
        <v>267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96" t="s">
        <v>110</v>
      </c>
      <c r="B7" s="62" t="s">
        <v>111</v>
      </c>
      <c r="C7" s="56"/>
      <c r="D7" s="66" t="s">
        <v>112</v>
      </c>
      <c r="E7" s="32">
        <v>1748495</v>
      </c>
      <c r="F7" s="28">
        <v>1794131</v>
      </c>
      <c r="G7" s="28">
        <v>2392988</v>
      </c>
      <c r="H7" s="28">
        <v>2230291</v>
      </c>
      <c r="I7" s="28">
        <v>2107978</v>
      </c>
    </row>
    <row r="8" spans="1:9" ht="27" customHeight="1">
      <c r="A8" s="96"/>
      <c r="B8" s="81"/>
      <c r="C8" s="56" t="s">
        <v>113</v>
      </c>
      <c r="D8" s="66" t="s">
        <v>37</v>
      </c>
      <c r="E8" s="72">
        <v>962374</v>
      </c>
      <c r="F8" s="72">
        <v>975500</v>
      </c>
      <c r="G8" s="72">
        <v>986918</v>
      </c>
      <c r="H8" s="72">
        <v>1029649</v>
      </c>
      <c r="I8" s="73">
        <v>1045680</v>
      </c>
    </row>
    <row r="9" spans="1:9" ht="27" customHeight="1">
      <c r="A9" s="96"/>
      <c r="B9" s="56" t="s">
        <v>114</v>
      </c>
      <c r="C9" s="56"/>
      <c r="D9" s="66"/>
      <c r="E9" s="72">
        <v>1730887</v>
      </c>
      <c r="F9" s="72">
        <v>1765971</v>
      </c>
      <c r="G9" s="72">
        <v>2369287</v>
      </c>
      <c r="H9" s="72">
        <v>2202642</v>
      </c>
      <c r="I9" s="74">
        <v>2072932</v>
      </c>
    </row>
    <row r="10" spans="1:9" ht="27" customHeight="1">
      <c r="A10" s="96"/>
      <c r="B10" s="56" t="s">
        <v>115</v>
      </c>
      <c r="C10" s="56"/>
      <c r="D10" s="66"/>
      <c r="E10" s="72">
        <v>17608</v>
      </c>
      <c r="F10" s="72">
        <v>28160</v>
      </c>
      <c r="G10" s="72">
        <v>23701</v>
      </c>
      <c r="H10" s="72">
        <v>27648</v>
      </c>
      <c r="I10" s="74">
        <v>35047</v>
      </c>
    </row>
    <row r="11" spans="1:9" ht="27" customHeight="1">
      <c r="A11" s="96"/>
      <c r="B11" s="56" t="s">
        <v>116</v>
      </c>
      <c r="C11" s="56"/>
      <c r="D11" s="66"/>
      <c r="E11" s="72">
        <v>12853</v>
      </c>
      <c r="F11" s="72">
        <v>2075</v>
      </c>
      <c r="G11" s="72">
        <v>16968</v>
      </c>
      <c r="H11" s="72">
        <v>13652</v>
      </c>
      <c r="I11" s="74">
        <v>15244</v>
      </c>
    </row>
    <row r="12" spans="1:9" ht="27" customHeight="1">
      <c r="A12" s="96"/>
      <c r="B12" s="56" t="s">
        <v>117</v>
      </c>
      <c r="C12" s="56"/>
      <c r="D12" s="66"/>
      <c r="E12" s="72">
        <v>4755</v>
      </c>
      <c r="F12" s="72">
        <v>8085</v>
      </c>
      <c r="G12" s="72">
        <v>6733</v>
      </c>
      <c r="H12" s="72">
        <v>13997</v>
      </c>
      <c r="I12" s="74">
        <v>19803</v>
      </c>
    </row>
    <row r="13" spans="1:9" ht="27" customHeight="1">
      <c r="A13" s="96"/>
      <c r="B13" s="56" t="s">
        <v>118</v>
      </c>
      <c r="C13" s="56"/>
      <c r="D13" s="66"/>
      <c r="E13" s="72">
        <v>-8301</v>
      </c>
      <c r="F13" s="72">
        <v>3330</v>
      </c>
      <c r="G13" s="72">
        <v>-1418</v>
      </c>
      <c r="H13" s="72">
        <v>7264</v>
      </c>
      <c r="I13" s="74">
        <v>5807</v>
      </c>
    </row>
    <row r="14" spans="1:9" ht="27" customHeight="1">
      <c r="A14" s="96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0</v>
      </c>
      <c r="I14" s="74">
        <v>0</v>
      </c>
    </row>
    <row r="15" spans="1:9" ht="27" customHeight="1">
      <c r="A15" s="96"/>
      <c r="B15" s="56" t="s">
        <v>120</v>
      </c>
      <c r="C15" s="56"/>
      <c r="D15" s="66"/>
      <c r="E15" s="72">
        <v>-16496</v>
      </c>
      <c r="F15" s="72">
        <v>-11386</v>
      </c>
      <c r="G15" s="72">
        <v>-154</v>
      </c>
      <c r="H15" s="72">
        <v>24536</v>
      </c>
      <c r="I15" s="74">
        <v>217</v>
      </c>
    </row>
    <row r="16" spans="1:9" ht="27" customHeight="1">
      <c r="A16" s="96"/>
      <c r="B16" s="56" t="s">
        <v>121</v>
      </c>
      <c r="C16" s="56"/>
      <c r="D16" s="66" t="s">
        <v>38</v>
      </c>
      <c r="E16" s="72">
        <v>36220</v>
      </c>
      <c r="F16" s="72">
        <v>24705</v>
      </c>
      <c r="G16" s="72">
        <v>28772</v>
      </c>
      <c r="H16" s="72">
        <v>49658</v>
      </c>
      <c r="I16" s="74">
        <v>49828</v>
      </c>
    </row>
    <row r="17" spans="1:9" ht="27" customHeight="1">
      <c r="A17" s="96"/>
      <c r="B17" s="56" t="s">
        <v>122</v>
      </c>
      <c r="C17" s="56"/>
      <c r="D17" s="66" t="s">
        <v>39</v>
      </c>
      <c r="E17" s="72">
        <v>254738</v>
      </c>
      <c r="F17" s="72">
        <v>254108</v>
      </c>
      <c r="G17" s="72">
        <v>251549</v>
      </c>
      <c r="H17" s="72">
        <v>286544</v>
      </c>
      <c r="I17" s="74">
        <v>346570</v>
      </c>
    </row>
    <row r="18" spans="1:9" ht="27" customHeight="1">
      <c r="A18" s="96"/>
      <c r="B18" s="56" t="s">
        <v>123</v>
      </c>
      <c r="C18" s="56"/>
      <c r="D18" s="66" t="s">
        <v>40</v>
      </c>
      <c r="E18" s="72">
        <v>2379039</v>
      </c>
      <c r="F18" s="72">
        <v>2392644</v>
      </c>
      <c r="G18" s="72">
        <v>2386413</v>
      </c>
      <c r="H18" s="72">
        <v>2384425</v>
      </c>
      <c r="I18" s="74">
        <v>2330617</v>
      </c>
    </row>
    <row r="19" spans="1:9" ht="27" customHeight="1">
      <c r="A19" s="96"/>
      <c r="B19" s="56" t="s">
        <v>124</v>
      </c>
      <c r="C19" s="56"/>
      <c r="D19" s="66" t="s">
        <v>125</v>
      </c>
      <c r="E19" s="72">
        <f>E17+E18-E16</f>
        <v>2597557</v>
      </c>
      <c r="F19" s="72">
        <f>F17+F18-F16</f>
        <v>2622047</v>
      </c>
      <c r="G19" s="72">
        <f>G17+G18-G16</f>
        <v>2609190</v>
      </c>
      <c r="H19" s="72">
        <f>H17+H18-H16</f>
        <v>2621311</v>
      </c>
      <c r="I19" s="72">
        <f>I17+I18-I16</f>
        <v>2627359</v>
      </c>
    </row>
    <row r="20" spans="1:9" ht="27" customHeight="1">
      <c r="A20" s="96"/>
      <c r="B20" s="56" t="s">
        <v>126</v>
      </c>
      <c r="C20" s="56"/>
      <c r="D20" s="66" t="s">
        <v>127</v>
      </c>
      <c r="E20" s="75">
        <f>E18/E8</f>
        <v>2.472052445307126</v>
      </c>
      <c r="F20" s="75">
        <f>F18/F8</f>
        <v>2.4527360328036902</v>
      </c>
      <c r="G20" s="75">
        <f>G18/G8</f>
        <v>2.418045876151818</v>
      </c>
      <c r="H20" s="75">
        <f>H18/H8</f>
        <v>2.3157648868692147</v>
      </c>
      <c r="I20" s="75">
        <f>I18/I8</f>
        <v>2.2288051794047892</v>
      </c>
    </row>
    <row r="21" spans="1:9" ht="27" customHeight="1">
      <c r="A21" s="96"/>
      <c r="B21" s="56" t="s">
        <v>128</v>
      </c>
      <c r="C21" s="56"/>
      <c r="D21" s="66" t="s">
        <v>129</v>
      </c>
      <c r="E21" s="75">
        <f>E19/E8</f>
        <v>2.6991138580219332</v>
      </c>
      <c r="F21" s="75">
        <f>F19/F8</f>
        <v>2.6879005638134288</v>
      </c>
      <c r="G21" s="75">
        <f>G19/G8</f>
        <v>2.6437758760099621</v>
      </c>
      <c r="H21" s="75">
        <f>H19/H8</f>
        <v>2.5458296953622059</v>
      </c>
      <c r="I21" s="75">
        <f>I19/I8</f>
        <v>2.51258415576467</v>
      </c>
    </row>
    <row r="22" spans="1:9" ht="27" customHeight="1">
      <c r="A22" s="96"/>
      <c r="B22" s="56" t="s">
        <v>130</v>
      </c>
      <c r="C22" s="56"/>
      <c r="D22" s="66" t="s">
        <v>131</v>
      </c>
      <c r="E22" s="72">
        <f>E18/E24*1000000</f>
        <v>638468.16312849103</v>
      </c>
      <c r="F22" s="72">
        <f>F18/F24*1000000</f>
        <v>642119.36824087589</v>
      </c>
      <c r="G22" s="72">
        <f>G18/G24*1000000</f>
        <v>631745.51574047434</v>
      </c>
      <c r="H22" s="72">
        <f>H18/H24*1000000</f>
        <v>631219.24049587408</v>
      </c>
      <c r="I22" s="72">
        <f>I18/I24*1000000</f>
        <v>616974.86506255076</v>
      </c>
    </row>
    <row r="23" spans="1:9" ht="27" customHeight="1">
      <c r="A23" s="96"/>
      <c r="B23" s="56" t="s">
        <v>132</v>
      </c>
      <c r="C23" s="56"/>
      <c r="D23" s="66" t="s">
        <v>133</v>
      </c>
      <c r="E23" s="72">
        <f>E19/E24*1000000</f>
        <v>697112.34091225651</v>
      </c>
      <c r="F23" s="72">
        <f>F19/F24*1000000</f>
        <v>703684.77848684718</v>
      </c>
      <c r="G23" s="72">
        <f>G19/G24*1000000</f>
        <v>690720.37497905362</v>
      </c>
      <c r="H23" s="72">
        <f>H19/H24*1000000</f>
        <v>693929.1185604413</v>
      </c>
      <c r="I23" s="72">
        <f>I19/I24*1000000</f>
        <v>695530.18127640814</v>
      </c>
    </row>
    <row r="24" spans="1:9" ht="27" customHeight="1">
      <c r="A24" s="96"/>
      <c r="B24" s="76" t="s">
        <v>134</v>
      </c>
      <c r="C24" s="77"/>
      <c r="D24" s="66" t="s">
        <v>135</v>
      </c>
      <c r="E24" s="72">
        <v>3726167</v>
      </c>
      <c r="F24" s="72">
        <f>E24</f>
        <v>3726167</v>
      </c>
      <c r="G24" s="72">
        <v>3777491</v>
      </c>
      <c r="H24" s="72">
        <f>G24</f>
        <v>3777491</v>
      </c>
      <c r="I24" s="74">
        <f>G24</f>
        <v>3777491</v>
      </c>
    </row>
    <row r="25" spans="1:9" ht="27" customHeight="1">
      <c r="A25" s="96"/>
      <c r="B25" s="30" t="s">
        <v>136</v>
      </c>
      <c r="C25" s="30"/>
      <c r="D25" s="30"/>
      <c r="E25" s="72">
        <v>940364</v>
      </c>
      <c r="F25" s="72">
        <v>944807</v>
      </c>
      <c r="G25" s="72">
        <v>957786</v>
      </c>
      <c r="H25" s="72">
        <v>999815</v>
      </c>
      <c r="I25" s="67">
        <v>982949</v>
      </c>
    </row>
    <row r="26" spans="1:9" ht="27" customHeight="1">
      <c r="A26" s="96"/>
      <c r="B26" s="30" t="s">
        <v>137</v>
      </c>
      <c r="C26" s="30"/>
      <c r="D26" s="30"/>
      <c r="E26" s="75">
        <v>0.97</v>
      </c>
      <c r="F26" s="75">
        <v>0.97</v>
      </c>
      <c r="G26" s="75">
        <v>0.97</v>
      </c>
      <c r="H26" s="75">
        <v>0.96</v>
      </c>
      <c r="I26" s="94">
        <v>0.95</v>
      </c>
    </row>
    <row r="27" spans="1:9" ht="27" customHeight="1">
      <c r="A27" s="96"/>
      <c r="B27" s="30" t="s">
        <v>138</v>
      </c>
      <c r="C27" s="30"/>
      <c r="D27" s="30"/>
      <c r="E27" s="78">
        <v>0.50600000000000001</v>
      </c>
      <c r="F27" s="78">
        <v>0.85599999999999998</v>
      </c>
      <c r="G27" s="78">
        <v>0.70299999999999996</v>
      </c>
      <c r="H27" s="78">
        <v>1.4</v>
      </c>
      <c r="I27" s="79">
        <v>2</v>
      </c>
    </row>
    <row r="28" spans="1:9" ht="27" customHeight="1">
      <c r="A28" s="96"/>
      <c r="B28" s="30" t="s">
        <v>139</v>
      </c>
      <c r="C28" s="30"/>
      <c r="D28" s="30"/>
      <c r="E28" s="78">
        <v>97.7</v>
      </c>
      <c r="F28" s="78">
        <v>101.2</v>
      </c>
      <c r="G28" s="78">
        <v>100.5</v>
      </c>
      <c r="H28" s="78">
        <v>95.1</v>
      </c>
      <c r="I28" s="79">
        <v>97.9</v>
      </c>
    </row>
    <row r="29" spans="1:9" ht="27" customHeight="1">
      <c r="A29" s="96"/>
      <c r="B29" s="30" t="s">
        <v>140</v>
      </c>
      <c r="C29" s="30"/>
      <c r="D29" s="30"/>
      <c r="E29" s="78">
        <v>60.78</v>
      </c>
      <c r="F29" s="78">
        <v>60.27</v>
      </c>
      <c r="G29" s="78">
        <v>50.8</v>
      </c>
      <c r="H29" s="78">
        <v>57.98</v>
      </c>
      <c r="I29" s="79">
        <v>57.8</v>
      </c>
    </row>
    <row r="30" spans="1:9" ht="27" customHeight="1">
      <c r="A30" s="96"/>
      <c r="B30" s="96" t="s">
        <v>141</v>
      </c>
      <c r="C30" s="30" t="s">
        <v>142</v>
      </c>
      <c r="D30" s="30"/>
      <c r="E30" s="78">
        <v>0</v>
      </c>
      <c r="F30" s="78">
        <v>0</v>
      </c>
      <c r="G30" s="78">
        <v>0</v>
      </c>
      <c r="H30" s="78">
        <v>0</v>
      </c>
      <c r="I30" s="79">
        <v>0</v>
      </c>
    </row>
    <row r="31" spans="1:9" ht="27" customHeight="1">
      <c r="A31" s="96"/>
      <c r="B31" s="96"/>
      <c r="C31" s="30" t="s">
        <v>143</v>
      </c>
      <c r="D31" s="30"/>
      <c r="E31" s="78">
        <v>0</v>
      </c>
      <c r="F31" s="78">
        <v>0</v>
      </c>
      <c r="G31" s="78">
        <v>0</v>
      </c>
      <c r="H31" s="78">
        <v>0</v>
      </c>
      <c r="I31" s="79">
        <v>0</v>
      </c>
    </row>
    <row r="32" spans="1:9" ht="27" customHeight="1">
      <c r="A32" s="96"/>
      <c r="B32" s="96"/>
      <c r="C32" s="30" t="s">
        <v>144</v>
      </c>
      <c r="D32" s="30"/>
      <c r="E32" s="78">
        <v>11.2</v>
      </c>
      <c r="F32" s="78">
        <v>10.199999999999999</v>
      </c>
      <c r="G32" s="78">
        <v>10.5</v>
      </c>
      <c r="H32" s="78">
        <v>10.6</v>
      </c>
      <c r="I32" s="79">
        <v>9.6999999999999993</v>
      </c>
    </row>
    <row r="33" spans="1:9" ht="27" customHeight="1">
      <c r="A33" s="96"/>
      <c r="B33" s="96"/>
      <c r="C33" s="30" t="s">
        <v>145</v>
      </c>
      <c r="D33" s="30"/>
      <c r="E33" s="78">
        <v>138.5</v>
      </c>
      <c r="F33" s="78">
        <v>140.4</v>
      </c>
      <c r="G33" s="78">
        <v>137.4</v>
      </c>
      <c r="H33" s="78">
        <v>129.9</v>
      </c>
      <c r="I33" s="80">
        <v>129.19999999999999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view="pageBreakPreview" zoomScaleNormal="100" zoomScaleSheetLayoutView="100" workbookViewId="0">
      <pane xSplit="5" ySplit="7" topLeftCell="F26" activePane="bottomRight" state="frozen"/>
      <selection activeCell="G46" sqref="G46"/>
      <selection pane="topRight" activeCell="G46" sqref="G46"/>
      <selection pane="bottomLeft" activeCell="G46" sqref="G46"/>
      <selection pane="bottomRight" activeCell="L46" sqref="L46:L48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5" width="13.625" style="1" customWidth="1"/>
    <col min="26" max="29" width="12" style="1" customWidth="1"/>
    <col min="30" max="16384" width="9" style="1"/>
  </cols>
  <sheetData>
    <row r="1" spans="1:29" ht="33.950000000000003" customHeight="1">
      <c r="A1" s="17" t="s">
        <v>0</v>
      </c>
      <c r="B1" s="13"/>
      <c r="C1" s="13"/>
      <c r="D1" s="21" t="s">
        <v>267</v>
      </c>
      <c r="E1" s="14"/>
      <c r="F1" s="14"/>
      <c r="G1" s="14"/>
    </row>
    <row r="2" spans="1:29" ht="15" customHeight="1"/>
    <row r="3" spans="1:29" ht="15" customHeight="1">
      <c r="A3" s="15" t="s">
        <v>147</v>
      </c>
      <c r="B3" s="15"/>
      <c r="C3" s="15"/>
      <c r="D3" s="15"/>
    </row>
    <row r="4" spans="1:29" ht="15" customHeight="1">
      <c r="A4" s="15"/>
      <c r="B4" s="15"/>
      <c r="C4" s="15"/>
      <c r="D4" s="15"/>
    </row>
    <row r="5" spans="1:29" ht="15.95" customHeight="1">
      <c r="A5" s="12" t="s">
        <v>244</v>
      </c>
      <c r="B5" s="12"/>
      <c r="C5" s="12"/>
      <c r="D5" s="12"/>
      <c r="K5" s="16"/>
      <c r="O5" s="16"/>
      <c r="S5" s="16" t="s">
        <v>43</v>
      </c>
    </row>
    <row r="6" spans="1:29" ht="15.95" customHeight="1">
      <c r="A6" s="106" t="s">
        <v>44</v>
      </c>
      <c r="B6" s="105"/>
      <c r="C6" s="105"/>
      <c r="D6" s="105"/>
      <c r="E6" s="105"/>
      <c r="F6" s="102" t="s">
        <v>254</v>
      </c>
      <c r="G6" s="102"/>
      <c r="H6" s="102" t="s">
        <v>255</v>
      </c>
      <c r="I6" s="102"/>
      <c r="J6" s="102" t="s">
        <v>256</v>
      </c>
      <c r="K6" s="102"/>
      <c r="L6" s="102" t="s">
        <v>257</v>
      </c>
      <c r="M6" s="102"/>
      <c r="N6" s="102" t="s">
        <v>258</v>
      </c>
      <c r="O6" s="102"/>
      <c r="P6" s="102" t="s">
        <v>259</v>
      </c>
      <c r="Q6" s="102"/>
      <c r="R6" s="102" t="s">
        <v>260</v>
      </c>
      <c r="S6" s="102"/>
    </row>
    <row r="7" spans="1:29" ht="15.95" customHeight="1">
      <c r="A7" s="105"/>
      <c r="B7" s="105"/>
      <c r="C7" s="105"/>
      <c r="D7" s="105"/>
      <c r="E7" s="105"/>
      <c r="F7" s="54" t="s">
        <v>239</v>
      </c>
      <c r="G7" s="82" t="s">
        <v>240</v>
      </c>
      <c r="H7" s="54" t="s">
        <v>239</v>
      </c>
      <c r="I7" s="90" t="s">
        <v>240</v>
      </c>
      <c r="J7" s="54" t="s">
        <v>239</v>
      </c>
      <c r="K7" s="90" t="s">
        <v>240</v>
      </c>
      <c r="L7" s="54" t="s">
        <v>239</v>
      </c>
      <c r="M7" s="82" t="s">
        <v>240</v>
      </c>
      <c r="N7" s="54" t="s">
        <v>239</v>
      </c>
      <c r="O7" s="82" t="s">
        <v>240</v>
      </c>
      <c r="P7" s="54" t="s">
        <v>239</v>
      </c>
      <c r="Q7" s="82" t="s">
        <v>240</v>
      </c>
      <c r="R7" s="54" t="s">
        <v>239</v>
      </c>
      <c r="S7" s="82" t="s">
        <v>240</v>
      </c>
    </row>
    <row r="8" spans="1:29" ht="15.95" customHeight="1">
      <c r="A8" s="103" t="s">
        <v>83</v>
      </c>
      <c r="B8" s="62" t="s">
        <v>45</v>
      </c>
      <c r="C8" s="56"/>
      <c r="D8" s="56"/>
      <c r="E8" s="66" t="s">
        <v>36</v>
      </c>
      <c r="F8" s="67">
        <v>127028</v>
      </c>
      <c r="G8" s="67">
        <v>125062</v>
      </c>
      <c r="H8" s="91">
        <v>20736</v>
      </c>
      <c r="I8" s="91">
        <v>1553</v>
      </c>
      <c r="J8" s="91">
        <v>85305</v>
      </c>
      <c r="K8" s="91">
        <v>83018</v>
      </c>
      <c r="L8" s="67">
        <v>2805</v>
      </c>
      <c r="M8" s="67">
        <v>2743</v>
      </c>
      <c r="N8" s="67">
        <v>19664</v>
      </c>
      <c r="O8" s="67">
        <v>18978</v>
      </c>
      <c r="P8" s="67">
        <v>43130</v>
      </c>
      <c r="Q8" s="67">
        <v>40491</v>
      </c>
      <c r="R8" s="67">
        <v>43117</v>
      </c>
      <c r="S8" s="67">
        <v>47991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5.95" customHeight="1">
      <c r="A9" s="103"/>
      <c r="B9" s="64"/>
      <c r="C9" s="56" t="s">
        <v>46</v>
      </c>
      <c r="D9" s="56"/>
      <c r="E9" s="66" t="s">
        <v>37</v>
      </c>
      <c r="F9" s="67">
        <v>126989</v>
      </c>
      <c r="G9" s="67">
        <v>124289</v>
      </c>
      <c r="H9" s="91">
        <v>20736</v>
      </c>
      <c r="I9" s="91">
        <v>1553</v>
      </c>
      <c r="J9" s="91">
        <v>85305</v>
      </c>
      <c r="K9" s="91">
        <v>82759</v>
      </c>
      <c r="L9" s="67">
        <v>2805</v>
      </c>
      <c r="M9" s="67">
        <v>2743</v>
      </c>
      <c r="N9" s="67">
        <v>19664</v>
      </c>
      <c r="O9" s="67">
        <v>18978</v>
      </c>
      <c r="P9" s="67">
        <v>43130</v>
      </c>
      <c r="Q9" s="67">
        <v>40491</v>
      </c>
      <c r="R9" s="67">
        <v>43091</v>
      </c>
      <c r="S9" s="67">
        <v>45597</v>
      </c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95" customHeight="1">
      <c r="A10" s="103"/>
      <c r="B10" s="63"/>
      <c r="C10" s="56" t="s">
        <v>47</v>
      </c>
      <c r="D10" s="56"/>
      <c r="E10" s="66" t="s">
        <v>38</v>
      </c>
      <c r="F10" s="67">
        <v>39</v>
      </c>
      <c r="G10" s="67">
        <v>773</v>
      </c>
      <c r="H10" s="91">
        <v>0</v>
      </c>
      <c r="I10" s="91">
        <v>0</v>
      </c>
      <c r="J10" s="68">
        <v>0</v>
      </c>
      <c r="K10" s="68">
        <v>259</v>
      </c>
      <c r="L10" s="67">
        <v>0</v>
      </c>
      <c r="M10" s="67">
        <v>0</v>
      </c>
      <c r="N10" s="68">
        <v>0</v>
      </c>
      <c r="O10" s="68">
        <v>0</v>
      </c>
      <c r="P10" s="67">
        <v>0</v>
      </c>
      <c r="Q10" s="67">
        <v>0</v>
      </c>
      <c r="R10" s="67">
        <v>26</v>
      </c>
      <c r="S10" s="67">
        <v>2394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5.95" customHeight="1">
      <c r="A11" s="103"/>
      <c r="B11" s="62" t="s">
        <v>48</v>
      </c>
      <c r="C11" s="56"/>
      <c r="D11" s="56"/>
      <c r="E11" s="66" t="s">
        <v>39</v>
      </c>
      <c r="F11" s="67">
        <v>116836</v>
      </c>
      <c r="G11" s="67">
        <v>112168</v>
      </c>
      <c r="H11" s="91">
        <v>11120</v>
      </c>
      <c r="I11" s="91">
        <v>1886</v>
      </c>
      <c r="J11" s="91">
        <v>75079</v>
      </c>
      <c r="K11" s="91">
        <v>72988</v>
      </c>
      <c r="L11" s="67">
        <v>2076</v>
      </c>
      <c r="M11" s="67">
        <v>1975</v>
      </c>
      <c r="N11" s="67">
        <v>19423</v>
      </c>
      <c r="O11" s="67">
        <v>20098</v>
      </c>
      <c r="P11" s="67">
        <v>41068</v>
      </c>
      <c r="Q11" s="67">
        <v>40010</v>
      </c>
      <c r="R11" s="67">
        <v>42295</v>
      </c>
      <c r="S11" s="67">
        <v>49228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5.95" customHeight="1">
      <c r="A12" s="103"/>
      <c r="B12" s="64"/>
      <c r="C12" s="56" t="s">
        <v>49</v>
      </c>
      <c r="D12" s="56"/>
      <c r="E12" s="66" t="s">
        <v>40</v>
      </c>
      <c r="F12" s="67">
        <v>115715</v>
      </c>
      <c r="G12" s="67">
        <v>112165</v>
      </c>
      <c r="H12" s="91">
        <v>11120</v>
      </c>
      <c r="I12" s="91">
        <v>1886</v>
      </c>
      <c r="J12" s="91">
        <v>75079</v>
      </c>
      <c r="K12" s="91">
        <v>72988</v>
      </c>
      <c r="L12" s="67">
        <v>2076</v>
      </c>
      <c r="M12" s="67">
        <v>1975</v>
      </c>
      <c r="N12" s="67">
        <v>19419</v>
      </c>
      <c r="O12" s="67">
        <v>20098</v>
      </c>
      <c r="P12" s="67">
        <v>41068</v>
      </c>
      <c r="Q12" s="67">
        <v>40010</v>
      </c>
      <c r="R12" s="67">
        <v>41734</v>
      </c>
      <c r="S12" s="67">
        <v>42362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5.95" customHeight="1">
      <c r="A13" s="103"/>
      <c r="B13" s="63"/>
      <c r="C13" s="56" t="s">
        <v>50</v>
      </c>
      <c r="D13" s="56"/>
      <c r="E13" s="66" t="s">
        <v>41</v>
      </c>
      <c r="F13" s="67">
        <v>1121</v>
      </c>
      <c r="G13" s="67">
        <v>2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4</v>
      </c>
      <c r="O13" s="68">
        <v>0</v>
      </c>
      <c r="P13" s="67">
        <v>0</v>
      </c>
      <c r="Q13" s="67">
        <v>0</v>
      </c>
      <c r="R13" s="67">
        <v>561</v>
      </c>
      <c r="S13" s="67">
        <v>6866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5.95" customHeight="1">
      <c r="A14" s="103"/>
      <c r="B14" s="56" t="s">
        <v>51</v>
      </c>
      <c r="C14" s="56"/>
      <c r="D14" s="56"/>
      <c r="E14" s="66" t="s">
        <v>148</v>
      </c>
      <c r="F14" s="67">
        <f>F9-F12</f>
        <v>11274</v>
      </c>
      <c r="G14" s="67">
        <f t="shared" ref="F14:S15" si="0">G9-G12</f>
        <v>12124</v>
      </c>
      <c r="H14" s="91">
        <f t="shared" ref="H14:K14" si="1">H9-H12</f>
        <v>9616</v>
      </c>
      <c r="I14" s="91">
        <f t="shared" si="1"/>
        <v>-333</v>
      </c>
      <c r="J14" s="91">
        <f t="shared" si="1"/>
        <v>10226</v>
      </c>
      <c r="K14" s="91">
        <f t="shared" si="1"/>
        <v>9771</v>
      </c>
      <c r="L14" s="67">
        <f t="shared" si="0"/>
        <v>729</v>
      </c>
      <c r="M14" s="67">
        <f t="shared" si="0"/>
        <v>768</v>
      </c>
      <c r="N14" s="67">
        <f t="shared" si="0"/>
        <v>245</v>
      </c>
      <c r="O14" s="67">
        <f t="shared" si="0"/>
        <v>-1120</v>
      </c>
      <c r="P14" s="67">
        <f t="shared" si="0"/>
        <v>2062</v>
      </c>
      <c r="Q14" s="67">
        <f t="shared" si="0"/>
        <v>481</v>
      </c>
      <c r="R14" s="67">
        <f t="shared" si="0"/>
        <v>1357</v>
      </c>
      <c r="S14" s="67">
        <f t="shared" si="0"/>
        <v>3235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5.95" customHeight="1">
      <c r="A15" s="103"/>
      <c r="B15" s="56" t="s">
        <v>52</v>
      </c>
      <c r="C15" s="56"/>
      <c r="D15" s="56"/>
      <c r="E15" s="66" t="s">
        <v>149</v>
      </c>
      <c r="F15" s="67">
        <f t="shared" si="0"/>
        <v>-1082</v>
      </c>
      <c r="G15" s="67">
        <f t="shared" si="0"/>
        <v>771</v>
      </c>
      <c r="H15" s="91">
        <f t="shared" ref="H15:K15" si="2">H10-H13</f>
        <v>0</v>
      </c>
      <c r="I15" s="91">
        <f t="shared" si="2"/>
        <v>0</v>
      </c>
      <c r="J15" s="91">
        <f t="shared" si="2"/>
        <v>0</v>
      </c>
      <c r="K15" s="91">
        <f t="shared" si="2"/>
        <v>259</v>
      </c>
      <c r="L15" s="67">
        <f t="shared" si="0"/>
        <v>0</v>
      </c>
      <c r="M15" s="67">
        <f t="shared" si="0"/>
        <v>0</v>
      </c>
      <c r="N15" s="67">
        <f t="shared" si="0"/>
        <v>-4</v>
      </c>
      <c r="O15" s="67">
        <f t="shared" si="0"/>
        <v>0</v>
      </c>
      <c r="P15" s="67">
        <f t="shared" si="0"/>
        <v>0</v>
      </c>
      <c r="Q15" s="67">
        <f t="shared" si="0"/>
        <v>0</v>
      </c>
      <c r="R15" s="67">
        <f t="shared" si="0"/>
        <v>-535</v>
      </c>
      <c r="S15" s="67">
        <f t="shared" si="0"/>
        <v>-4472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5.95" customHeight="1">
      <c r="A16" s="103"/>
      <c r="B16" s="56" t="s">
        <v>53</v>
      </c>
      <c r="C16" s="56"/>
      <c r="D16" s="56"/>
      <c r="E16" s="66" t="s">
        <v>150</v>
      </c>
      <c r="F16" s="67">
        <f t="shared" ref="F16:S16" si="3">F8-F11</f>
        <v>10192</v>
      </c>
      <c r="G16" s="67">
        <f t="shared" si="3"/>
        <v>12894</v>
      </c>
      <c r="H16" s="91">
        <f t="shared" ref="H16:K16" si="4">H8-H11</f>
        <v>9616</v>
      </c>
      <c r="I16" s="91">
        <f t="shared" si="4"/>
        <v>-333</v>
      </c>
      <c r="J16" s="91">
        <f t="shared" si="4"/>
        <v>10226</v>
      </c>
      <c r="K16" s="91">
        <f t="shared" si="4"/>
        <v>10030</v>
      </c>
      <c r="L16" s="67">
        <f t="shared" si="3"/>
        <v>729</v>
      </c>
      <c r="M16" s="67">
        <f t="shared" si="3"/>
        <v>768</v>
      </c>
      <c r="N16" s="67">
        <f t="shared" si="3"/>
        <v>241</v>
      </c>
      <c r="O16" s="67">
        <f t="shared" si="3"/>
        <v>-1120</v>
      </c>
      <c r="P16" s="67">
        <f t="shared" si="3"/>
        <v>2062</v>
      </c>
      <c r="Q16" s="67">
        <f t="shared" si="3"/>
        <v>481</v>
      </c>
      <c r="R16" s="67">
        <f t="shared" si="3"/>
        <v>822</v>
      </c>
      <c r="S16" s="67">
        <f t="shared" si="3"/>
        <v>-1237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5.95" customHeight="1">
      <c r="A17" s="103"/>
      <c r="B17" s="56" t="s">
        <v>54</v>
      </c>
      <c r="C17" s="56"/>
      <c r="D17" s="56"/>
      <c r="E17" s="54"/>
      <c r="F17" s="68">
        <v>0</v>
      </c>
      <c r="G17" s="68">
        <v>0</v>
      </c>
      <c r="H17" s="68">
        <v>69538</v>
      </c>
      <c r="I17" s="68">
        <v>79154</v>
      </c>
      <c r="J17" s="91">
        <v>0</v>
      </c>
      <c r="K17" s="91">
        <v>0</v>
      </c>
      <c r="L17" s="68">
        <v>0</v>
      </c>
      <c r="M17" s="68">
        <v>0</v>
      </c>
      <c r="N17" s="67">
        <v>3699</v>
      </c>
      <c r="O17" s="67">
        <v>3958</v>
      </c>
      <c r="P17" s="67">
        <v>144357</v>
      </c>
      <c r="Q17" s="67">
        <v>146419</v>
      </c>
      <c r="R17" s="68">
        <v>43908</v>
      </c>
      <c r="S17" s="69">
        <v>44730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5.95" customHeight="1">
      <c r="A18" s="103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15.95" customHeight="1">
      <c r="A19" s="103" t="s">
        <v>84</v>
      </c>
      <c r="B19" s="62" t="s">
        <v>56</v>
      </c>
      <c r="C19" s="56"/>
      <c r="D19" s="56"/>
      <c r="E19" s="66"/>
      <c r="F19" s="67">
        <v>64905</v>
      </c>
      <c r="G19" s="67">
        <v>63042</v>
      </c>
      <c r="H19" s="91">
        <v>11459</v>
      </c>
      <c r="I19" s="91">
        <v>13142</v>
      </c>
      <c r="J19" s="91">
        <v>17290</v>
      </c>
      <c r="K19" s="91">
        <v>15923</v>
      </c>
      <c r="L19" s="67">
        <v>643</v>
      </c>
      <c r="M19" s="67">
        <v>823</v>
      </c>
      <c r="N19" s="67">
        <v>663</v>
      </c>
      <c r="O19" s="67">
        <v>511</v>
      </c>
      <c r="P19" s="67">
        <v>27013</v>
      </c>
      <c r="Q19" s="67">
        <v>20679</v>
      </c>
      <c r="R19" s="67">
        <v>4199</v>
      </c>
      <c r="S19" s="67">
        <v>4304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15.95" customHeight="1">
      <c r="A20" s="103"/>
      <c r="B20" s="63"/>
      <c r="C20" s="56" t="s">
        <v>57</v>
      </c>
      <c r="D20" s="56"/>
      <c r="E20" s="66"/>
      <c r="F20" s="67">
        <v>51131</v>
      </c>
      <c r="G20" s="67">
        <v>47431</v>
      </c>
      <c r="H20" s="91">
        <v>8800</v>
      </c>
      <c r="I20" s="91">
        <v>8000</v>
      </c>
      <c r="J20" s="91">
        <v>12293</v>
      </c>
      <c r="K20" s="68">
        <v>13979</v>
      </c>
      <c r="L20" s="67">
        <v>502</v>
      </c>
      <c r="M20" s="67">
        <v>676</v>
      </c>
      <c r="N20" s="67">
        <v>642</v>
      </c>
      <c r="O20" s="68">
        <v>475</v>
      </c>
      <c r="P20" s="67">
        <v>20193</v>
      </c>
      <c r="Q20" s="67">
        <v>15545</v>
      </c>
      <c r="R20" s="67">
        <v>888</v>
      </c>
      <c r="S20" s="67">
        <v>690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5.95" customHeight="1">
      <c r="A21" s="103"/>
      <c r="B21" s="56" t="s">
        <v>58</v>
      </c>
      <c r="C21" s="56"/>
      <c r="D21" s="56"/>
      <c r="E21" s="66" t="s">
        <v>151</v>
      </c>
      <c r="F21" s="67">
        <v>51053</v>
      </c>
      <c r="G21" s="67">
        <v>53049</v>
      </c>
      <c r="H21" s="91">
        <v>11459</v>
      </c>
      <c r="I21" s="91">
        <v>13142</v>
      </c>
      <c r="J21" s="91">
        <v>17290</v>
      </c>
      <c r="K21" s="91">
        <v>15923</v>
      </c>
      <c r="L21" s="67">
        <v>643</v>
      </c>
      <c r="M21" s="67">
        <v>823</v>
      </c>
      <c r="N21" s="67">
        <v>330</v>
      </c>
      <c r="O21" s="67">
        <v>511</v>
      </c>
      <c r="P21" s="67">
        <v>24368</v>
      </c>
      <c r="Q21" s="67">
        <v>20322</v>
      </c>
      <c r="R21" s="67">
        <v>4199</v>
      </c>
      <c r="S21" s="67">
        <v>4304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5.95" customHeight="1">
      <c r="A22" s="103"/>
      <c r="B22" s="62" t="s">
        <v>59</v>
      </c>
      <c r="C22" s="56"/>
      <c r="D22" s="56"/>
      <c r="E22" s="66" t="s">
        <v>152</v>
      </c>
      <c r="F22" s="67">
        <v>115466</v>
      </c>
      <c r="G22" s="67">
        <v>123418</v>
      </c>
      <c r="H22" s="91">
        <v>25717</v>
      </c>
      <c r="I22" s="91">
        <v>39017</v>
      </c>
      <c r="J22" s="91">
        <v>43899</v>
      </c>
      <c r="K22" s="91">
        <v>42855</v>
      </c>
      <c r="L22" s="67">
        <v>2114</v>
      </c>
      <c r="M22" s="67">
        <v>2235</v>
      </c>
      <c r="N22" s="67">
        <v>920</v>
      </c>
      <c r="O22" s="67">
        <v>977</v>
      </c>
      <c r="P22" s="67">
        <v>47214</v>
      </c>
      <c r="Q22" s="67">
        <v>45231</v>
      </c>
      <c r="R22" s="67">
        <v>5947</v>
      </c>
      <c r="S22" s="67">
        <v>5883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5.95" customHeight="1">
      <c r="A23" s="103"/>
      <c r="B23" s="63" t="s">
        <v>60</v>
      </c>
      <c r="C23" s="56" t="s">
        <v>61</v>
      </c>
      <c r="D23" s="56"/>
      <c r="E23" s="66"/>
      <c r="F23" s="67">
        <v>63447</v>
      </c>
      <c r="G23" s="67">
        <v>71905</v>
      </c>
      <c r="H23" s="91">
        <v>25319</v>
      </c>
      <c r="I23" s="91">
        <v>30046</v>
      </c>
      <c r="J23" s="91">
        <v>8548</v>
      </c>
      <c r="K23" s="91">
        <v>13666</v>
      </c>
      <c r="L23" s="67">
        <v>247</v>
      </c>
      <c r="M23" s="67">
        <v>245</v>
      </c>
      <c r="N23" s="67">
        <v>518</v>
      </c>
      <c r="O23" s="67">
        <v>423</v>
      </c>
      <c r="P23" s="67">
        <v>26794</v>
      </c>
      <c r="Q23" s="67">
        <v>25862</v>
      </c>
      <c r="R23" s="67">
        <v>5104</v>
      </c>
      <c r="S23" s="67">
        <v>5138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5.95" customHeight="1">
      <c r="A24" s="103"/>
      <c r="B24" s="56" t="s">
        <v>153</v>
      </c>
      <c r="C24" s="56"/>
      <c r="D24" s="56"/>
      <c r="E24" s="66" t="s">
        <v>154</v>
      </c>
      <c r="F24" s="67">
        <f>F21-F22</f>
        <v>-64413</v>
      </c>
      <c r="G24" s="67">
        <f t="shared" ref="G24:S24" si="5">G21-G22</f>
        <v>-70369</v>
      </c>
      <c r="H24" s="91">
        <f t="shared" ref="H24:K24" si="6">H21-H22</f>
        <v>-14258</v>
      </c>
      <c r="I24" s="91">
        <f t="shared" si="6"/>
        <v>-25875</v>
      </c>
      <c r="J24" s="91">
        <f t="shared" si="6"/>
        <v>-26609</v>
      </c>
      <c r="K24" s="91">
        <f t="shared" si="6"/>
        <v>-26932</v>
      </c>
      <c r="L24" s="67">
        <f t="shared" si="5"/>
        <v>-1471</v>
      </c>
      <c r="M24" s="67">
        <f t="shared" si="5"/>
        <v>-1412</v>
      </c>
      <c r="N24" s="67">
        <f t="shared" si="5"/>
        <v>-590</v>
      </c>
      <c r="O24" s="67">
        <f t="shared" si="5"/>
        <v>-466</v>
      </c>
      <c r="P24" s="67">
        <f t="shared" si="5"/>
        <v>-22846</v>
      </c>
      <c r="Q24" s="67">
        <f t="shared" si="5"/>
        <v>-24909</v>
      </c>
      <c r="R24" s="67">
        <f t="shared" si="5"/>
        <v>-1748</v>
      </c>
      <c r="S24" s="67">
        <f t="shared" si="5"/>
        <v>-1579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5.95" customHeight="1">
      <c r="A25" s="103"/>
      <c r="B25" s="62" t="s">
        <v>62</v>
      </c>
      <c r="C25" s="62"/>
      <c r="D25" s="62"/>
      <c r="E25" s="107" t="s">
        <v>155</v>
      </c>
      <c r="F25" s="99">
        <v>64413</v>
      </c>
      <c r="G25" s="99">
        <v>70369</v>
      </c>
      <c r="H25" s="99">
        <v>14258</v>
      </c>
      <c r="I25" s="99">
        <v>25875</v>
      </c>
      <c r="J25" s="99">
        <v>26609</v>
      </c>
      <c r="K25" s="99">
        <v>26932</v>
      </c>
      <c r="L25" s="99">
        <v>1471</v>
      </c>
      <c r="M25" s="99">
        <v>1412</v>
      </c>
      <c r="N25" s="99">
        <v>590</v>
      </c>
      <c r="O25" s="99">
        <v>466</v>
      </c>
      <c r="P25" s="99">
        <v>22806</v>
      </c>
      <c r="Q25" s="99">
        <v>24644</v>
      </c>
      <c r="R25" s="99">
        <v>1748</v>
      </c>
      <c r="S25" s="99">
        <v>1579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15.95" customHeight="1">
      <c r="A26" s="103"/>
      <c r="B26" s="81" t="s">
        <v>63</v>
      </c>
      <c r="C26" s="81"/>
      <c r="D26" s="81"/>
      <c r="E26" s="108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5.95" customHeight="1">
      <c r="A27" s="103"/>
      <c r="B27" s="56" t="s">
        <v>156</v>
      </c>
      <c r="C27" s="56"/>
      <c r="D27" s="56"/>
      <c r="E27" s="66" t="s">
        <v>157</v>
      </c>
      <c r="F27" s="67">
        <f t="shared" ref="F27:S27" si="7">F24+F25</f>
        <v>0</v>
      </c>
      <c r="G27" s="67">
        <f t="shared" si="7"/>
        <v>0</v>
      </c>
      <c r="H27" s="91">
        <f t="shared" ref="H27:K27" si="8">H24+H25</f>
        <v>0</v>
      </c>
      <c r="I27" s="91">
        <f t="shared" si="8"/>
        <v>0</v>
      </c>
      <c r="J27" s="91">
        <f t="shared" si="8"/>
        <v>0</v>
      </c>
      <c r="K27" s="91">
        <f t="shared" si="8"/>
        <v>0</v>
      </c>
      <c r="L27" s="67">
        <f t="shared" si="7"/>
        <v>0</v>
      </c>
      <c r="M27" s="67">
        <f t="shared" si="7"/>
        <v>0</v>
      </c>
      <c r="N27" s="67">
        <f t="shared" si="7"/>
        <v>0</v>
      </c>
      <c r="O27" s="67">
        <f t="shared" si="7"/>
        <v>0</v>
      </c>
      <c r="P27" s="67">
        <f t="shared" si="7"/>
        <v>-40</v>
      </c>
      <c r="Q27" s="67">
        <f t="shared" si="7"/>
        <v>-265</v>
      </c>
      <c r="R27" s="67">
        <f t="shared" si="7"/>
        <v>0</v>
      </c>
      <c r="S27" s="67">
        <f t="shared" si="7"/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9"/>
      <c r="O29" s="19"/>
      <c r="P29" s="18"/>
      <c r="Q29" s="19" t="s">
        <v>158</v>
      </c>
      <c r="R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spans="1:29" ht="15.95" customHeight="1">
      <c r="A30" s="105" t="s">
        <v>64</v>
      </c>
      <c r="B30" s="105"/>
      <c r="C30" s="105"/>
      <c r="D30" s="105"/>
      <c r="E30" s="105"/>
      <c r="F30" s="101" t="s">
        <v>261</v>
      </c>
      <c r="G30" s="101"/>
      <c r="H30" s="101" t="s">
        <v>262</v>
      </c>
      <c r="I30" s="101"/>
      <c r="J30" s="101" t="s">
        <v>263</v>
      </c>
      <c r="K30" s="101"/>
      <c r="L30" s="101" t="s">
        <v>264</v>
      </c>
      <c r="M30" s="101"/>
      <c r="N30" s="101" t="s">
        <v>265</v>
      </c>
      <c r="O30" s="101"/>
      <c r="P30" s="101" t="s">
        <v>266</v>
      </c>
      <c r="Q30" s="101"/>
      <c r="R30" s="25"/>
      <c r="S30" s="18"/>
      <c r="T30" s="25"/>
      <c r="U30" s="18"/>
      <c r="V30" s="25"/>
      <c r="W30" s="18"/>
      <c r="X30" s="25"/>
      <c r="Y30" s="18"/>
      <c r="Z30" s="25"/>
      <c r="AA30" s="18"/>
    </row>
    <row r="31" spans="1:29" ht="15.95" customHeight="1">
      <c r="A31" s="105"/>
      <c r="B31" s="105"/>
      <c r="C31" s="105"/>
      <c r="D31" s="105"/>
      <c r="E31" s="105"/>
      <c r="F31" s="54" t="s">
        <v>239</v>
      </c>
      <c r="G31" s="82" t="s">
        <v>240</v>
      </c>
      <c r="H31" s="54" t="s">
        <v>239</v>
      </c>
      <c r="I31" s="90" t="s">
        <v>240</v>
      </c>
      <c r="J31" s="54" t="s">
        <v>239</v>
      </c>
      <c r="K31" s="90" t="s">
        <v>240</v>
      </c>
      <c r="L31" s="54" t="s">
        <v>239</v>
      </c>
      <c r="M31" s="82" t="s">
        <v>240</v>
      </c>
      <c r="N31" s="54" t="s">
        <v>239</v>
      </c>
      <c r="O31" s="82" t="s">
        <v>240</v>
      </c>
      <c r="P31" s="54" t="s">
        <v>239</v>
      </c>
      <c r="Q31" s="82" t="s">
        <v>240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9" ht="15.95" customHeight="1">
      <c r="A32" s="103" t="s">
        <v>85</v>
      </c>
      <c r="B32" s="62" t="s">
        <v>45</v>
      </c>
      <c r="C32" s="56"/>
      <c r="D32" s="56"/>
      <c r="E32" s="66" t="s">
        <v>36</v>
      </c>
      <c r="F32" s="67">
        <v>153</v>
      </c>
      <c r="G32" s="67">
        <v>145</v>
      </c>
      <c r="H32" s="91">
        <v>2589</v>
      </c>
      <c r="I32" s="91">
        <v>2314</v>
      </c>
      <c r="J32" s="91">
        <v>2400</v>
      </c>
      <c r="K32" s="91">
        <v>2206</v>
      </c>
      <c r="L32" s="67">
        <v>212</v>
      </c>
      <c r="M32" s="67">
        <v>163</v>
      </c>
      <c r="N32" s="67">
        <v>1311</v>
      </c>
      <c r="O32" s="67">
        <v>1325</v>
      </c>
      <c r="P32" s="67">
        <v>11</v>
      </c>
      <c r="Q32" s="67">
        <v>0</v>
      </c>
      <c r="R32" s="22"/>
      <c r="S32" s="22"/>
      <c r="T32" s="22"/>
      <c r="U32" s="22"/>
      <c r="V32" s="24"/>
      <c r="W32" s="24"/>
      <c r="X32" s="22"/>
      <c r="Y32" s="22"/>
      <c r="Z32" s="24"/>
      <c r="AA32" s="24"/>
    </row>
    <row r="33" spans="1:27" ht="15.95" customHeight="1">
      <c r="A33" s="109"/>
      <c r="B33" s="64"/>
      <c r="C33" s="62" t="s">
        <v>65</v>
      </c>
      <c r="D33" s="56"/>
      <c r="E33" s="66"/>
      <c r="F33" s="67">
        <v>56</v>
      </c>
      <c r="G33" s="67">
        <v>42</v>
      </c>
      <c r="H33" s="91">
        <v>2376</v>
      </c>
      <c r="I33" s="91">
        <v>2252</v>
      </c>
      <c r="J33" s="91">
        <v>383</v>
      </c>
      <c r="K33" s="91">
        <v>253</v>
      </c>
      <c r="L33" s="67">
        <v>100</v>
      </c>
      <c r="M33" s="67">
        <v>107</v>
      </c>
      <c r="N33" s="67">
        <v>1299</v>
      </c>
      <c r="O33" s="67">
        <v>1264</v>
      </c>
      <c r="P33" s="67">
        <v>0</v>
      </c>
      <c r="Q33" s="67">
        <v>0</v>
      </c>
      <c r="R33" s="22"/>
      <c r="S33" s="22"/>
      <c r="T33" s="22"/>
      <c r="U33" s="22"/>
      <c r="V33" s="24"/>
      <c r="W33" s="24"/>
      <c r="X33" s="22"/>
      <c r="Y33" s="22"/>
      <c r="Z33" s="24"/>
      <c r="AA33" s="24"/>
    </row>
    <row r="34" spans="1:27" ht="15.95" customHeight="1">
      <c r="A34" s="109"/>
      <c r="B34" s="64"/>
      <c r="C34" s="63"/>
      <c r="D34" s="56" t="s">
        <v>66</v>
      </c>
      <c r="E34" s="66"/>
      <c r="F34" s="67">
        <v>44</v>
      </c>
      <c r="G34" s="67">
        <v>10</v>
      </c>
      <c r="H34" s="91">
        <v>1422</v>
      </c>
      <c r="I34" s="91">
        <v>1425</v>
      </c>
      <c r="J34" s="91">
        <v>240</v>
      </c>
      <c r="K34" s="91">
        <v>196</v>
      </c>
      <c r="L34" s="67">
        <v>96</v>
      </c>
      <c r="M34" s="67">
        <v>103</v>
      </c>
      <c r="N34" s="67">
        <v>1273</v>
      </c>
      <c r="O34" s="67">
        <v>1238</v>
      </c>
      <c r="P34" s="67">
        <v>0</v>
      </c>
      <c r="Q34" s="67">
        <v>0</v>
      </c>
      <c r="R34" s="22"/>
      <c r="S34" s="22"/>
      <c r="T34" s="22"/>
      <c r="U34" s="22"/>
      <c r="V34" s="24"/>
      <c r="W34" s="24"/>
      <c r="X34" s="22"/>
      <c r="Y34" s="22"/>
      <c r="Z34" s="24"/>
      <c r="AA34" s="24"/>
    </row>
    <row r="35" spans="1:27" ht="15.95" customHeight="1">
      <c r="A35" s="109"/>
      <c r="B35" s="63"/>
      <c r="C35" s="56" t="s">
        <v>67</v>
      </c>
      <c r="D35" s="56"/>
      <c r="E35" s="66"/>
      <c r="F35" s="67">
        <v>0.1</v>
      </c>
      <c r="G35" s="67">
        <v>0.2</v>
      </c>
      <c r="H35" s="91">
        <v>213</v>
      </c>
      <c r="I35" s="91">
        <v>63</v>
      </c>
      <c r="J35" s="69">
        <v>2016</v>
      </c>
      <c r="K35" s="69">
        <v>1953</v>
      </c>
      <c r="L35" s="67">
        <v>112</v>
      </c>
      <c r="M35" s="67">
        <v>56</v>
      </c>
      <c r="N35" s="69">
        <v>13</v>
      </c>
      <c r="O35" s="69">
        <v>60</v>
      </c>
      <c r="P35" s="67">
        <v>11</v>
      </c>
      <c r="Q35" s="67">
        <v>0</v>
      </c>
      <c r="R35" s="22"/>
      <c r="S35" s="22"/>
      <c r="T35" s="22"/>
      <c r="U35" s="22"/>
      <c r="V35" s="24"/>
      <c r="W35" s="24"/>
      <c r="X35" s="22"/>
      <c r="Y35" s="22"/>
      <c r="Z35" s="24"/>
      <c r="AA35" s="24"/>
    </row>
    <row r="36" spans="1:27" ht="15.95" customHeight="1">
      <c r="A36" s="109"/>
      <c r="B36" s="62" t="s">
        <v>48</v>
      </c>
      <c r="C36" s="56"/>
      <c r="D36" s="56"/>
      <c r="E36" s="66" t="s">
        <v>37</v>
      </c>
      <c r="F36" s="67">
        <v>37</v>
      </c>
      <c r="G36" s="67">
        <v>40</v>
      </c>
      <c r="H36" s="91">
        <v>2173</v>
      </c>
      <c r="I36" s="91">
        <v>1987</v>
      </c>
      <c r="J36" s="91">
        <v>2399</v>
      </c>
      <c r="K36" s="91">
        <v>2106</v>
      </c>
      <c r="L36" s="67">
        <v>188</v>
      </c>
      <c r="M36" s="67">
        <v>162</v>
      </c>
      <c r="N36" s="67">
        <v>1136</v>
      </c>
      <c r="O36" s="67">
        <v>1089</v>
      </c>
      <c r="P36" s="67">
        <v>11</v>
      </c>
      <c r="Q36" s="67">
        <v>0</v>
      </c>
      <c r="R36" s="22"/>
      <c r="S36" s="22"/>
      <c r="T36" s="22"/>
      <c r="U36" s="22"/>
      <c r="V36" s="22"/>
      <c r="W36" s="22"/>
      <c r="X36" s="22"/>
      <c r="Y36" s="22"/>
      <c r="Z36" s="24"/>
      <c r="AA36" s="24"/>
    </row>
    <row r="37" spans="1:27" ht="15.95" customHeight="1">
      <c r="A37" s="109"/>
      <c r="B37" s="64"/>
      <c r="C37" s="56" t="s">
        <v>68</v>
      </c>
      <c r="D37" s="56"/>
      <c r="E37" s="66"/>
      <c r="F37" s="67">
        <v>37</v>
      </c>
      <c r="G37" s="67">
        <v>40</v>
      </c>
      <c r="H37" s="91">
        <v>2127</v>
      </c>
      <c r="I37" s="91">
        <v>1906</v>
      </c>
      <c r="J37" s="91">
        <v>2358</v>
      </c>
      <c r="K37" s="91">
        <v>2065</v>
      </c>
      <c r="L37" s="67">
        <v>184</v>
      </c>
      <c r="M37" s="67">
        <v>153</v>
      </c>
      <c r="N37" s="67">
        <v>1017</v>
      </c>
      <c r="O37" s="67">
        <v>1063</v>
      </c>
      <c r="P37" s="67">
        <v>11</v>
      </c>
      <c r="Q37" s="67">
        <v>0</v>
      </c>
      <c r="R37" s="22"/>
      <c r="S37" s="22"/>
      <c r="T37" s="22"/>
      <c r="U37" s="22"/>
      <c r="V37" s="22"/>
      <c r="W37" s="22"/>
      <c r="X37" s="22"/>
      <c r="Y37" s="22"/>
      <c r="Z37" s="24"/>
      <c r="AA37" s="24"/>
    </row>
    <row r="38" spans="1:27" ht="15.95" customHeight="1">
      <c r="A38" s="109"/>
      <c r="B38" s="63"/>
      <c r="C38" s="56" t="s">
        <v>69</v>
      </c>
      <c r="D38" s="56"/>
      <c r="E38" s="66"/>
      <c r="F38" s="67">
        <v>0</v>
      </c>
      <c r="G38" s="67">
        <v>0</v>
      </c>
      <c r="H38" s="91">
        <v>46</v>
      </c>
      <c r="I38" s="91">
        <v>81</v>
      </c>
      <c r="J38" s="91">
        <v>40</v>
      </c>
      <c r="K38" s="69">
        <v>41</v>
      </c>
      <c r="L38" s="67">
        <v>4</v>
      </c>
      <c r="M38" s="67">
        <v>9</v>
      </c>
      <c r="N38" s="67">
        <v>119</v>
      </c>
      <c r="O38" s="69">
        <v>26</v>
      </c>
      <c r="P38" s="67">
        <v>0</v>
      </c>
      <c r="Q38" s="67">
        <v>0</v>
      </c>
      <c r="R38" s="22"/>
      <c r="S38" s="22"/>
      <c r="T38" s="24"/>
      <c r="U38" s="24"/>
      <c r="V38" s="22"/>
      <c r="W38" s="22"/>
      <c r="X38" s="22"/>
      <c r="Y38" s="22"/>
      <c r="Z38" s="24"/>
      <c r="AA38" s="24"/>
    </row>
    <row r="39" spans="1:27" ht="15.95" customHeight="1">
      <c r="A39" s="109"/>
      <c r="B39" s="30" t="s">
        <v>70</v>
      </c>
      <c r="C39" s="30"/>
      <c r="D39" s="30"/>
      <c r="E39" s="66" t="s">
        <v>159</v>
      </c>
      <c r="F39" s="67">
        <f t="shared" ref="F39:Q39" si="9">F32-F36</f>
        <v>116</v>
      </c>
      <c r="G39" s="67">
        <f t="shared" si="9"/>
        <v>105</v>
      </c>
      <c r="H39" s="91">
        <f t="shared" ref="H39:K39" si="10">H32-H36</f>
        <v>416</v>
      </c>
      <c r="I39" s="91">
        <f t="shared" si="10"/>
        <v>327</v>
      </c>
      <c r="J39" s="91">
        <f t="shared" si="10"/>
        <v>1</v>
      </c>
      <c r="K39" s="91">
        <f t="shared" si="10"/>
        <v>100</v>
      </c>
      <c r="L39" s="67">
        <f t="shared" si="9"/>
        <v>24</v>
      </c>
      <c r="M39" s="67">
        <f t="shared" si="9"/>
        <v>1</v>
      </c>
      <c r="N39" s="67">
        <f t="shared" si="9"/>
        <v>175</v>
      </c>
      <c r="O39" s="67">
        <f t="shared" si="9"/>
        <v>236</v>
      </c>
      <c r="P39" s="67">
        <f t="shared" si="9"/>
        <v>0</v>
      </c>
      <c r="Q39" s="67">
        <f t="shared" si="9"/>
        <v>0</v>
      </c>
      <c r="R39" s="22"/>
      <c r="S39" s="22"/>
      <c r="T39" s="22"/>
      <c r="U39" s="22"/>
      <c r="V39" s="22"/>
      <c r="W39" s="22"/>
      <c r="X39" s="22"/>
      <c r="Y39" s="22"/>
      <c r="Z39" s="24"/>
      <c r="AA39" s="24"/>
    </row>
    <row r="40" spans="1:27" ht="15.95" customHeight="1">
      <c r="A40" s="103" t="s">
        <v>86</v>
      </c>
      <c r="B40" s="62" t="s">
        <v>71</v>
      </c>
      <c r="C40" s="56"/>
      <c r="D40" s="56"/>
      <c r="E40" s="66" t="s">
        <v>39</v>
      </c>
      <c r="F40" s="67">
        <v>0</v>
      </c>
      <c r="G40" s="67">
        <v>0</v>
      </c>
      <c r="H40" s="91">
        <v>1656</v>
      </c>
      <c r="I40" s="91">
        <v>551</v>
      </c>
      <c r="J40" s="91">
        <v>1346</v>
      </c>
      <c r="K40" s="91">
        <v>1164</v>
      </c>
      <c r="L40" s="67">
        <v>235</v>
      </c>
      <c r="M40" s="67">
        <v>320</v>
      </c>
      <c r="N40" s="67">
        <v>12690</v>
      </c>
      <c r="O40" s="67">
        <v>27398</v>
      </c>
      <c r="P40" s="67">
        <v>1879</v>
      </c>
      <c r="Q40" s="67">
        <v>0</v>
      </c>
      <c r="R40" s="22"/>
      <c r="S40" s="22"/>
      <c r="T40" s="22"/>
      <c r="U40" s="22"/>
      <c r="V40" s="24"/>
      <c r="W40" s="24"/>
      <c r="X40" s="24"/>
      <c r="Y40" s="24"/>
      <c r="Z40" s="22"/>
      <c r="AA40" s="22"/>
    </row>
    <row r="41" spans="1:27" ht="15.95" customHeight="1">
      <c r="A41" s="104"/>
      <c r="B41" s="63"/>
      <c r="C41" s="56" t="s">
        <v>72</v>
      </c>
      <c r="D41" s="56"/>
      <c r="E41" s="66"/>
      <c r="F41" s="69">
        <v>0</v>
      </c>
      <c r="G41" s="69">
        <v>0</v>
      </c>
      <c r="H41" s="69">
        <v>1364</v>
      </c>
      <c r="I41" s="69">
        <v>538</v>
      </c>
      <c r="J41" s="91">
        <v>556</v>
      </c>
      <c r="K41" s="91">
        <v>190</v>
      </c>
      <c r="L41" s="69">
        <v>0</v>
      </c>
      <c r="M41" s="69">
        <v>0</v>
      </c>
      <c r="N41" s="67">
        <v>2248</v>
      </c>
      <c r="O41" s="67">
        <v>5564</v>
      </c>
      <c r="P41" s="67">
        <v>1879</v>
      </c>
      <c r="Q41" s="67">
        <v>0</v>
      </c>
      <c r="R41" s="24"/>
      <c r="S41" s="24"/>
      <c r="T41" s="24"/>
      <c r="U41" s="24"/>
      <c r="V41" s="24"/>
      <c r="W41" s="24"/>
      <c r="X41" s="24"/>
      <c r="Y41" s="24"/>
      <c r="Z41" s="22"/>
      <c r="AA41" s="22"/>
    </row>
    <row r="42" spans="1:27" ht="15.95" customHeight="1">
      <c r="A42" s="104"/>
      <c r="B42" s="62" t="s">
        <v>59</v>
      </c>
      <c r="C42" s="56"/>
      <c r="D42" s="56"/>
      <c r="E42" s="66" t="s">
        <v>40</v>
      </c>
      <c r="F42" s="67">
        <v>0</v>
      </c>
      <c r="G42" s="67">
        <v>8</v>
      </c>
      <c r="H42" s="91">
        <v>1976</v>
      </c>
      <c r="I42" s="91">
        <v>861</v>
      </c>
      <c r="J42" s="91">
        <v>1346</v>
      </c>
      <c r="K42" s="91">
        <v>1164</v>
      </c>
      <c r="L42" s="67">
        <v>183</v>
      </c>
      <c r="M42" s="67">
        <v>268</v>
      </c>
      <c r="N42" s="67">
        <v>13697</v>
      </c>
      <c r="O42" s="67">
        <v>28187</v>
      </c>
      <c r="P42" s="67">
        <v>1879</v>
      </c>
      <c r="Q42" s="67">
        <v>0</v>
      </c>
      <c r="R42" s="22"/>
      <c r="S42" s="22"/>
      <c r="T42" s="22"/>
      <c r="U42" s="22"/>
      <c r="V42" s="24"/>
      <c r="W42" s="24"/>
      <c r="X42" s="22"/>
      <c r="Y42" s="22"/>
      <c r="Z42" s="22"/>
      <c r="AA42" s="22"/>
    </row>
    <row r="43" spans="1:27" ht="15.95" customHeight="1">
      <c r="A43" s="104"/>
      <c r="B43" s="63"/>
      <c r="C43" s="56" t="s">
        <v>73</v>
      </c>
      <c r="D43" s="56"/>
      <c r="E43" s="66"/>
      <c r="F43" s="67">
        <v>0</v>
      </c>
      <c r="G43" s="67">
        <v>0</v>
      </c>
      <c r="H43" s="91">
        <v>310</v>
      </c>
      <c r="I43" s="91">
        <v>295</v>
      </c>
      <c r="J43" s="69">
        <v>488</v>
      </c>
      <c r="K43" s="69">
        <v>378</v>
      </c>
      <c r="L43" s="67">
        <v>183</v>
      </c>
      <c r="M43" s="67">
        <v>268</v>
      </c>
      <c r="N43" s="69">
        <v>46</v>
      </c>
      <c r="O43" s="69">
        <v>359</v>
      </c>
      <c r="P43" s="67">
        <v>0</v>
      </c>
      <c r="Q43" s="67">
        <v>0</v>
      </c>
      <c r="R43" s="22"/>
      <c r="S43" s="22"/>
      <c r="T43" s="24"/>
      <c r="U43" s="22"/>
      <c r="V43" s="24"/>
      <c r="W43" s="24"/>
      <c r="X43" s="22"/>
      <c r="Y43" s="22"/>
      <c r="Z43" s="24"/>
      <c r="AA43" s="24"/>
    </row>
    <row r="44" spans="1:27" ht="15.95" customHeight="1">
      <c r="A44" s="104"/>
      <c r="B44" s="56" t="s">
        <v>70</v>
      </c>
      <c r="C44" s="56"/>
      <c r="D44" s="56"/>
      <c r="E44" s="66" t="s">
        <v>160</v>
      </c>
      <c r="F44" s="69">
        <f t="shared" ref="F44:Q44" si="11">F40-F42</f>
        <v>0</v>
      </c>
      <c r="G44" s="69">
        <f t="shared" si="11"/>
        <v>-8</v>
      </c>
      <c r="H44" s="69">
        <f t="shared" ref="H44:K44" si="12">H40-H42</f>
        <v>-320</v>
      </c>
      <c r="I44" s="69">
        <f t="shared" si="12"/>
        <v>-310</v>
      </c>
      <c r="J44" s="69">
        <f t="shared" si="12"/>
        <v>0</v>
      </c>
      <c r="K44" s="69">
        <f t="shared" si="12"/>
        <v>0</v>
      </c>
      <c r="L44" s="69">
        <f t="shared" si="11"/>
        <v>52</v>
      </c>
      <c r="M44" s="69">
        <f t="shared" si="11"/>
        <v>52</v>
      </c>
      <c r="N44" s="69">
        <f t="shared" si="11"/>
        <v>-1007</v>
      </c>
      <c r="O44" s="69">
        <f t="shared" si="11"/>
        <v>-789</v>
      </c>
      <c r="P44" s="69">
        <f t="shared" si="11"/>
        <v>0</v>
      </c>
      <c r="Q44" s="69">
        <f t="shared" si="11"/>
        <v>0</v>
      </c>
      <c r="R44" s="24"/>
      <c r="S44" s="24"/>
      <c r="T44" s="22"/>
      <c r="U44" s="22"/>
      <c r="V44" s="24"/>
      <c r="W44" s="24"/>
      <c r="X44" s="22"/>
      <c r="Y44" s="22"/>
      <c r="Z44" s="22"/>
      <c r="AA44" s="22"/>
    </row>
    <row r="45" spans="1:27" ht="15.95" customHeight="1">
      <c r="A45" s="103" t="s">
        <v>78</v>
      </c>
      <c r="B45" s="30" t="s">
        <v>74</v>
      </c>
      <c r="C45" s="30"/>
      <c r="D45" s="30"/>
      <c r="E45" s="66" t="s">
        <v>161</v>
      </c>
      <c r="F45" s="67">
        <f t="shared" ref="F45:Q45" si="13">F39+F44</f>
        <v>116</v>
      </c>
      <c r="G45" s="67">
        <f t="shared" si="13"/>
        <v>97</v>
      </c>
      <c r="H45" s="91">
        <f t="shared" ref="H45:K45" si="14">H39+H44</f>
        <v>96</v>
      </c>
      <c r="I45" s="91">
        <f t="shared" si="14"/>
        <v>17</v>
      </c>
      <c r="J45" s="91">
        <f t="shared" si="14"/>
        <v>1</v>
      </c>
      <c r="K45" s="91">
        <f t="shared" si="14"/>
        <v>100</v>
      </c>
      <c r="L45" s="67">
        <f t="shared" si="13"/>
        <v>76</v>
      </c>
      <c r="M45" s="67">
        <f t="shared" si="13"/>
        <v>53</v>
      </c>
      <c r="N45" s="67">
        <f t="shared" si="13"/>
        <v>-832</v>
      </c>
      <c r="O45" s="67">
        <f t="shared" si="13"/>
        <v>-553</v>
      </c>
      <c r="P45" s="67">
        <f t="shared" si="13"/>
        <v>0</v>
      </c>
      <c r="Q45" s="67">
        <f t="shared" si="13"/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5.95" customHeight="1">
      <c r="A46" s="104"/>
      <c r="B46" s="56" t="s">
        <v>75</v>
      </c>
      <c r="C46" s="56"/>
      <c r="D46" s="56"/>
      <c r="E46" s="56"/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52</v>
      </c>
      <c r="M46" s="69">
        <v>52</v>
      </c>
      <c r="N46" s="69">
        <v>0</v>
      </c>
      <c r="O46" s="69">
        <v>0</v>
      </c>
      <c r="P46" s="67">
        <v>0</v>
      </c>
      <c r="Q46" s="67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95" customHeight="1">
      <c r="A47" s="104"/>
      <c r="B47" s="56" t="s">
        <v>76</v>
      </c>
      <c r="C47" s="56"/>
      <c r="D47" s="56"/>
      <c r="E47" s="56"/>
      <c r="F47" s="67">
        <v>116</v>
      </c>
      <c r="G47" s="67">
        <v>97</v>
      </c>
      <c r="H47" s="91">
        <v>764</v>
      </c>
      <c r="I47" s="91">
        <v>668</v>
      </c>
      <c r="J47" s="91">
        <v>0</v>
      </c>
      <c r="K47" s="91">
        <v>0</v>
      </c>
      <c r="L47" s="67">
        <v>82</v>
      </c>
      <c r="M47" s="67">
        <v>58</v>
      </c>
      <c r="N47" s="67">
        <v>1826</v>
      </c>
      <c r="O47" s="67">
        <v>2650</v>
      </c>
      <c r="P47" s="67">
        <v>0</v>
      </c>
      <c r="Q47" s="67">
        <v>0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5.95" customHeight="1">
      <c r="A48" s="104"/>
      <c r="B48" s="56" t="s">
        <v>77</v>
      </c>
      <c r="C48" s="56"/>
      <c r="D48" s="56"/>
      <c r="E48" s="56"/>
      <c r="F48" s="67">
        <v>116</v>
      </c>
      <c r="G48" s="67">
        <v>97</v>
      </c>
      <c r="H48" s="91">
        <v>764</v>
      </c>
      <c r="I48" s="91">
        <v>668</v>
      </c>
      <c r="J48" s="91">
        <v>0</v>
      </c>
      <c r="K48" s="91">
        <v>0</v>
      </c>
      <c r="L48" s="67">
        <v>82</v>
      </c>
      <c r="M48" s="67">
        <v>58</v>
      </c>
      <c r="N48" s="67">
        <v>1335</v>
      </c>
      <c r="O48" s="67">
        <v>2363</v>
      </c>
      <c r="P48" s="67">
        <v>0</v>
      </c>
      <c r="Q48" s="67">
        <v>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19" ht="15.95" customHeight="1">
      <c r="A49" s="11" t="s">
        <v>162</v>
      </c>
      <c r="S49" s="93"/>
    </row>
    <row r="50" spans="1:19" ht="15.95" customHeight="1">
      <c r="A50" s="11"/>
    </row>
  </sheetData>
  <mergeCells count="35">
    <mergeCell ref="N6:O6"/>
    <mergeCell ref="P6:Q6"/>
    <mergeCell ref="R6:S6"/>
    <mergeCell ref="A8:A18"/>
    <mergeCell ref="A19:A27"/>
    <mergeCell ref="E25:E26"/>
    <mergeCell ref="F25:F26"/>
    <mergeCell ref="G25:G26"/>
    <mergeCell ref="L25:L26"/>
    <mergeCell ref="M25:M26"/>
    <mergeCell ref="N25:N26"/>
    <mergeCell ref="O25:O26"/>
    <mergeCell ref="P25:P26"/>
    <mergeCell ref="Q25:Q26"/>
    <mergeCell ref="R25:R26"/>
    <mergeCell ref="A6:E7"/>
    <mergeCell ref="F6:G6"/>
    <mergeCell ref="L6:M6"/>
    <mergeCell ref="A32:A39"/>
    <mergeCell ref="A40:A44"/>
    <mergeCell ref="A45:A48"/>
    <mergeCell ref="H6:I6"/>
    <mergeCell ref="J6:K6"/>
    <mergeCell ref="S25:S26"/>
    <mergeCell ref="A30:E31"/>
    <mergeCell ref="F30:G30"/>
    <mergeCell ref="L30:M30"/>
    <mergeCell ref="N30:O30"/>
    <mergeCell ref="P30:Q30"/>
    <mergeCell ref="H25:H26"/>
    <mergeCell ref="I25:I26"/>
    <mergeCell ref="J25:J26"/>
    <mergeCell ref="K25:K26"/>
    <mergeCell ref="H30:I30"/>
    <mergeCell ref="J30:K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workbookViewId="0">
      <pane xSplit="4" ySplit="7" topLeftCell="E20" activePane="bottomRight" state="frozen"/>
      <selection activeCell="G46" sqref="G46"/>
      <selection pane="topRight" activeCell="G46" sqref="G46"/>
      <selection pane="bottomLeft" activeCell="G46" sqref="G46"/>
      <selection pane="bottomRight" activeCell="K44" sqref="K44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20" width="12.625" style="1" customWidth="1"/>
    <col min="21" max="16384" width="9" style="1"/>
  </cols>
  <sheetData>
    <row r="1" spans="1:20" ht="33.950000000000003" customHeight="1">
      <c r="A1" s="37" t="s">
        <v>0</v>
      </c>
      <c r="B1" s="37"/>
      <c r="C1" s="43" t="s">
        <v>267</v>
      </c>
      <c r="D1" s="44"/>
    </row>
    <row r="3" spans="1:20" ht="15" customHeight="1">
      <c r="A3" s="15" t="s">
        <v>163</v>
      </c>
      <c r="B3" s="15"/>
      <c r="C3" s="15"/>
      <c r="D3" s="15"/>
      <c r="E3" s="15"/>
      <c r="F3" s="15"/>
      <c r="I3" s="15"/>
      <c r="J3" s="15"/>
      <c r="K3" s="15"/>
      <c r="L3" s="15"/>
      <c r="O3" s="15"/>
      <c r="P3" s="15"/>
    </row>
    <row r="4" spans="1:20" ht="15" customHeight="1">
      <c r="A4" s="15"/>
      <c r="B4" s="15"/>
      <c r="C4" s="15"/>
      <c r="D4" s="15"/>
      <c r="E4" s="15"/>
      <c r="F4" s="15"/>
      <c r="I4" s="15"/>
      <c r="J4" s="15"/>
      <c r="K4" s="15"/>
      <c r="L4" s="15"/>
      <c r="O4" s="15"/>
      <c r="P4" s="15"/>
    </row>
    <row r="5" spans="1:20" ht="15" customHeight="1">
      <c r="A5" s="45"/>
      <c r="B5" s="45" t="s">
        <v>245</v>
      </c>
      <c r="C5" s="45"/>
      <c r="D5" s="45"/>
      <c r="H5" s="16"/>
      <c r="N5" s="16"/>
      <c r="R5" s="16"/>
      <c r="T5" s="16" t="s">
        <v>164</v>
      </c>
    </row>
    <row r="6" spans="1:20" ht="15" customHeight="1">
      <c r="A6" s="46"/>
      <c r="B6" s="47"/>
      <c r="C6" s="47"/>
      <c r="D6" s="88"/>
      <c r="E6" s="111" t="s">
        <v>246</v>
      </c>
      <c r="F6" s="111"/>
      <c r="G6" s="112" t="s">
        <v>247</v>
      </c>
      <c r="H6" s="112"/>
      <c r="I6" s="111" t="s">
        <v>248</v>
      </c>
      <c r="J6" s="111"/>
      <c r="K6" s="111" t="s">
        <v>249</v>
      </c>
      <c r="L6" s="111"/>
      <c r="M6" s="111" t="s">
        <v>250</v>
      </c>
      <c r="N6" s="111"/>
      <c r="O6" s="111" t="s">
        <v>251</v>
      </c>
      <c r="P6" s="111"/>
      <c r="Q6" s="111" t="s">
        <v>252</v>
      </c>
      <c r="R6" s="111"/>
      <c r="S6" s="111" t="s">
        <v>253</v>
      </c>
      <c r="T6" s="111"/>
    </row>
    <row r="7" spans="1:20" ht="15" customHeight="1">
      <c r="A7" s="48"/>
      <c r="B7" s="49"/>
      <c r="C7" s="49"/>
      <c r="D7" s="89"/>
      <c r="E7" s="92" t="s">
        <v>239</v>
      </c>
      <c r="F7" s="92" t="s">
        <v>240</v>
      </c>
      <c r="G7" s="92" t="s">
        <v>239</v>
      </c>
      <c r="H7" s="92" t="s">
        <v>240</v>
      </c>
      <c r="I7" s="92" t="s">
        <v>239</v>
      </c>
      <c r="J7" s="92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  <c r="O7" s="28" t="s">
        <v>239</v>
      </c>
      <c r="P7" s="28" t="s">
        <v>240</v>
      </c>
      <c r="Q7" s="28" t="s">
        <v>239</v>
      </c>
      <c r="R7" s="28" t="s">
        <v>240</v>
      </c>
      <c r="S7" s="28" t="s">
        <v>239</v>
      </c>
      <c r="T7" s="28" t="s">
        <v>240</v>
      </c>
    </row>
    <row r="8" spans="1:20" ht="18" customHeight="1">
      <c r="A8" s="96" t="s">
        <v>165</v>
      </c>
      <c r="B8" s="83" t="s">
        <v>166</v>
      </c>
      <c r="C8" s="84"/>
      <c r="D8" s="84"/>
      <c r="E8" s="85">
        <v>1</v>
      </c>
      <c r="F8" s="85">
        <v>1</v>
      </c>
      <c r="G8" s="85">
        <v>53</v>
      </c>
      <c r="H8" s="85">
        <v>53</v>
      </c>
      <c r="I8" s="85">
        <v>131</v>
      </c>
      <c r="J8" s="85">
        <v>131</v>
      </c>
      <c r="K8" s="85">
        <v>43</v>
      </c>
      <c r="L8" s="85">
        <v>43</v>
      </c>
      <c r="M8" s="85">
        <v>15</v>
      </c>
      <c r="N8" s="85">
        <v>15</v>
      </c>
      <c r="O8" s="85">
        <v>1</v>
      </c>
      <c r="P8" s="85">
        <v>1</v>
      </c>
      <c r="Q8" s="85">
        <v>5</v>
      </c>
      <c r="R8" s="85">
        <v>4</v>
      </c>
      <c r="S8" s="85">
        <v>1</v>
      </c>
      <c r="T8" s="85">
        <v>1</v>
      </c>
    </row>
    <row r="9" spans="1:20" ht="18" customHeight="1">
      <c r="A9" s="96"/>
      <c r="B9" s="96" t="s">
        <v>167</v>
      </c>
      <c r="C9" s="56" t="s">
        <v>168</v>
      </c>
      <c r="D9" s="56"/>
      <c r="E9" s="85">
        <v>10</v>
      </c>
      <c r="F9" s="85">
        <v>10</v>
      </c>
      <c r="G9" s="85">
        <v>3000</v>
      </c>
      <c r="H9" s="85">
        <v>3000</v>
      </c>
      <c r="I9" s="85">
        <v>50719</v>
      </c>
      <c r="J9" s="85">
        <v>50719</v>
      </c>
      <c r="K9" s="85">
        <v>10100</v>
      </c>
      <c r="L9" s="85">
        <v>10100</v>
      </c>
      <c r="M9" s="85">
        <v>4000</v>
      </c>
      <c r="N9" s="85">
        <v>4000</v>
      </c>
      <c r="O9" s="85">
        <v>90</v>
      </c>
      <c r="P9" s="85">
        <v>90</v>
      </c>
      <c r="Q9" s="85">
        <v>28308</v>
      </c>
      <c r="R9" s="85">
        <v>28308</v>
      </c>
      <c r="S9" s="85">
        <v>100</v>
      </c>
      <c r="T9" s="85">
        <v>100</v>
      </c>
    </row>
    <row r="10" spans="1:20" ht="18" customHeight="1">
      <c r="A10" s="96"/>
      <c r="B10" s="96"/>
      <c r="C10" s="56" t="s">
        <v>169</v>
      </c>
      <c r="D10" s="56"/>
      <c r="E10" s="85">
        <v>10</v>
      </c>
      <c r="F10" s="85">
        <v>10</v>
      </c>
      <c r="G10" s="85">
        <v>1550</v>
      </c>
      <c r="H10" s="85">
        <v>1550</v>
      </c>
      <c r="I10" s="85">
        <v>32197</v>
      </c>
      <c r="J10" s="85">
        <v>32197</v>
      </c>
      <c r="K10" s="85">
        <v>6400</v>
      </c>
      <c r="L10" s="85">
        <v>6400</v>
      </c>
      <c r="M10" s="85">
        <v>2040</v>
      </c>
      <c r="N10" s="85">
        <v>2040</v>
      </c>
      <c r="O10" s="85">
        <v>90</v>
      </c>
      <c r="P10" s="85">
        <v>90</v>
      </c>
      <c r="Q10" s="85">
        <v>28292</v>
      </c>
      <c r="R10" s="85">
        <v>28292</v>
      </c>
      <c r="S10" s="85">
        <v>100</v>
      </c>
      <c r="T10" s="85">
        <v>100</v>
      </c>
    </row>
    <row r="11" spans="1:20" ht="18" customHeight="1">
      <c r="A11" s="96"/>
      <c r="B11" s="96"/>
      <c r="C11" s="56" t="s">
        <v>170</v>
      </c>
      <c r="D11" s="56"/>
      <c r="E11" s="85">
        <v>0</v>
      </c>
      <c r="F11" s="85">
        <v>0</v>
      </c>
      <c r="G11" s="85">
        <v>300</v>
      </c>
      <c r="H11" s="85">
        <v>300</v>
      </c>
      <c r="I11" s="85">
        <v>4500</v>
      </c>
      <c r="J11" s="85">
        <v>4500</v>
      </c>
      <c r="K11" s="85">
        <v>4</v>
      </c>
      <c r="L11" s="85">
        <v>4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</row>
    <row r="12" spans="1:20" ht="18" customHeight="1">
      <c r="A12" s="96"/>
      <c r="B12" s="96"/>
      <c r="C12" s="56" t="s">
        <v>171</v>
      </c>
      <c r="D12" s="56"/>
      <c r="E12" s="85">
        <v>0</v>
      </c>
      <c r="F12" s="85">
        <v>0</v>
      </c>
      <c r="G12" s="85">
        <v>1140</v>
      </c>
      <c r="H12" s="85">
        <v>1140</v>
      </c>
      <c r="I12" s="85">
        <v>13992</v>
      </c>
      <c r="J12" s="85">
        <v>13992</v>
      </c>
      <c r="K12" s="85">
        <v>3696</v>
      </c>
      <c r="L12" s="85">
        <v>3696</v>
      </c>
      <c r="M12" s="85">
        <v>1960</v>
      </c>
      <c r="N12" s="85">
        <v>1960</v>
      </c>
      <c r="O12" s="85">
        <v>0</v>
      </c>
      <c r="P12" s="85">
        <v>0</v>
      </c>
      <c r="Q12" s="85">
        <v>16</v>
      </c>
      <c r="R12" s="85">
        <v>11</v>
      </c>
      <c r="S12" s="85">
        <v>0</v>
      </c>
      <c r="T12" s="85">
        <v>0</v>
      </c>
    </row>
    <row r="13" spans="1:20" ht="18" customHeight="1">
      <c r="A13" s="96"/>
      <c r="B13" s="96"/>
      <c r="C13" s="56" t="s">
        <v>172</v>
      </c>
      <c r="D13" s="56"/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</row>
    <row r="14" spans="1:20" ht="18" customHeight="1">
      <c r="A14" s="96"/>
      <c r="B14" s="96"/>
      <c r="C14" s="56" t="s">
        <v>78</v>
      </c>
      <c r="D14" s="56"/>
      <c r="E14" s="85">
        <v>0</v>
      </c>
      <c r="F14" s="85">
        <v>0</v>
      </c>
      <c r="G14" s="85">
        <v>10.1</v>
      </c>
      <c r="H14" s="85">
        <v>10</v>
      </c>
      <c r="I14" s="85">
        <v>30</v>
      </c>
      <c r="J14" s="85">
        <v>30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</row>
    <row r="15" spans="1:20" ht="18" customHeight="1">
      <c r="A15" s="96" t="s">
        <v>173</v>
      </c>
      <c r="B15" s="96" t="s">
        <v>174</v>
      </c>
      <c r="C15" s="56" t="s">
        <v>175</v>
      </c>
      <c r="D15" s="56"/>
      <c r="E15" s="91">
        <v>7221</v>
      </c>
      <c r="F15" s="91">
        <v>5754</v>
      </c>
      <c r="G15" s="91">
        <v>1307.6010000000001</v>
      </c>
      <c r="H15" s="91">
        <v>1217</v>
      </c>
      <c r="I15" s="91">
        <v>10669.419</v>
      </c>
      <c r="J15" s="91">
        <v>11130</v>
      </c>
      <c r="K15" s="67">
        <v>3289</v>
      </c>
      <c r="L15" s="67">
        <v>3093</v>
      </c>
      <c r="M15" s="67">
        <v>1998</v>
      </c>
      <c r="N15" s="67">
        <v>2116</v>
      </c>
      <c r="O15" s="67">
        <v>1040</v>
      </c>
      <c r="P15" s="67">
        <v>966</v>
      </c>
      <c r="Q15" s="67">
        <v>11513</v>
      </c>
      <c r="R15" s="67">
        <v>8900</v>
      </c>
      <c r="S15" s="67">
        <v>410.3</v>
      </c>
      <c r="T15" s="67">
        <v>400.6</v>
      </c>
    </row>
    <row r="16" spans="1:20" ht="18" customHeight="1">
      <c r="A16" s="96"/>
      <c r="B16" s="96"/>
      <c r="C16" s="56" t="s">
        <v>176</v>
      </c>
      <c r="D16" s="56"/>
      <c r="E16" s="91">
        <v>23294</v>
      </c>
      <c r="F16" s="91">
        <v>22875</v>
      </c>
      <c r="G16" s="91">
        <v>2158.4209999999998</v>
      </c>
      <c r="H16" s="91">
        <v>2310</v>
      </c>
      <c r="I16" s="91">
        <v>191048.71599999999</v>
      </c>
      <c r="J16" s="91">
        <v>193289</v>
      </c>
      <c r="K16" s="67">
        <v>12080</v>
      </c>
      <c r="L16" s="67">
        <v>12998</v>
      </c>
      <c r="M16" s="67">
        <v>9918.9</v>
      </c>
      <c r="N16" s="67">
        <v>10041</v>
      </c>
      <c r="O16" s="67">
        <v>1583</v>
      </c>
      <c r="P16" s="67">
        <v>1585</v>
      </c>
      <c r="Q16" s="67">
        <v>39404</v>
      </c>
      <c r="R16" s="67">
        <v>40386</v>
      </c>
      <c r="S16" s="67">
        <v>68.8</v>
      </c>
      <c r="T16" s="67">
        <v>45.4</v>
      </c>
    </row>
    <row r="17" spans="1:21" ht="18" customHeight="1">
      <c r="A17" s="96"/>
      <c r="B17" s="96"/>
      <c r="C17" s="56" t="s">
        <v>177</v>
      </c>
      <c r="D17" s="56"/>
      <c r="E17" s="91">
        <v>0</v>
      </c>
      <c r="F17" s="91">
        <v>0</v>
      </c>
      <c r="G17" s="91">
        <v>0</v>
      </c>
      <c r="H17" s="91">
        <v>0</v>
      </c>
      <c r="I17" s="91">
        <v>215.28200000000001</v>
      </c>
      <c r="J17" s="91">
        <v>201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</row>
    <row r="18" spans="1:21" ht="18" customHeight="1">
      <c r="A18" s="96"/>
      <c r="B18" s="96"/>
      <c r="C18" s="56" t="s">
        <v>178</v>
      </c>
      <c r="D18" s="56"/>
      <c r="E18" s="91">
        <v>30515</v>
      </c>
      <c r="F18" s="91">
        <v>28629</v>
      </c>
      <c r="G18" s="91">
        <v>3466.0219999999999</v>
      </c>
      <c r="H18" s="91">
        <v>3527</v>
      </c>
      <c r="I18" s="91">
        <v>201933.41899999999</v>
      </c>
      <c r="J18" s="91">
        <v>204619</v>
      </c>
      <c r="K18" s="67">
        <v>15369</v>
      </c>
      <c r="L18" s="67">
        <v>16091</v>
      </c>
      <c r="M18" s="67">
        <v>11917.3</v>
      </c>
      <c r="N18" s="67">
        <v>12157</v>
      </c>
      <c r="O18" s="67">
        <v>2623</v>
      </c>
      <c r="P18" s="67">
        <v>2550</v>
      </c>
      <c r="Q18" s="67">
        <v>50916</v>
      </c>
      <c r="R18" s="67">
        <v>49286</v>
      </c>
      <c r="S18" s="67">
        <v>479.1</v>
      </c>
      <c r="T18" s="67">
        <v>446</v>
      </c>
    </row>
    <row r="19" spans="1:21" ht="18" customHeight="1">
      <c r="A19" s="96"/>
      <c r="B19" s="96" t="s">
        <v>179</v>
      </c>
      <c r="C19" s="56" t="s">
        <v>180</v>
      </c>
      <c r="D19" s="56"/>
      <c r="E19" s="91">
        <v>4062</v>
      </c>
      <c r="F19" s="91">
        <v>3185</v>
      </c>
      <c r="G19" s="91">
        <v>63.290999999999997</v>
      </c>
      <c r="H19" s="91">
        <v>60</v>
      </c>
      <c r="I19" s="91">
        <v>18185.12</v>
      </c>
      <c r="J19" s="91">
        <v>20093</v>
      </c>
      <c r="K19" s="67">
        <v>1735</v>
      </c>
      <c r="L19" s="67">
        <v>1835</v>
      </c>
      <c r="M19" s="67">
        <v>1682.2</v>
      </c>
      <c r="N19" s="67">
        <v>1810</v>
      </c>
      <c r="O19" s="67">
        <v>616</v>
      </c>
      <c r="P19" s="67">
        <v>651</v>
      </c>
      <c r="Q19" s="67">
        <v>6667</v>
      </c>
      <c r="R19" s="67">
        <v>4438</v>
      </c>
      <c r="S19" s="67">
        <v>155.30000000000001</v>
      </c>
      <c r="T19" s="67">
        <v>155.9</v>
      </c>
    </row>
    <row r="20" spans="1:21" ht="18" customHeight="1">
      <c r="A20" s="96"/>
      <c r="B20" s="96"/>
      <c r="C20" s="56" t="s">
        <v>181</v>
      </c>
      <c r="D20" s="56"/>
      <c r="E20" s="91">
        <v>10464</v>
      </c>
      <c r="F20" s="91">
        <v>9769</v>
      </c>
      <c r="G20" s="91">
        <v>134.83600000000001</v>
      </c>
      <c r="H20" s="91">
        <v>145</v>
      </c>
      <c r="I20" s="91">
        <v>148992.03599999999</v>
      </c>
      <c r="J20" s="91">
        <v>149438</v>
      </c>
      <c r="K20" s="67">
        <v>8305</v>
      </c>
      <c r="L20" s="67">
        <v>9143</v>
      </c>
      <c r="M20" s="67">
        <v>4475</v>
      </c>
      <c r="N20" s="67">
        <v>4698</v>
      </c>
      <c r="O20" s="67">
        <v>657</v>
      </c>
      <c r="P20" s="67">
        <v>622</v>
      </c>
      <c r="Q20" s="67">
        <v>13812</v>
      </c>
      <c r="R20" s="67">
        <v>15243</v>
      </c>
      <c r="S20" s="67">
        <v>8</v>
      </c>
      <c r="T20" s="67">
        <v>6.2</v>
      </c>
    </row>
    <row r="21" spans="1:21" ht="18" customHeight="1">
      <c r="A21" s="96"/>
      <c r="B21" s="96"/>
      <c r="C21" s="56" t="s">
        <v>182</v>
      </c>
      <c r="D21" s="56"/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</row>
    <row r="22" spans="1:21" ht="18" customHeight="1">
      <c r="A22" s="96"/>
      <c r="B22" s="96"/>
      <c r="C22" s="30" t="s">
        <v>183</v>
      </c>
      <c r="D22" s="30"/>
      <c r="E22" s="91">
        <v>14527</v>
      </c>
      <c r="F22" s="91">
        <v>12955</v>
      </c>
      <c r="G22" s="91">
        <v>198.12799999999999</v>
      </c>
      <c r="H22" s="91">
        <v>205</v>
      </c>
      <c r="I22" s="91">
        <v>167177.15700000001</v>
      </c>
      <c r="J22" s="91">
        <v>169531</v>
      </c>
      <c r="K22" s="67">
        <v>10040</v>
      </c>
      <c r="L22" s="67">
        <v>10978</v>
      </c>
      <c r="M22" s="67">
        <v>6157.3</v>
      </c>
      <c r="N22" s="67">
        <v>6508</v>
      </c>
      <c r="O22" s="67">
        <v>1273</v>
      </c>
      <c r="P22" s="67">
        <v>1273</v>
      </c>
      <c r="Q22" s="67">
        <v>20479</v>
      </c>
      <c r="R22" s="67">
        <v>19681</v>
      </c>
      <c r="S22" s="67">
        <v>163.30000000000001</v>
      </c>
      <c r="T22" s="67">
        <v>162.1</v>
      </c>
    </row>
    <row r="23" spans="1:21" ht="18" customHeight="1">
      <c r="A23" s="96"/>
      <c r="B23" s="96" t="s">
        <v>184</v>
      </c>
      <c r="C23" s="56" t="s">
        <v>185</v>
      </c>
      <c r="D23" s="56"/>
      <c r="E23" s="91">
        <v>10</v>
      </c>
      <c r="F23" s="91">
        <v>10</v>
      </c>
      <c r="G23" s="91">
        <v>3000</v>
      </c>
      <c r="H23" s="91">
        <v>3000</v>
      </c>
      <c r="I23" s="91">
        <v>50719</v>
      </c>
      <c r="J23" s="91">
        <v>50719</v>
      </c>
      <c r="K23" s="67">
        <v>10100</v>
      </c>
      <c r="L23" s="67">
        <v>10100</v>
      </c>
      <c r="M23" s="67">
        <v>4000</v>
      </c>
      <c r="N23" s="67">
        <v>4000</v>
      </c>
      <c r="O23" s="67">
        <v>90</v>
      </c>
      <c r="P23" s="67">
        <v>90</v>
      </c>
      <c r="Q23" s="67">
        <v>15033</v>
      </c>
      <c r="R23" s="67">
        <v>15028</v>
      </c>
      <c r="S23" s="67">
        <v>100</v>
      </c>
      <c r="T23" s="67">
        <v>100</v>
      </c>
    </row>
    <row r="24" spans="1:21" ht="18" customHeight="1">
      <c r="A24" s="96"/>
      <c r="B24" s="96"/>
      <c r="C24" s="56" t="s">
        <v>186</v>
      </c>
      <c r="D24" s="56"/>
      <c r="E24" s="91">
        <v>15979</v>
      </c>
      <c r="F24" s="91">
        <v>15665</v>
      </c>
      <c r="G24" s="91">
        <v>267.31599999999997</v>
      </c>
      <c r="H24" s="91">
        <v>322</v>
      </c>
      <c r="I24" s="91">
        <v>-15962.737999999999</v>
      </c>
      <c r="J24" s="91">
        <v>-15631</v>
      </c>
      <c r="K24" s="67">
        <v>-4771</v>
      </c>
      <c r="L24" s="67">
        <v>-4987</v>
      </c>
      <c r="M24" s="67">
        <v>1760</v>
      </c>
      <c r="N24" s="67">
        <v>1649</v>
      </c>
      <c r="O24" s="67">
        <v>1247</v>
      </c>
      <c r="P24" s="67">
        <v>1176</v>
      </c>
      <c r="Q24" s="67">
        <v>2124</v>
      </c>
      <c r="R24" s="67">
        <v>1297</v>
      </c>
      <c r="S24" s="67">
        <v>215.8</v>
      </c>
      <c r="T24" s="67">
        <v>184</v>
      </c>
    </row>
    <row r="25" spans="1:21" ht="18" customHeight="1">
      <c r="A25" s="96"/>
      <c r="B25" s="96"/>
      <c r="C25" s="56" t="s">
        <v>187</v>
      </c>
      <c r="D25" s="56"/>
      <c r="E25" s="91">
        <v>0</v>
      </c>
      <c r="F25" s="91">
        <v>0</v>
      </c>
      <c r="G25" s="91">
        <v>0.6</v>
      </c>
      <c r="H25" s="91">
        <v>0.6</v>
      </c>
      <c r="I25" s="91">
        <v>0</v>
      </c>
      <c r="J25" s="91">
        <v>0</v>
      </c>
      <c r="K25" s="67">
        <v>0</v>
      </c>
      <c r="L25" s="67">
        <v>0</v>
      </c>
      <c r="M25" s="67">
        <v>0</v>
      </c>
      <c r="N25" s="67">
        <v>0</v>
      </c>
      <c r="O25" s="67">
        <v>13</v>
      </c>
      <c r="P25" s="67">
        <v>12</v>
      </c>
      <c r="Q25" s="67">
        <v>13280</v>
      </c>
      <c r="R25" s="67">
        <v>13280</v>
      </c>
      <c r="S25" s="67">
        <v>0</v>
      </c>
      <c r="T25" s="67">
        <v>0</v>
      </c>
    </row>
    <row r="26" spans="1:21" ht="18" customHeight="1">
      <c r="A26" s="96"/>
      <c r="B26" s="96"/>
      <c r="C26" s="56" t="s">
        <v>188</v>
      </c>
      <c r="D26" s="56"/>
      <c r="E26" s="91">
        <v>15989</v>
      </c>
      <c r="F26" s="91">
        <v>15675</v>
      </c>
      <c r="G26" s="91">
        <v>3267.8939999999998</v>
      </c>
      <c r="H26" s="91">
        <v>3322</v>
      </c>
      <c r="I26" s="91">
        <v>34756.260999999999</v>
      </c>
      <c r="J26" s="91">
        <v>35088</v>
      </c>
      <c r="K26" s="67">
        <v>5329</v>
      </c>
      <c r="L26" s="67">
        <v>5113</v>
      </c>
      <c r="M26" s="67">
        <v>5760</v>
      </c>
      <c r="N26" s="67">
        <v>5649</v>
      </c>
      <c r="O26" s="67">
        <v>1350</v>
      </c>
      <c r="P26" s="67">
        <v>1277</v>
      </c>
      <c r="Q26" s="67">
        <v>30438</v>
      </c>
      <c r="R26" s="67">
        <v>29606</v>
      </c>
      <c r="S26" s="67">
        <v>315.8</v>
      </c>
      <c r="T26" s="67">
        <v>284</v>
      </c>
    </row>
    <row r="27" spans="1:21" ht="18" customHeight="1">
      <c r="A27" s="96"/>
      <c r="B27" s="56" t="s">
        <v>189</v>
      </c>
      <c r="C27" s="56"/>
      <c r="D27" s="56"/>
      <c r="E27" s="91">
        <v>30515</v>
      </c>
      <c r="F27" s="91">
        <v>28629</v>
      </c>
      <c r="G27" s="91">
        <v>3466.0219999999999</v>
      </c>
      <c r="H27" s="91">
        <v>3527</v>
      </c>
      <c r="I27" s="91">
        <v>201933.41899999999</v>
      </c>
      <c r="J27" s="91">
        <v>204619</v>
      </c>
      <c r="K27" s="67">
        <v>15369</v>
      </c>
      <c r="L27" s="67">
        <v>16091</v>
      </c>
      <c r="M27" s="67">
        <v>11917.3</v>
      </c>
      <c r="N27" s="67">
        <v>12157</v>
      </c>
      <c r="O27" s="67">
        <v>2623</v>
      </c>
      <c r="P27" s="67">
        <v>2550</v>
      </c>
      <c r="Q27" s="67">
        <v>50916</v>
      </c>
      <c r="R27" s="67">
        <v>49286</v>
      </c>
      <c r="S27" s="67">
        <v>479.1</v>
      </c>
      <c r="T27" s="67">
        <v>446.1</v>
      </c>
    </row>
    <row r="28" spans="1:21" ht="18" customHeight="1">
      <c r="A28" s="96" t="s">
        <v>190</v>
      </c>
      <c r="B28" s="96" t="s">
        <v>191</v>
      </c>
      <c r="C28" s="56" t="s">
        <v>192</v>
      </c>
      <c r="D28" s="87" t="s">
        <v>36</v>
      </c>
      <c r="E28" s="91">
        <v>6285</v>
      </c>
      <c r="F28" s="91">
        <v>5841</v>
      </c>
      <c r="G28" s="91">
        <v>334.702</v>
      </c>
      <c r="H28" s="91">
        <v>268</v>
      </c>
      <c r="I28" s="91">
        <v>11020.496999999999</v>
      </c>
      <c r="J28" s="91">
        <v>9153</v>
      </c>
      <c r="K28" s="67">
        <v>4026</v>
      </c>
      <c r="L28" s="67">
        <v>3834</v>
      </c>
      <c r="M28" s="67">
        <v>2034.3</v>
      </c>
      <c r="N28" s="67">
        <v>2039</v>
      </c>
      <c r="O28" s="67">
        <v>3476</v>
      </c>
      <c r="P28" s="67">
        <v>3398</v>
      </c>
      <c r="Q28" s="67">
        <v>9740</v>
      </c>
      <c r="R28" s="67">
        <v>9877</v>
      </c>
      <c r="S28" s="67">
        <v>1021.1</v>
      </c>
      <c r="T28" s="67">
        <v>956.7</v>
      </c>
    </row>
    <row r="29" spans="1:21" ht="18" customHeight="1">
      <c r="A29" s="96"/>
      <c r="B29" s="96"/>
      <c r="C29" s="56" t="s">
        <v>193</v>
      </c>
      <c r="D29" s="87" t="s">
        <v>37</v>
      </c>
      <c r="E29" s="91">
        <v>5646</v>
      </c>
      <c r="F29" s="91">
        <v>5190</v>
      </c>
      <c r="G29" s="91">
        <v>324.238</v>
      </c>
      <c r="H29" s="91">
        <v>307</v>
      </c>
      <c r="I29" s="91">
        <v>10213.058999999999</v>
      </c>
      <c r="J29" s="91">
        <v>10030</v>
      </c>
      <c r="K29" s="67">
        <v>3521</v>
      </c>
      <c r="L29" s="67">
        <v>3457</v>
      </c>
      <c r="M29" s="67">
        <v>390.8</v>
      </c>
      <c r="N29" s="67">
        <v>389</v>
      </c>
      <c r="O29" s="67">
        <v>3253</v>
      </c>
      <c r="P29" s="67">
        <v>3203</v>
      </c>
      <c r="Q29" s="67">
        <v>7516</v>
      </c>
      <c r="R29" s="67">
        <v>8001</v>
      </c>
      <c r="S29" s="67">
        <v>877.6</v>
      </c>
      <c r="T29" s="67">
        <v>842.6</v>
      </c>
    </row>
    <row r="30" spans="1:21" ht="18" customHeight="1">
      <c r="A30" s="96"/>
      <c r="B30" s="96"/>
      <c r="C30" s="56" t="s">
        <v>194</v>
      </c>
      <c r="D30" s="87" t="s">
        <v>195</v>
      </c>
      <c r="E30" s="91">
        <v>247</v>
      </c>
      <c r="F30" s="91">
        <v>253</v>
      </c>
      <c r="G30" s="91">
        <v>97.825999999999993</v>
      </c>
      <c r="H30" s="91">
        <v>99</v>
      </c>
      <c r="I30" s="91">
        <v>279.43</v>
      </c>
      <c r="J30" s="91">
        <v>285</v>
      </c>
      <c r="K30" s="67">
        <v>196</v>
      </c>
      <c r="L30" s="67">
        <v>187</v>
      </c>
      <c r="M30" s="67">
        <v>1373.3</v>
      </c>
      <c r="N30" s="67">
        <v>1392</v>
      </c>
      <c r="O30" s="67">
        <v>93</v>
      </c>
      <c r="P30" s="67">
        <v>92</v>
      </c>
      <c r="Q30" s="67">
        <v>599</v>
      </c>
      <c r="R30" s="67">
        <v>585</v>
      </c>
      <c r="S30" s="67">
        <v>109.3</v>
      </c>
      <c r="T30" s="67">
        <v>110.4</v>
      </c>
    </row>
    <row r="31" spans="1:21" ht="18" customHeight="1">
      <c r="A31" s="96"/>
      <c r="B31" s="96"/>
      <c r="C31" s="30" t="s">
        <v>196</v>
      </c>
      <c r="D31" s="87" t="s">
        <v>197</v>
      </c>
      <c r="E31" s="91">
        <f>E28-E29-E30-1</f>
        <v>391</v>
      </c>
      <c r="F31" s="91">
        <f t="shared" ref="F31:J31" si="0">F28-F29-F30</f>
        <v>398</v>
      </c>
      <c r="G31" s="91">
        <f t="shared" si="0"/>
        <v>-87.361999999999995</v>
      </c>
      <c r="H31" s="91">
        <f t="shared" si="0"/>
        <v>-138</v>
      </c>
      <c r="I31" s="91">
        <f t="shared" si="0"/>
        <v>528.00800000000004</v>
      </c>
      <c r="J31" s="91">
        <f t="shared" si="0"/>
        <v>-1162</v>
      </c>
      <c r="K31" s="67">
        <f t="shared" ref="K31:T31" si="1">K28-K29-K30</f>
        <v>309</v>
      </c>
      <c r="L31" s="67">
        <f t="shared" si="1"/>
        <v>190</v>
      </c>
      <c r="M31" s="67">
        <f t="shared" si="1"/>
        <v>270.20000000000005</v>
      </c>
      <c r="N31" s="67">
        <f t="shared" si="1"/>
        <v>258</v>
      </c>
      <c r="O31" s="67">
        <f t="shared" si="1"/>
        <v>130</v>
      </c>
      <c r="P31" s="67">
        <f t="shared" si="1"/>
        <v>103</v>
      </c>
      <c r="Q31" s="67">
        <f t="shared" si="1"/>
        <v>1625</v>
      </c>
      <c r="R31" s="67">
        <f t="shared" si="1"/>
        <v>1291</v>
      </c>
      <c r="S31" s="67">
        <f t="shared" si="1"/>
        <v>34.200000000000003</v>
      </c>
      <c r="T31" s="67">
        <f t="shared" si="1"/>
        <v>3.7000000000000171</v>
      </c>
      <c r="U31" s="7"/>
    </row>
    <row r="32" spans="1:21" ht="18" customHeight="1">
      <c r="A32" s="96"/>
      <c r="B32" s="96"/>
      <c r="C32" s="56" t="s">
        <v>198</v>
      </c>
      <c r="D32" s="87" t="s">
        <v>199</v>
      </c>
      <c r="E32" s="91">
        <v>4</v>
      </c>
      <c r="F32" s="91">
        <v>3</v>
      </c>
      <c r="G32" s="91">
        <v>35.771000000000001</v>
      </c>
      <c r="H32" s="91">
        <v>54</v>
      </c>
      <c r="I32" s="91">
        <v>9.8000000000000007</v>
      </c>
      <c r="J32" s="91">
        <v>12</v>
      </c>
      <c r="K32" s="67">
        <v>18</v>
      </c>
      <c r="L32" s="67">
        <v>11</v>
      </c>
      <c r="M32" s="67">
        <v>26.8</v>
      </c>
      <c r="N32" s="67">
        <v>24</v>
      </c>
      <c r="O32" s="67">
        <v>9</v>
      </c>
      <c r="P32" s="67">
        <v>14</v>
      </c>
      <c r="Q32" s="67">
        <v>40</v>
      </c>
      <c r="R32" s="67">
        <v>64</v>
      </c>
      <c r="S32" s="67">
        <v>6</v>
      </c>
      <c r="T32" s="67">
        <v>0.5</v>
      </c>
    </row>
    <row r="33" spans="1:20" ht="18" customHeight="1">
      <c r="A33" s="96"/>
      <c r="B33" s="96"/>
      <c r="C33" s="56" t="s">
        <v>200</v>
      </c>
      <c r="D33" s="87" t="s">
        <v>201</v>
      </c>
      <c r="E33" s="91">
        <v>81</v>
      </c>
      <c r="F33" s="91">
        <v>71</v>
      </c>
      <c r="G33" s="91">
        <v>3.6999999999999998E-2</v>
      </c>
      <c r="H33" s="91">
        <v>0.1</v>
      </c>
      <c r="I33" s="91">
        <v>908.11900000000003</v>
      </c>
      <c r="J33" s="91">
        <v>1004</v>
      </c>
      <c r="K33" s="67">
        <v>8</v>
      </c>
      <c r="L33" s="67">
        <v>12</v>
      </c>
      <c r="M33" s="67">
        <v>30.3</v>
      </c>
      <c r="N33" s="67">
        <v>35</v>
      </c>
      <c r="O33" s="67">
        <v>1</v>
      </c>
      <c r="P33" s="67">
        <v>9</v>
      </c>
      <c r="Q33" s="67">
        <v>66</v>
      </c>
      <c r="R33" s="67">
        <v>80</v>
      </c>
      <c r="S33" s="67">
        <v>0.1</v>
      </c>
      <c r="T33" s="67">
        <v>0</v>
      </c>
    </row>
    <row r="34" spans="1:20" ht="18" customHeight="1">
      <c r="A34" s="96"/>
      <c r="B34" s="96"/>
      <c r="C34" s="30" t="s">
        <v>202</v>
      </c>
      <c r="D34" s="87" t="s">
        <v>203</v>
      </c>
      <c r="E34" s="91">
        <f t="shared" ref="E34:J34" si="2">E31+E32-E33</f>
        <v>314</v>
      </c>
      <c r="F34" s="91">
        <f t="shared" si="2"/>
        <v>330</v>
      </c>
      <c r="G34" s="91">
        <f t="shared" si="2"/>
        <v>-51.627999999999993</v>
      </c>
      <c r="H34" s="91">
        <f t="shared" si="2"/>
        <v>-84.1</v>
      </c>
      <c r="I34" s="91">
        <f t="shared" si="2"/>
        <v>-370.31100000000004</v>
      </c>
      <c r="J34" s="91">
        <f t="shared" si="2"/>
        <v>-2154</v>
      </c>
      <c r="K34" s="67">
        <f>K31+K32-K33+1</f>
        <v>320</v>
      </c>
      <c r="L34" s="67">
        <f t="shared" ref="L34:T34" si="3">L31+L32-L33</f>
        <v>189</v>
      </c>
      <c r="M34" s="67">
        <f t="shared" si="3"/>
        <v>266.70000000000005</v>
      </c>
      <c r="N34" s="67">
        <f t="shared" si="3"/>
        <v>247</v>
      </c>
      <c r="O34" s="67">
        <f t="shared" si="3"/>
        <v>138</v>
      </c>
      <c r="P34" s="67">
        <f t="shared" si="3"/>
        <v>108</v>
      </c>
      <c r="Q34" s="67">
        <f t="shared" si="3"/>
        <v>1599</v>
      </c>
      <c r="R34" s="67">
        <f>R31+R32-R33-1</f>
        <v>1274</v>
      </c>
      <c r="S34" s="67">
        <f t="shared" si="3"/>
        <v>40.1</v>
      </c>
      <c r="T34" s="67">
        <f t="shared" si="3"/>
        <v>4.2000000000000171</v>
      </c>
    </row>
    <row r="35" spans="1:20" ht="18" customHeight="1">
      <c r="A35" s="96"/>
      <c r="B35" s="96" t="s">
        <v>204</v>
      </c>
      <c r="C35" s="56" t="s">
        <v>205</v>
      </c>
      <c r="D35" s="87" t="s">
        <v>206</v>
      </c>
      <c r="E35" s="91">
        <v>0.1</v>
      </c>
      <c r="F35" s="91">
        <v>6</v>
      </c>
      <c r="G35" s="91">
        <v>0</v>
      </c>
      <c r="H35" s="91">
        <v>0</v>
      </c>
      <c r="I35" s="91">
        <v>789.83600000000001</v>
      </c>
      <c r="J35" s="91">
        <v>294</v>
      </c>
      <c r="K35" s="67">
        <v>0</v>
      </c>
      <c r="L35" s="67">
        <v>1</v>
      </c>
      <c r="M35" s="67">
        <v>8.6999999999999993</v>
      </c>
      <c r="N35" s="67">
        <v>19</v>
      </c>
      <c r="O35" s="67">
        <v>4</v>
      </c>
      <c r="P35" s="67">
        <v>65</v>
      </c>
      <c r="Q35" s="67">
        <v>33</v>
      </c>
      <c r="R35" s="67">
        <v>22</v>
      </c>
      <c r="S35" s="67">
        <v>0.1</v>
      </c>
      <c r="T35" s="67">
        <v>0</v>
      </c>
    </row>
    <row r="36" spans="1:20" ht="18" customHeight="1">
      <c r="A36" s="96"/>
      <c r="B36" s="96"/>
      <c r="C36" s="56" t="s">
        <v>207</v>
      </c>
      <c r="D36" s="87" t="s">
        <v>208</v>
      </c>
      <c r="E36" s="91">
        <v>0</v>
      </c>
      <c r="F36" s="91">
        <v>2</v>
      </c>
      <c r="G36" s="91">
        <v>0.35899999999999999</v>
      </c>
      <c r="H36" s="91">
        <v>0.3</v>
      </c>
      <c r="I36" s="91">
        <v>747.35799999999995</v>
      </c>
      <c r="J36" s="91">
        <v>177</v>
      </c>
      <c r="K36" s="67">
        <v>0</v>
      </c>
      <c r="L36" s="67">
        <v>0</v>
      </c>
      <c r="M36" s="67">
        <v>55</v>
      </c>
      <c r="N36" s="67">
        <v>138</v>
      </c>
      <c r="O36" s="67">
        <v>1</v>
      </c>
      <c r="P36" s="67">
        <v>30</v>
      </c>
      <c r="Q36" s="67">
        <v>433</v>
      </c>
      <c r="R36" s="67">
        <v>1219</v>
      </c>
      <c r="S36" s="67">
        <v>1.3</v>
      </c>
      <c r="T36" s="67">
        <v>0</v>
      </c>
    </row>
    <row r="37" spans="1:20" ht="18" customHeight="1">
      <c r="A37" s="96"/>
      <c r="B37" s="96"/>
      <c r="C37" s="56" t="s">
        <v>209</v>
      </c>
      <c r="D37" s="87" t="s">
        <v>210</v>
      </c>
      <c r="E37" s="91">
        <f t="shared" ref="E37:J37" si="4">E34+E35-E36</f>
        <v>314.10000000000002</v>
      </c>
      <c r="F37" s="91">
        <f t="shared" si="4"/>
        <v>334</v>
      </c>
      <c r="G37" s="91">
        <f t="shared" si="4"/>
        <v>-51.986999999999995</v>
      </c>
      <c r="H37" s="91">
        <f t="shared" si="4"/>
        <v>-84.399999999999991</v>
      </c>
      <c r="I37" s="91">
        <f t="shared" si="4"/>
        <v>-327.83299999999997</v>
      </c>
      <c r="J37" s="91">
        <f t="shared" si="4"/>
        <v>-2037</v>
      </c>
      <c r="K37" s="67">
        <f t="shared" ref="K37:T37" si="5">K34+K35-K36</f>
        <v>320</v>
      </c>
      <c r="L37" s="67">
        <f t="shared" si="5"/>
        <v>190</v>
      </c>
      <c r="M37" s="67">
        <f t="shared" si="5"/>
        <v>220.40000000000003</v>
      </c>
      <c r="N37" s="67">
        <f t="shared" si="5"/>
        <v>128</v>
      </c>
      <c r="O37" s="67">
        <f t="shared" si="5"/>
        <v>141</v>
      </c>
      <c r="P37" s="67">
        <f>P34+P35-P36+1</f>
        <v>144</v>
      </c>
      <c r="Q37" s="67">
        <f t="shared" si="5"/>
        <v>1199</v>
      </c>
      <c r="R37" s="67">
        <f t="shared" si="5"/>
        <v>77</v>
      </c>
      <c r="S37" s="67">
        <f t="shared" si="5"/>
        <v>38.900000000000006</v>
      </c>
      <c r="T37" s="67">
        <f t="shared" si="5"/>
        <v>4.2000000000000171</v>
      </c>
    </row>
    <row r="38" spans="1:20" ht="18" customHeight="1">
      <c r="A38" s="96"/>
      <c r="B38" s="96"/>
      <c r="C38" s="56" t="s">
        <v>211</v>
      </c>
      <c r="D38" s="87" t="s">
        <v>212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</row>
    <row r="39" spans="1:20" ht="18" customHeight="1">
      <c r="A39" s="96"/>
      <c r="B39" s="96"/>
      <c r="C39" s="56" t="s">
        <v>213</v>
      </c>
      <c r="D39" s="87" t="s">
        <v>214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</row>
    <row r="40" spans="1:20" ht="18" customHeight="1">
      <c r="A40" s="96"/>
      <c r="B40" s="96"/>
      <c r="C40" s="56" t="s">
        <v>215</v>
      </c>
      <c r="D40" s="87" t="s">
        <v>216</v>
      </c>
      <c r="E40" s="91">
        <v>0</v>
      </c>
      <c r="F40" s="91">
        <v>0</v>
      </c>
      <c r="G40" s="91">
        <v>2.448</v>
      </c>
      <c r="H40" s="91">
        <v>49</v>
      </c>
      <c r="I40" s="91">
        <v>4.07</v>
      </c>
      <c r="J40" s="91">
        <v>4</v>
      </c>
      <c r="K40" s="67">
        <v>103</v>
      </c>
      <c r="L40" s="67">
        <v>71</v>
      </c>
      <c r="M40" s="67">
        <v>69.099999999999994</v>
      </c>
      <c r="N40" s="67">
        <v>40</v>
      </c>
      <c r="O40" s="67">
        <v>60</v>
      </c>
      <c r="P40" s="67">
        <v>65</v>
      </c>
      <c r="Q40" s="67">
        <v>372</v>
      </c>
      <c r="R40" s="67">
        <v>9</v>
      </c>
      <c r="S40" s="67">
        <v>7</v>
      </c>
      <c r="T40" s="67">
        <v>2</v>
      </c>
    </row>
    <row r="41" spans="1:20" ht="18" customHeight="1">
      <c r="A41" s="96"/>
      <c r="B41" s="96"/>
      <c r="C41" s="30" t="s">
        <v>217</v>
      </c>
      <c r="D41" s="87" t="s">
        <v>218</v>
      </c>
      <c r="E41" s="91">
        <f t="shared" ref="E41:J41" si="6">E34+E35-E36-E40</f>
        <v>314.10000000000002</v>
      </c>
      <c r="F41" s="91">
        <f t="shared" si="6"/>
        <v>334</v>
      </c>
      <c r="G41" s="91">
        <f t="shared" si="6"/>
        <v>-54.434999999999995</v>
      </c>
      <c r="H41" s="91">
        <f t="shared" si="6"/>
        <v>-133.39999999999998</v>
      </c>
      <c r="I41" s="91">
        <f t="shared" si="6"/>
        <v>-331.90299999999996</v>
      </c>
      <c r="J41" s="91">
        <f t="shared" si="6"/>
        <v>-2041</v>
      </c>
      <c r="K41" s="67">
        <f t="shared" ref="K41:T41" si="7">K34+K35-K36-K40</f>
        <v>217</v>
      </c>
      <c r="L41" s="67">
        <f t="shared" si="7"/>
        <v>119</v>
      </c>
      <c r="M41" s="67">
        <f t="shared" si="7"/>
        <v>151.30000000000004</v>
      </c>
      <c r="N41" s="67">
        <f t="shared" si="7"/>
        <v>88</v>
      </c>
      <c r="O41" s="67">
        <f t="shared" si="7"/>
        <v>81</v>
      </c>
      <c r="P41" s="67">
        <f t="shared" si="7"/>
        <v>78</v>
      </c>
      <c r="Q41" s="67">
        <f t="shared" si="7"/>
        <v>827</v>
      </c>
      <c r="R41" s="67">
        <f t="shared" si="7"/>
        <v>68</v>
      </c>
      <c r="S41" s="67">
        <f t="shared" si="7"/>
        <v>31.900000000000006</v>
      </c>
      <c r="T41" s="67">
        <f t="shared" si="7"/>
        <v>2.2000000000000171</v>
      </c>
    </row>
    <row r="42" spans="1:20" ht="18" customHeight="1">
      <c r="A42" s="96"/>
      <c r="B42" s="96"/>
      <c r="C42" s="110" t="s">
        <v>219</v>
      </c>
      <c r="D42" s="110"/>
      <c r="E42" s="91">
        <f t="shared" ref="E42:J42" si="8">E37+E38-E39-E40</f>
        <v>314.10000000000002</v>
      </c>
      <c r="F42" s="91">
        <f t="shared" si="8"/>
        <v>334</v>
      </c>
      <c r="G42" s="91">
        <f t="shared" si="8"/>
        <v>-54.434999999999995</v>
      </c>
      <c r="H42" s="91">
        <f t="shared" si="8"/>
        <v>-133.39999999999998</v>
      </c>
      <c r="I42" s="91">
        <f t="shared" si="8"/>
        <v>-331.90299999999996</v>
      </c>
      <c r="J42" s="91">
        <f t="shared" si="8"/>
        <v>-2041</v>
      </c>
      <c r="K42" s="67">
        <f t="shared" ref="K42:T42" si="9">K37+K38-K39-K40</f>
        <v>217</v>
      </c>
      <c r="L42" s="67">
        <f t="shared" si="9"/>
        <v>119</v>
      </c>
      <c r="M42" s="67">
        <f t="shared" si="9"/>
        <v>151.30000000000004</v>
      </c>
      <c r="N42" s="67">
        <f t="shared" si="9"/>
        <v>88</v>
      </c>
      <c r="O42" s="67">
        <f t="shared" si="9"/>
        <v>81</v>
      </c>
      <c r="P42" s="67">
        <f t="shared" si="9"/>
        <v>79</v>
      </c>
      <c r="Q42" s="67">
        <f t="shared" si="9"/>
        <v>827</v>
      </c>
      <c r="R42" s="67">
        <f t="shared" si="9"/>
        <v>68</v>
      </c>
      <c r="S42" s="67">
        <f t="shared" si="9"/>
        <v>31.900000000000006</v>
      </c>
      <c r="T42" s="67">
        <f t="shared" si="9"/>
        <v>2.2000000000000171</v>
      </c>
    </row>
    <row r="43" spans="1:20" ht="18" customHeight="1">
      <c r="A43" s="96"/>
      <c r="B43" s="96"/>
      <c r="C43" s="56" t="s">
        <v>220</v>
      </c>
      <c r="D43" s="87" t="s">
        <v>221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67">
        <v>-4987</v>
      </c>
      <c r="L43" s="67">
        <v>-5106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</row>
    <row r="44" spans="1:20" ht="18" customHeight="1">
      <c r="A44" s="96"/>
      <c r="B44" s="96"/>
      <c r="C44" s="30" t="s">
        <v>222</v>
      </c>
      <c r="D44" s="66" t="s">
        <v>223</v>
      </c>
      <c r="E44" s="91">
        <f t="shared" ref="E44:J44" si="10">E41+E43</f>
        <v>314.10000000000002</v>
      </c>
      <c r="F44" s="91">
        <f t="shared" si="10"/>
        <v>334</v>
      </c>
      <c r="G44" s="91">
        <f t="shared" si="10"/>
        <v>-54.434999999999995</v>
      </c>
      <c r="H44" s="91">
        <f t="shared" si="10"/>
        <v>-133.39999999999998</v>
      </c>
      <c r="I44" s="91">
        <f t="shared" si="10"/>
        <v>-331.90299999999996</v>
      </c>
      <c r="J44" s="91">
        <f t="shared" si="10"/>
        <v>-2041</v>
      </c>
      <c r="K44" s="67">
        <f t="shared" ref="K44:T44" si="11">K41+K43</f>
        <v>-4770</v>
      </c>
      <c r="L44" s="67">
        <f t="shared" si="11"/>
        <v>-4987</v>
      </c>
      <c r="M44" s="67">
        <f t="shared" si="11"/>
        <v>151.30000000000004</v>
      </c>
      <c r="N44" s="67">
        <f t="shared" si="11"/>
        <v>88</v>
      </c>
      <c r="O44" s="67">
        <f t="shared" si="11"/>
        <v>81</v>
      </c>
      <c r="P44" s="67">
        <f t="shared" si="11"/>
        <v>78</v>
      </c>
      <c r="Q44" s="67">
        <f t="shared" si="11"/>
        <v>827</v>
      </c>
      <c r="R44" s="67">
        <f t="shared" si="11"/>
        <v>68</v>
      </c>
      <c r="S44" s="67">
        <f t="shared" si="11"/>
        <v>31.900000000000006</v>
      </c>
      <c r="T44" s="67">
        <f t="shared" si="11"/>
        <v>2.2000000000000171</v>
      </c>
    </row>
    <row r="45" spans="1:20" ht="14.1" customHeight="1">
      <c r="A45" s="11" t="s">
        <v>224</v>
      </c>
    </row>
    <row r="46" spans="1:20" ht="14.1" customHeight="1">
      <c r="A46" s="11" t="s">
        <v>225</v>
      </c>
    </row>
    <row r="47" spans="1:20">
      <c r="A47" s="50"/>
    </row>
  </sheetData>
  <mergeCells count="18">
    <mergeCell ref="K6:L6"/>
    <mergeCell ref="M6:N6"/>
    <mergeCell ref="Q6:R6"/>
    <mergeCell ref="S6:T6"/>
    <mergeCell ref="A8:A14"/>
    <mergeCell ref="B9:B14"/>
    <mergeCell ref="O6:P6"/>
    <mergeCell ref="E6:F6"/>
    <mergeCell ref="G6:H6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7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藤ノ木 圭太</dc:creator>
  <cp:lastModifiedBy>藤ノ木 圭太</cp:lastModifiedBy>
  <dcterms:created xsi:type="dcterms:W3CDTF">2024-07-10T08:24:48Z</dcterms:created>
  <dcterms:modified xsi:type="dcterms:W3CDTF">2024-08-22T01:00:48Z</dcterms:modified>
</cp:coreProperties>
</file>