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3（財）財政部庶務課\調査係共有フォルダ\09照会・回答\③予算・決算以外\③ 地方債協会\5060718【地方債協会】都道府県及び指定都市の財政状況について\04 作業\"/>
    </mc:Choice>
  </mc:AlternateContent>
  <bookViews>
    <workbookView xWindow="-120" yWindow="-120" windowWidth="29040" windowHeight="15840" firstSheet="2" activeTab="3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62913"/>
</workbook>
</file>

<file path=xl/calcChain.xml><?xml version="1.0" encoding="utf-8"?>
<calcChain xmlns="http://schemas.openxmlformats.org/spreadsheetml/2006/main">
  <c r="F40" i="2" l="1"/>
  <c r="N31" i="10" l="1"/>
  <c r="N34" i="10" s="1"/>
  <c r="M31" i="10"/>
  <c r="M34" i="10" s="1"/>
  <c r="M41" i="10" l="1"/>
  <c r="M44" i="10" s="1"/>
  <c r="M37" i="10"/>
  <c r="M42" i="10" s="1"/>
  <c r="N37" i="10"/>
  <c r="N42" i="10" s="1"/>
  <c r="N41" i="10"/>
  <c r="N44" i="10" s="1"/>
  <c r="L31" i="10" l="1"/>
  <c r="L34" i="10" s="1"/>
  <c r="L37" i="10" s="1"/>
  <c r="L41" i="10" s="1"/>
  <c r="L44" i="10" s="1"/>
  <c r="K31" i="10"/>
  <c r="K34" i="10" s="1"/>
  <c r="K37" i="10" s="1"/>
  <c r="K41" i="10" s="1"/>
  <c r="K44" i="10" s="1"/>
  <c r="H42" i="10" l="1"/>
  <c r="H31" i="10"/>
  <c r="H34" i="10" s="1"/>
  <c r="H41" i="10" s="1"/>
  <c r="H44" i="10" s="1"/>
  <c r="G31" i="10"/>
  <c r="G34" i="10" s="1"/>
  <c r="G41" i="10" l="1"/>
  <c r="G44" i="10" s="1"/>
  <c r="G37" i="10"/>
  <c r="G42" i="10" s="1"/>
  <c r="F31" i="10" l="1"/>
  <c r="F34" i="10" s="1"/>
  <c r="E31" i="10"/>
  <c r="E34" i="10" s="1"/>
  <c r="E41" i="10" l="1"/>
  <c r="E44" i="10" s="1"/>
  <c r="E37" i="10"/>
  <c r="F41" i="10"/>
  <c r="F44" i="10" s="1"/>
  <c r="F37" i="10"/>
  <c r="F16" i="6" l="1"/>
  <c r="I22" i="8" l="1"/>
  <c r="I20" i="8"/>
  <c r="F24" i="8"/>
  <c r="F22" i="8" s="1"/>
  <c r="I16" i="2"/>
  <c r="H40" i="7"/>
  <c r="F40" i="7"/>
  <c r="H22" i="7"/>
  <c r="F22" i="7"/>
  <c r="G9" i="7" s="1"/>
  <c r="G38" i="2"/>
  <c r="F22" i="2"/>
  <c r="G20" i="2" s="1"/>
  <c r="F24" i="9"/>
  <c r="F27" i="9" s="1"/>
  <c r="F14" i="9"/>
  <c r="I36" i="2"/>
  <c r="J31" i="10"/>
  <c r="J34" i="10" s="1"/>
  <c r="I31" i="10"/>
  <c r="I34" i="10" s="1"/>
  <c r="O44" i="9"/>
  <c r="N44" i="9"/>
  <c r="M44" i="9"/>
  <c r="L44" i="9"/>
  <c r="K44" i="9"/>
  <c r="K45" i="9" s="1"/>
  <c r="J44" i="9"/>
  <c r="I44" i="9"/>
  <c r="H44" i="9"/>
  <c r="G44" i="9"/>
  <c r="G45" i="9" s="1"/>
  <c r="F44" i="9"/>
  <c r="O39" i="9"/>
  <c r="N39" i="9"/>
  <c r="M39" i="9"/>
  <c r="M45" i="9" s="1"/>
  <c r="L39" i="9"/>
  <c r="K39" i="9"/>
  <c r="J39" i="9"/>
  <c r="I39" i="9"/>
  <c r="I45" i="9" s="1"/>
  <c r="H39" i="9"/>
  <c r="G39" i="9"/>
  <c r="F39" i="9"/>
  <c r="O24" i="9"/>
  <c r="O27" i="9" s="1"/>
  <c r="N24" i="9"/>
  <c r="N27" i="9" s="1"/>
  <c r="M24" i="9"/>
  <c r="M27" i="9" s="1"/>
  <c r="L24" i="9"/>
  <c r="L27" i="9" s="1"/>
  <c r="K24" i="9"/>
  <c r="K27" i="9" s="1"/>
  <c r="J24" i="9"/>
  <c r="J27" i="9" s="1"/>
  <c r="I24" i="9"/>
  <c r="I27" i="9"/>
  <c r="H24" i="9"/>
  <c r="H27" i="9" s="1"/>
  <c r="G24" i="9"/>
  <c r="G27" i="9" s="1"/>
  <c r="O16" i="9"/>
  <c r="N16" i="9"/>
  <c r="M16" i="9"/>
  <c r="L16" i="9"/>
  <c r="K16" i="9"/>
  <c r="J16" i="9"/>
  <c r="I16" i="9"/>
  <c r="H16" i="9"/>
  <c r="G16" i="9"/>
  <c r="F16" i="9"/>
  <c r="O15" i="9"/>
  <c r="N15" i="9"/>
  <c r="M15" i="9"/>
  <c r="L15" i="9"/>
  <c r="K15" i="9"/>
  <c r="J15" i="9"/>
  <c r="I15" i="9"/>
  <c r="H15" i="9"/>
  <c r="G15" i="9"/>
  <c r="F15" i="9"/>
  <c r="O14" i="9"/>
  <c r="N14" i="9"/>
  <c r="M14" i="9"/>
  <c r="L14" i="9"/>
  <c r="K14" i="9"/>
  <c r="J14" i="9"/>
  <c r="I14" i="9"/>
  <c r="H14" i="9"/>
  <c r="G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G44" i="6"/>
  <c r="F44" i="6"/>
  <c r="O39" i="6"/>
  <c r="O45" i="6" s="1"/>
  <c r="N39" i="6"/>
  <c r="M39" i="6"/>
  <c r="L39" i="6"/>
  <c r="K39" i="6"/>
  <c r="J39" i="6"/>
  <c r="I39" i="6"/>
  <c r="H39" i="6"/>
  <c r="H45" i="6" s="1"/>
  <c r="G39" i="6"/>
  <c r="F39" i="6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I24" i="6"/>
  <c r="I27" i="6" s="1"/>
  <c r="H24" i="6"/>
  <c r="H27" i="6" s="1"/>
  <c r="G24" i="6"/>
  <c r="G27" i="6" s="1"/>
  <c r="F24" i="6"/>
  <c r="F27" i="6" s="1"/>
  <c r="O16" i="6"/>
  <c r="N16" i="6"/>
  <c r="M16" i="6"/>
  <c r="L16" i="6"/>
  <c r="K16" i="6"/>
  <c r="J16" i="6"/>
  <c r="I16" i="6"/>
  <c r="H16" i="6"/>
  <c r="G16" i="6"/>
  <c r="O15" i="6"/>
  <c r="N15" i="6"/>
  <c r="M15" i="6"/>
  <c r="L15" i="6"/>
  <c r="K15" i="6"/>
  <c r="J15" i="6"/>
  <c r="I15" i="6"/>
  <c r="H15" i="6"/>
  <c r="G15" i="6"/>
  <c r="F15" i="6"/>
  <c r="O14" i="6"/>
  <c r="N14" i="6"/>
  <c r="M14" i="6"/>
  <c r="L14" i="6"/>
  <c r="K14" i="6"/>
  <c r="J14" i="6"/>
  <c r="I14" i="6"/>
  <c r="H14" i="6"/>
  <c r="G14" i="6"/>
  <c r="F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L45" i="6" l="1"/>
  <c r="G31" i="2"/>
  <c r="G34" i="2"/>
  <c r="O45" i="9"/>
  <c r="I23" i="8"/>
  <c r="I21" i="8"/>
  <c r="G40" i="2"/>
  <c r="F23" i="8"/>
  <c r="G21" i="2"/>
  <c r="F45" i="6"/>
  <c r="N45" i="6"/>
  <c r="I40" i="7"/>
  <c r="G13" i="2"/>
  <c r="I45" i="6"/>
  <c r="J45" i="9"/>
  <c r="K45" i="6"/>
  <c r="E23" i="8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F45" i="9"/>
  <c r="I37" i="10"/>
  <c r="I42" i="10" s="1"/>
  <c r="I41" i="10"/>
  <c r="I44" i="10" s="1"/>
  <c r="G9" i="2"/>
  <c r="I22" i="2"/>
  <c r="G22" i="2"/>
  <c r="G10" i="2"/>
  <c r="L45" i="9"/>
  <c r="G16" i="2"/>
  <c r="G14" i="2"/>
  <c r="G45" i="6"/>
  <c r="J45" i="6"/>
  <c r="M45" i="6"/>
  <c r="G19" i="2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21" i="8"/>
  <c r="G12" i="2"/>
  <c r="G13" i="7"/>
  <c r="G18" i="2"/>
  <c r="G15" i="7"/>
  <c r="G22" i="7"/>
  <c r="G11" i="2"/>
  <c r="G33" i="2"/>
  <c r="G23" i="2"/>
  <c r="G25" i="2"/>
  <c r="G36" i="2"/>
  <c r="G23" i="8" l="1"/>
  <c r="G22" i="8"/>
  <c r="H23" i="8" l="1"/>
  <c r="H22" i="8"/>
</calcChain>
</file>

<file path=xl/sharedStrings.xml><?xml version="1.0" encoding="utf-8"?>
<sst xmlns="http://schemas.openxmlformats.org/spreadsheetml/2006/main" count="428" uniqueCount="258">
  <si>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</si>
  <si>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</si>
  <si>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</si>
  <si>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</si>
  <si>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</si>
  <si>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</si>
  <si>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</si>
  <si>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</si>
  <si>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</si>
  <si>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</si>
  <si>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</si>
  <si>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</si>
  <si>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</si>
  <si>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</si>
  <si>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</si>
  <si>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</si>
  <si>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</si>
  <si>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</si>
  <si>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</si>
  <si>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</si>
  <si>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</si>
  <si>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</si>
  <si>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</si>
  <si>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</si>
  <si>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</si>
  <si>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</si>
  <si>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</si>
  <si>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</si>
  <si>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</si>
  <si>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</si>
  <si>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</si>
  <si>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</si>
  <si>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</si>
  <si>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</si>
  <si>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</si>
  <si>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</si>
  <si>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</si>
  <si>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</si>
  <si>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</si>
  <si>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</si>
  <si>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</si>
  <si>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</si>
  <si>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</si>
  <si>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</si>
  <si>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</si>
  <si>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</si>
  <si>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</si>
  <si>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</si>
  <si>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</si>
  <si>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</si>
  <si>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</si>
  <si>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</si>
  <si>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</si>
  <si>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</si>
  <si>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</si>
  <si>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</si>
  <si>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</si>
  <si>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</si>
  <si>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</si>
  <si>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</si>
  <si>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</si>
  <si>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</si>
  <si>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</si>
  <si>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</si>
  <si>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</si>
  <si>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</si>
  <si>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</si>
  <si>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</si>
  <si>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</si>
  <si>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</si>
  <si>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</si>
  <si>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</si>
  <si>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</si>
  <si>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</si>
  <si>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</si>
  <si>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</si>
  <si>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</si>
  <si>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</si>
  <si>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</si>
  <si>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</si>
  <si>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</si>
  <si>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</si>
  <si>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</si>
  <si>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</si>
  <si>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</si>
  <si>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</si>
  <si>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</si>
  <si>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</si>
  <si>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</si>
  <si>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</si>
  <si>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</si>
  <si>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</si>
  <si>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</si>
  <si>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</si>
  <si>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</si>
  <si>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</si>
  <si>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</si>
  <si>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</si>
  <si>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</si>
  <si>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</si>
  <si>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</si>
  <si>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</si>
  <si>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</si>
  <si>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</si>
  <si>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</si>
  <si>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</si>
  <si>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</si>
  <si>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</si>
  <si>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</si>
  <si>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</si>
  <si>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</si>
  <si>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</si>
  <si>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</si>
  <si>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</si>
  <si>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</si>
  <si>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</si>
  <si>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</si>
  <si>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</si>
  <si>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</si>
  <si>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</si>
  <si>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</si>
  <si>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</si>
  <si>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</si>
  <si>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</si>
  <si>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</si>
  <si>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</si>
  <si>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</si>
  <si>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</si>
  <si>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</si>
  <si>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</si>
  <si>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</si>
  <si>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</si>
  <si>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</si>
  <si>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</si>
  <si>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</si>
  <si>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</si>
  <si>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</si>
  <si>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</si>
  <si>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</si>
  <si>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</si>
  <si>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</si>
  <si>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</si>
  <si>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</si>
  <si>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</si>
  <si>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</si>
  <si>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</si>
  <si>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</si>
  <si>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</si>
  <si>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</si>
  <si>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</si>
  <si>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</si>
  <si>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</si>
  <si>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</si>
  <si>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</si>
  <si>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</si>
  <si>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</si>
  <si>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</si>
  <si>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</si>
  <si>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</si>
  <si>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</si>
  <si>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</si>
  <si>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</si>
  <si>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</si>
  <si>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</si>
  <si>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</si>
  <si>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</si>
  <si>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</si>
  <si>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</si>
  <si>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</si>
  <si>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</si>
  <si>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</si>
  <si>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</si>
  <si>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</si>
  <si>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</si>
  <si>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</si>
  <si>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</si>
  <si>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</si>
  <si>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</si>
  <si>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</si>
  <si>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</si>
  <si>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</si>
  <si>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</si>
  <si>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</si>
  <si>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</si>
  <si>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</si>
  <si>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</si>
  <si>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</si>
  <si>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</si>
  <si>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</si>
  <si>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</si>
  <si>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</si>
  <si>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</si>
  <si>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</si>
  <si>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</si>
  <si>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</si>
  <si>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</si>
  <si>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</si>
  <si>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</si>
  <si>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</si>
  <si>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</si>
  <si>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</si>
  <si>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</si>
  <si>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</si>
  <si>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</si>
  <si>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</si>
  <si>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</si>
  <si>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</si>
  <si>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</si>
  <si>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</si>
  <si>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</si>
  <si>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</si>
  <si>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</si>
  <si>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</si>
  <si>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</si>
  <si>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</si>
  <si>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</si>
  <si>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</si>
  <si>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</si>
  <si>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</si>
  <si>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</si>
  <si>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</si>
  <si>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</si>
  <si>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</si>
  <si>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</si>
  <si>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</si>
  <si>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</si>
  <si>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</si>
  <si>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</si>
  <si>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</si>
  <si>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</si>
  <si>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</si>
  <si>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</si>
  <si>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</si>
  <si>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</si>
  <si>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</si>
  <si>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</si>
  <si>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</si>
  <si>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</si>
  <si>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</si>
  <si>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</si>
  <si>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</si>
  <si>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</si>
  <si>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</si>
  <si>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</si>
  <si>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</si>
  <si>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</si>
  <si>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川崎市</t>
    <rPh sb="0" eb="3">
      <t>カワサキシ</t>
    </rPh>
    <phoneticPr fontId="7"/>
  </si>
  <si>
    <t>病院事業会計</t>
    <rPh sb="0" eb="2">
      <t>ビョウイン</t>
    </rPh>
    <rPh sb="2" eb="4">
      <t>ジギョウ</t>
    </rPh>
    <rPh sb="4" eb="6">
      <t>カイケイ</t>
    </rPh>
    <phoneticPr fontId="7"/>
  </si>
  <si>
    <t>下水道事業会計</t>
    <rPh sb="0" eb="3">
      <t>ゲスイドウ</t>
    </rPh>
    <rPh sb="3" eb="5">
      <t>ジギョウ</t>
    </rPh>
    <rPh sb="5" eb="7">
      <t>カイケイ</t>
    </rPh>
    <phoneticPr fontId="7"/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</si>
  <si>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</si>
  <si>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工業用水道事業会計</t>
    <rPh sb="0" eb="7">
      <t>コウギョウヨウスイドウジギョウ</t>
    </rPh>
    <rPh sb="7" eb="9">
      <t>カイケイ</t>
    </rPh>
    <phoneticPr fontId="7"/>
  </si>
  <si>
    <t>自動車運送事業会計</t>
    <rPh sb="0" eb="9">
      <t>ジドウシャウンソウジギョウカイケイ</t>
    </rPh>
    <phoneticPr fontId="7"/>
  </si>
  <si>
    <t>川崎市</t>
    <rPh sb="0" eb="3">
      <t>カワサキシ</t>
    </rPh>
    <phoneticPr fontId="15"/>
  </si>
  <si>
    <t>かわさき市民放送株式会社</t>
    <rPh sb="4" eb="6">
      <t>シミン</t>
    </rPh>
    <rPh sb="6" eb="8">
      <t>ホウソウ</t>
    </rPh>
    <rPh sb="8" eb="10">
      <t>カブシキ</t>
    </rPh>
    <rPh sb="10" eb="12">
      <t>カイシャ</t>
    </rPh>
    <phoneticPr fontId="7"/>
  </si>
  <si>
    <t>川崎市土地開発公社</t>
  </si>
  <si>
    <t>川崎冷蔵株式会社</t>
    <rPh sb="0" eb="2">
      <t>カワサキ</t>
    </rPh>
    <rPh sb="2" eb="4">
      <t>レイゾウ</t>
    </rPh>
    <rPh sb="4" eb="6">
      <t>カブシキ</t>
    </rPh>
    <rPh sb="6" eb="8">
      <t>ガイシャ</t>
    </rPh>
    <phoneticPr fontId="7"/>
  </si>
  <si>
    <t>川崎市住宅供給公社</t>
    <rPh sb="0" eb="9">
      <t>カワサキシジュウタクキョウキュウコウシャ</t>
    </rPh>
    <phoneticPr fontId="7"/>
  </si>
  <si>
    <t>川崎臨港倉庫埠頭株式会社</t>
    <rPh sb="0" eb="12">
      <t>カワサキリンコウソウコフトウカブシキガイシャ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</si>
</sst>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19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09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="85" zoomScaleNormal="100" zoomScaleSheetLayoutView="85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F40" sqref="F40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92" t="s">
        <v>0</v>
      </c>
      <c r="B1" s="92"/>
      <c r="C1" s="92"/>
      <c r="D1" s="92"/>
      <c r="E1" s="20" t="s">
        <v>246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94" t="s">
        <v>104</v>
      </c>
      <c r="H6" s="95"/>
      <c r="I6" s="95"/>
    </row>
    <row r="7" spans="1:9" ht="27" customHeight="1">
      <c r="A7" s="8"/>
      <c r="B7" s="4"/>
      <c r="C7" s="4"/>
      <c r="D7" s="4"/>
      <c r="E7" s="60"/>
      <c r="F7" s="52" t="s">
        <v>235</v>
      </c>
      <c r="G7" s="52"/>
      <c r="H7" s="52" t="s">
        <v>231</v>
      </c>
      <c r="I7" s="53" t="s">
        <v>20</v>
      </c>
    </row>
    <row r="8" spans="1:9" ht="17.100000000000001" customHeight="1">
      <c r="A8" s="5"/>
      <c r="B8" s="6"/>
      <c r="C8" s="6"/>
      <c r="D8" s="6"/>
      <c r="E8" s="61"/>
      <c r="F8" s="54" t="s">
        <v>101</v>
      </c>
      <c r="G8" s="54" t="s">
        <v>1</v>
      </c>
      <c r="H8" s="54" t="s">
        <v>229</v>
      </c>
      <c r="I8" s="55"/>
    </row>
    <row r="9" spans="1:9" ht="18" customHeight="1">
      <c r="A9" s="93" t="s">
        <v>79</v>
      </c>
      <c r="B9" s="93" t="s">
        <v>80</v>
      </c>
      <c r="C9" s="62" t="s">
        <v>2</v>
      </c>
      <c r="D9" s="56"/>
      <c r="E9" s="56"/>
      <c r="F9" s="57">
        <v>385447.05699999997</v>
      </c>
      <c r="G9" s="58">
        <f t="shared" ref="G9:G22" si="0">F9/$F$22*100</f>
        <v>47.676728139048244</v>
      </c>
      <c r="H9" s="57">
        <v>381184</v>
      </c>
      <c r="I9" s="58">
        <f t="shared" ref="I9:I21" si="1">(F9/H9-1)*100</f>
        <v>1.1183724920248439</v>
      </c>
    </row>
    <row r="10" spans="1:9" ht="18" customHeight="1">
      <c r="A10" s="93"/>
      <c r="B10" s="93"/>
      <c r="C10" s="64"/>
      <c r="D10" s="62" t="s">
        <v>21</v>
      </c>
      <c r="E10" s="56"/>
      <c r="F10" s="57">
        <v>200750.59400000001</v>
      </c>
      <c r="G10" s="58">
        <f t="shared" si="0"/>
        <v>24.831248079526652</v>
      </c>
      <c r="H10" s="57">
        <v>199004</v>
      </c>
      <c r="I10" s="58">
        <f t="shared" si="1"/>
        <v>0.87766778557214487</v>
      </c>
    </row>
    <row r="11" spans="1:9" ht="18" customHeight="1">
      <c r="A11" s="93"/>
      <c r="B11" s="93"/>
      <c r="C11" s="51"/>
      <c r="D11" s="51"/>
      <c r="E11" s="30" t="s">
        <v>22</v>
      </c>
      <c r="F11" s="57">
        <v>176609.31</v>
      </c>
      <c r="G11" s="58">
        <f t="shared" si="0"/>
        <v>21.845163704790966</v>
      </c>
      <c r="H11" s="57">
        <v>176243</v>
      </c>
      <c r="I11" s="58">
        <f t="shared" si="1"/>
        <v>0.20784371577877714</v>
      </c>
    </row>
    <row r="12" spans="1:9" ht="18" customHeight="1">
      <c r="A12" s="93"/>
      <c r="B12" s="93"/>
      <c r="C12" s="51"/>
      <c r="D12" s="29"/>
      <c r="E12" s="30" t="s">
        <v>23</v>
      </c>
      <c r="F12" s="57">
        <v>16185.052</v>
      </c>
      <c r="G12" s="58">
        <f>F12/$F$22*100</f>
        <v>2.0019619039933647</v>
      </c>
      <c r="H12" s="57">
        <v>14464</v>
      </c>
      <c r="I12" s="58">
        <f t="shared" si="1"/>
        <v>11.898866150442466</v>
      </c>
    </row>
    <row r="13" spans="1:9" ht="18" customHeight="1">
      <c r="A13" s="93"/>
      <c r="B13" s="93"/>
      <c r="C13" s="63"/>
      <c r="D13" s="56" t="s">
        <v>24</v>
      </c>
      <c r="E13" s="56"/>
      <c r="F13" s="57">
        <v>135578.149</v>
      </c>
      <c r="G13" s="58">
        <f t="shared" si="0"/>
        <v>16.769936192477857</v>
      </c>
      <c r="H13" s="57">
        <v>134476</v>
      </c>
      <c r="I13" s="58">
        <f t="shared" si="1"/>
        <v>0.81958788185252374</v>
      </c>
    </row>
    <row r="14" spans="1:9" ht="18" customHeight="1">
      <c r="A14" s="93"/>
      <c r="B14" s="93"/>
      <c r="C14" s="56" t="s">
        <v>3</v>
      </c>
      <c r="D14" s="56"/>
      <c r="E14" s="56"/>
      <c r="F14" s="57">
        <v>3086.6080000000002</v>
      </c>
      <c r="G14" s="58">
        <f t="shared" si="0"/>
        <v>0.38178880293749767</v>
      </c>
      <c r="H14" s="57">
        <v>3045</v>
      </c>
      <c r="I14" s="58">
        <f t="shared" si="1"/>
        <v>1.3664367816091927</v>
      </c>
    </row>
    <row r="15" spans="1:9" ht="18" customHeight="1">
      <c r="A15" s="93"/>
      <c r="B15" s="93"/>
      <c r="C15" s="56" t="s">
        <v>4</v>
      </c>
      <c r="D15" s="56"/>
      <c r="E15" s="56"/>
      <c r="F15" s="57">
        <v>400.94799999999998</v>
      </c>
      <c r="G15" s="58">
        <f t="shared" si="0"/>
        <v>4.9594071213508097E-2</v>
      </c>
      <c r="H15" s="57">
        <v>395</v>
      </c>
      <c r="I15" s="58">
        <f t="shared" si="1"/>
        <v>1.5058227848101291</v>
      </c>
    </row>
    <row r="16" spans="1:9" ht="18" customHeight="1">
      <c r="A16" s="93"/>
      <c r="B16" s="93"/>
      <c r="C16" s="56" t="s">
        <v>25</v>
      </c>
      <c r="D16" s="56"/>
      <c r="E16" s="56"/>
      <c r="F16" s="57">
        <v>17123.108</v>
      </c>
      <c r="G16" s="58">
        <f t="shared" si="0"/>
        <v>2.1179919529430005</v>
      </c>
      <c r="H16" s="57">
        <v>17269</v>
      </c>
      <c r="I16" s="58">
        <f>(F16/H16-1)*100</f>
        <v>-0.84482019804273945</v>
      </c>
    </row>
    <row r="17" spans="1:9" ht="18" customHeight="1">
      <c r="A17" s="93"/>
      <c r="B17" s="93"/>
      <c r="C17" s="56" t="s">
        <v>5</v>
      </c>
      <c r="D17" s="56"/>
      <c r="E17" s="56"/>
      <c r="F17" s="57">
        <v>156508.79999999999</v>
      </c>
      <c r="G17" s="58">
        <f t="shared" si="0"/>
        <v>19.358890860512325</v>
      </c>
      <c r="H17" s="57">
        <v>163027</v>
      </c>
      <c r="I17" s="58">
        <f t="shared" si="1"/>
        <v>-3.9982334214577975</v>
      </c>
    </row>
    <row r="18" spans="1:9" ht="18" customHeight="1">
      <c r="A18" s="93"/>
      <c r="B18" s="93"/>
      <c r="C18" s="56" t="s">
        <v>26</v>
      </c>
      <c r="D18" s="56"/>
      <c r="E18" s="56"/>
      <c r="F18" s="57">
        <v>42322.065999999999</v>
      </c>
      <c r="G18" s="58">
        <f t="shared" si="0"/>
        <v>5.2349021696249629</v>
      </c>
      <c r="H18" s="57">
        <v>42100</v>
      </c>
      <c r="I18" s="58">
        <f t="shared" si="1"/>
        <v>0.52747268408550596</v>
      </c>
    </row>
    <row r="19" spans="1:9" ht="18" customHeight="1">
      <c r="A19" s="93"/>
      <c r="B19" s="93"/>
      <c r="C19" s="56" t="s">
        <v>27</v>
      </c>
      <c r="D19" s="56"/>
      <c r="E19" s="56"/>
      <c r="F19" s="57">
        <v>11745.201999999999</v>
      </c>
      <c r="G19" s="58">
        <f t="shared" si="0"/>
        <v>1.4527878537990904</v>
      </c>
      <c r="H19" s="57">
        <v>9734</v>
      </c>
      <c r="I19" s="58">
        <f t="shared" si="1"/>
        <v>20.661619067187175</v>
      </c>
    </row>
    <row r="20" spans="1:9" ht="18" customHeight="1">
      <c r="A20" s="93"/>
      <c r="B20" s="93"/>
      <c r="C20" s="56" t="s">
        <v>6</v>
      </c>
      <c r="D20" s="56"/>
      <c r="E20" s="56"/>
      <c r="F20" s="57">
        <v>65323</v>
      </c>
      <c r="G20" s="58">
        <f t="shared" si="0"/>
        <v>8.0799343403134305</v>
      </c>
      <c r="H20" s="57">
        <v>66806</v>
      </c>
      <c r="I20" s="58">
        <f t="shared" si="1"/>
        <v>-2.2198604915726117</v>
      </c>
    </row>
    <row r="21" spans="1:9" ht="18" customHeight="1">
      <c r="A21" s="93"/>
      <c r="B21" s="93"/>
      <c r="C21" s="56" t="s">
        <v>7</v>
      </c>
      <c r="D21" s="56"/>
      <c r="E21" s="56"/>
      <c r="F21" s="57">
        <v>126502.751</v>
      </c>
      <c r="G21" s="58">
        <f t="shared" si="0"/>
        <v>15.647381809607936</v>
      </c>
      <c r="H21" s="57">
        <v>113992</v>
      </c>
      <c r="I21" s="58">
        <f t="shared" si="1"/>
        <v>10.975113165836191</v>
      </c>
    </row>
    <row r="22" spans="1:9" ht="18" customHeight="1">
      <c r="A22" s="93"/>
      <c r="B22" s="93"/>
      <c r="C22" s="56" t="s">
        <v>8</v>
      </c>
      <c r="D22" s="56"/>
      <c r="E22" s="56"/>
      <c r="F22" s="57">
        <f>SUM(F9,F14:F21)</f>
        <v>808459.54</v>
      </c>
      <c r="G22" s="58">
        <f t="shared" si="0"/>
        <v>100</v>
      </c>
      <c r="H22" s="57">
        <v>797550</v>
      </c>
      <c r="I22" s="58">
        <f t="shared" ref="I22:I40" si="2">(F22/H22-1)*100</f>
        <v>1.3678816375148894</v>
      </c>
    </row>
    <row r="23" spans="1:9" ht="18" customHeight="1">
      <c r="A23" s="93"/>
      <c r="B23" s="93" t="s">
        <v>81</v>
      </c>
      <c r="C23" s="65" t="s">
        <v>9</v>
      </c>
      <c r="D23" s="30"/>
      <c r="E23" s="30"/>
      <c r="F23" s="57">
        <v>477954.31</v>
      </c>
      <c r="G23" s="58">
        <f t="shared" ref="G23:G37" si="3">F23/$F$40*100</f>
        <v>59.119137860628136</v>
      </c>
      <c r="H23" s="57">
        <v>456392</v>
      </c>
      <c r="I23" s="58">
        <f t="shared" si="2"/>
        <v>4.7245153289277697</v>
      </c>
    </row>
    <row r="24" spans="1:9" ht="18" customHeight="1">
      <c r="A24" s="93"/>
      <c r="B24" s="93"/>
      <c r="C24" s="64"/>
      <c r="D24" s="30" t="s">
        <v>10</v>
      </c>
      <c r="E24" s="30"/>
      <c r="F24" s="57">
        <v>163643.84299999999</v>
      </c>
      <c r="G24" s="58">
        <f t="shared" si="3"/>
        <v>20.241438798532826</v>
      </c>
      <c r="H24" s="57">
        <v>153199</v>
      </c>
      <c r="I24" s="58">
        <f t="shared" si="2"/>
        <v>6.8178271398638302</v>
      </c>
    </row>
    <row r="25" spans="1:9" ht="18" customHeight="1">
      <c r="A25" s="93"/>
      <c r="B25" s="93"/>
      <c r="C25" s="64"/>
      <c r="D25" s="30" t="s">
        <v>28</v>
      </c>
      <c r="E25" s="30"/>
      <c r="F25" s="57">
        <v>238307.641</v>
      </c>
      <c r="G25" s="58">
        <f t="shared" si="3"/>
        <v>29.476755385928161</v>
      </c>
      <c r="H25" s="57">
        <v>229594</v>
      </c>
      <c r="I25" s="58">
        <f t="shared" si="2"/>
        <v>3.7952389870815395</v>
      </c>
    </row>
    <row r="26" spans="1:9" ht="18" customHeight="1">
      <c r="A26" s="93"/>
      <c r="B26" s="93"/>
      <c r="C26" s="63"/>
      <c r="D26" s="30" t="s">
        <v>11</v>
      </c>
      <c r="E26" s="30"/>
      <c r="F26" s="57">
        <v>76002.826000000001</v>
      </c>
      <c r="G26" s="58">
        <f t="shared" si="3"/>
        <v>9.400943676167147</v>
      </c>
      <c r="H26" s="57">
        <v>73599</v>
      </c>
      <c r="I26" s="58">
        <f t="shared" si="2"/>
        <v>3.2661123113085777</v>
      </c>
    </row>
    <row r="27" spans="1:9" ht="18" customHeight="1">
      <c r="A27" s="93"/>
      <c r="B27" s="93"/>
      <c r="C27" s="65" t="s">
        <v>12</v>
      </c>
      <c r="D27" s="30"/>
      <c r="E27" s="30"/>
      <c r="F27" s="57">
        <v>229043.63699999999</v>
      </c>
      <c r="G27" s="58">
        <f t="shared" si="3"/>
        <v>28.330871944438929</v>
      </c>
      <c r="H27" s="57">
        <v>236610</v>
      </c>
      <c r="I27" s="58">
        <f t="shared" si="2"/>
        <v>-3.1978204640547792</v>
      </c>
    </row>
    <row r="28" spans="1:9" ht="18" customHeight="1">
      <c r="A28" s="93"/>
      <c r="B28" s="93"/>
      <c r="C28" s="64"/>
      <c r="D28" s="30" t="s">
        <v>13</v>
      </c>
      <c r="E28" s="30"/>
      <c r="F28" s="57">
        <v>102350.393</v>
      </c>
      <c r="G28" s="58">
        <f t="shared" si="3"/>
        <v>12.659927669354982</v>
      </c>
      <c r="H28" s="57">
        <v>107654</v>
      </c>
      <c r="I28" s="58">
        <f t="shared" si="2"/>
        <v>-4.9265303658015513</v>
      </c>
    </row>
    <row r="29" spans="1:9" ht="18" customHeight="1">
      <c r="A29" s="93"/>
      <c r="B29" s="93"/>
      <c r="C29" s="64"/>
      <c r="D29" s="30" t="s">
        <v>29</v>
      </c>
      <c r="E29" s="30"/>
      <c r="F29" s="57">
        <v>8565.6</v>
      </c>
      <c r="G29" s="58">
        <f t="shared" si="3"/>
        <v>1.0594964344164954</v>
      </c>
      <c r="H29" s="57">
        <v>7638</v>
      </c>
      <c r="I29" s="58">
        <f t="shared" si="2"/>
        <v>12.14454045561666</v>
      </c>
    </row>
    <row r="30" spans="1:9" ht="18" customHeight="1">
      <c r="A30" s="93"/>
      <c r="B30" s="93"/>
      <c r="C30" s="64"/>
      <c r="D30" s="30" t="s">
        <v>30</v>
      </c>
      <c r="E30" s="30"/>
      <c r="F30" s="57">
        <v>46683.392</v>
      </c>
      <c r="G30" s="58">
        <f t="shared" si="3"/>
        <v>5.7743634270182529</v>
      </c>
      <c r="H30" s="57">
        <v>49934</v>
      </c>
      <c r="I30" s="58">
        <f t="shared" si="2"/>
        <v>-6.5098089478111127</v>
      </c>
    </row>
    <row r="31" spans="1:9" ht="18" customHeight="1">
      <c r="A31" s="93"/>
      <c r="B31" s="93"/>
      <c r="C31" s="64"/>
      <c r="D31" s="30" t="s">
        <v>31</v>
      </c>
      <c r="E31" s="30"/>
      <c r="F31" s="57">
        <v>45378.866000000002</v>
      </c>
      <c r="G31" s="58">
        <f t="shared" si="3"/>
        <v>5.6130039605939963</v>
      </c>
      <c r="H31" s="57">
        <v>46410</v>
      </c>
      <c r="I31" s="58">
        <f t="shared" si="2"/>
        <v>-2.2217927170868346</v>
      </c>
    </row>
    <row r="32" spans="1:9" ht="18" customHeight="1">
      <c r="A32" s="93"/>
      <c r="B32" s="93"/>
      <c r="C32" s="64"/>
      <c r="D32" s="30" t="s">
        <v>14</v>
      </c>
      <c r="E32" s="30"/>
      <c r="F32" s="57">
        <v>4139.1040000000003</v>
      </c>
      <c r="G32" s="58">
        <f t="shared" si="3"/>
        <v>0.51197416756316594</v>
      </c>
      <c r="H32" s="57">
        <v>2701</v>
      </c>
      <c r="I32" s="58">
        <f t="shared" si="2"/>
        <v>53.243391336542032</v>
      </c>
    </row>
    <row r="33" spans="1:9" ht="18" customHeight="1">
      <c r="A33" s="93"/>
      <c r="B33" s="93"/>
      <c r="C33" s="63"/>
      <c r="D33" s="30" t="s">
        <v>32</v>
      </c>
      <c r="E33" s="30"/>
      <c r="F33" s="57">
        <v>21926.281999999999</v>
      </c>
      <c r="G33" s="58">
        <f t="shared" si="3"/>
        <v>2.7121062854920361</v>
      </c>
      <c r="H33" s="57">
        <v>22273</v>
      </c>
      <c r="I33" s="58">
        <f t="shared" si="2"/>
        <v>-1.5566739999102075</v>
      </c>
    </row>
    <row r="34" spans="1:9" ht="18" customHeight="1">
      <c r="A34" s="93"/>
      <c r="B34" s="93"/>
      <c r="C34" s="65" t="s">
        <v>15</v>
      </c>
      <c r="D34" s="30"/>
      <c r="E34" s="30"/>
      <c r="F34" s="57">
        <v>101461.59299999999</v>
      </c>
      <c r="G34" s="58">
        <f t="shared" si="3"/>
        <v>12.549990194932947</v>
      </c>
      <c r="H34" s="57">
        <v>104549</v>
      </c>
      <c r="I34" s="58">
        <f t="shared" si="2"/>
        <v>-2.9530717653923122</v>
      </c>
    </row>
    <row r="35" spans="1:9" ht="18" customHeight="1">
      <c r="A35" s="93"/>
      <c r="B35" s="93"/>
      <c r="C35" s="64"/>
      <c r="D35" s="65" t="s">
        <v>16</v>
      </c>
      <c r="E35" s="30"/>
      <c r="F35" s="57">
        <v>101461.59299999999</v>
      </c>
      <c r="G35" s="58">
        <f t="shared" si="3"/>
        <v>12.549990194932947</v>
      </c>
      <c r="H35" s="57">
        <v>104549</v>
      </c>
      <c r="I35" s="58">
        <f t="shared" si="2"/>
        <v>-2.9530717653923122</v>
      </c>
    </row>
    <row r="36" spans="1:9" ht="18" customHeight="1">
      <c r="A36" s="93"/>
      <c r="B36" s="93"/>
      <c r="C36" s="64"/>
      <c r="D36" s="64"/>
      <c r="E36" s="59" t="s">
        <v>102</v>
      </c>
      <c r="F36" s="57">
        <v>34148.75</v>
      </c>
      <c r="G36" s="58">
        <f t="shared" si="3"/>
        <v>4.2239281386920124</v>
      </c>
      <c r="H36" s="57">
        <v>34611.01</v>
      </c>
      <c r="I36" s="58">
        <f>(F36/H36-1)*100</f>
        <v>-1.3355865662400546</v>
      </c>
    </row>
    <row r="37" spans="1:9" ht="18" customHeight="1">
      <c r="A37" s="93"/>
      <c r="B37" s="93"/>
      <c r="C37" s="64"/>
      <c r="D37" s="63"/>
      <c r="E37" s="30" t="s">
        <v>33</v>
      </c>
      <c r="F37" s="57">
        <v>67277.842999999993</v>
      </c>
      <c r="G37" s="58">
        <f t="shared" si="3"/>
        <v>8.3217328352634699</v>
      </c>
      <c r="H37" s="57">
        <v>69901.195999999996</v>
      </c>
      <c r="I37" s="58">
        <f t="shared" si="2"/>
        <v>-3.752944370222222</v>
      </c>
    </row>
    <row r="38" spans="1:9" ht="18" customHeight="1">
      <c r="A38" s="93"/>
      <c r="B38" s="93"/>
      <c r="C38" s="64"/>
      <c r="D38" s="56" t="s">
        <v>34</v>
      </c>
      <c r="E38" s="56"/>
      <c r="F38" s="57">
        <v>0</v>
      </c>
      <c r="G38" s="58">
        <f>F38/$F$40*100</f>
        <v>0</v>
      </c>
      <c r="H38" s="57">
        <v>0</v>
      </c>
      <c r="I38" s="58" t="e">
        <f t="shared" si="2"/>
        <v>#DIV/0!</v>
      </c>
    </row>
    <row r="39" spans="1:9" ht="18" customHeight="1">
      <c r="A39" s="93"/>
      <c r="B39" s="93"/>
      <c r="C39" s="63"/>
      <c r="D39" s="56" t="s">
        <v>35</v>
      </c>
      <c r="E39" s="56"/>
      <c r="F39" s="57">
        <v>0</v>
      </c>
      <c r="G39" s="58">
        <f>F39/$F$40*100</f>
        <v>0</v>
      </c>
      <c r="H39" s="57">
        <v>0</v>
      </c>
      <c r="I39" s="58" t="e">
        <f t="shared" si="2"/>
        <v>#DIV/0!</v>
      </c>
    </row>
    <row r="40" spans="1:9" ht="18" customHeight="1">
      <c r="A40" s="93"/>
      <c r="B40" s="93"/>
      <c r="C40" s="30" t="s">
        <v>17</v>
      </c>
      <c r="D40" s="30"/>
      <c r="E40" s="30"/>
      <c r="F40" s="57">
        <f>SUM(F23,F27,F34)</f>
        <v>808459.53999999992</v>
      </c>
      <c r="G40" s="58">
        <f>F40/$F$40*100</f>
        <v>100</v>
      </c>
      <c r="H40" s="57">
        <v>797551</v>
      </c>
      <c r="I40" s="58">
        <f t="shared" si="2"/>
        <v>1.3677545385812229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G14" sqref="G14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246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5.95" customHeight="1">
      <c r="A6" s="101" t="s">
        <v>44</v>
      </c>
      <c r="B6" s="100"/>
      <c r="C6" s="100"/>
      <c r="D6" s="100"/>
      <c r="E6" s="100"/>
      <c r="F6" s="105" t="s">
        <v>247</v>
      </c>
      <c r="G6" s="105"/>
      <c r="H6" s="105" t="s">
        <v>248</v>
      </c>
      <c r="I6" s="105"/>
      <c r="J6" s="105" t="s">
        <v>249</v>
      </c>
      <c r="K6" s="105"/>
      <c r="L6" s="105" t="s">
        <v>250</v>
      </c>
      <c r="M6" s="105"/>
      <c r="N6" s="105" t="s">
        <v>251</v>
      </c>
      <c r="O6" s="105"/>
    </row>
    <row r="7" spans="1:25" ht="15.95" customHeight="1">
      <c r="A7" s="100"/>
      <c r="B7" s="100"/>
      <c r="C7" s="100"/>
      <c r="D7" s="100"/>
      <c r="E7" s="100"/>
      <c r="F7" s="54" t="s">
        <v>237</v>
      </c>
      <c r="G7" s="54" t="s">
        <v>231</v>
      </c>
      <c r="H7" s="54" t="s">
        <v>234</v>
      </c>
      <c r="I7" s="54" t="s">
        <v>231</v>
      </c>
      <c r="J7" s="54" t="s">
        <v>234</v>
      </c>
      <c r="K7" s="54" t="s">
        <v>231</v>
      </c>
      <c r="L7" s="54" t="s">
        <v>234</v>
      </c>
      <c r="M7" s="54" t="s">
        <v>231</v>
      </c>
      <c r="N7" s="54" t="s">
        <v>234</v>
      </c>
      <c r="O7" s="54" t="s">
        <v>231</v>
      </c>
    </row>
    <row r="8" spans="1:25" ht="15.95" customHeight="1">
      <c r="A8" s="98" t="s">
        <v>83</v>
      </c>
      <c r="B8" s="62" t="s">
        <v>45</v>
      </c>
      <c r="C8" s="56"/>
      <c r="D8" s="56"/>
      <c r="E8" s="66" t="s">
        <v>36</v>
      </c>
      <c r="F8" s="67">
        <v>39424</v>
      </c>
      <c r="G8" s="67">
        <v>38322</v>
      </c>
      <c r="H8" s="67">
        <v>41814</v>
      </c>
      <c r="I8" s="67">
        <v>41569</v>
      </c>
      <c r="J8" s="67">
        <v>31472</v>
      </c>
      <c r="K8" s="67">
        <v>32008</v>
      </c>
      <c r="L8" s="67">
        <v>7071</v>
      </c>
      <c r="M8" s="67">
        <v>7081</v>
      </c>
      <c r="N8" s="67">
        <v>9288</v>
      </c>
      <c r="O8" s="67">
        <v>8988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98"/>
      <c r="B9" s="64"/>
      <c r="C9" s="56" t="s">
        <v>46</v>
      </c>
      <c r="D9" s="56"/>
      <c r="E9" s="66" t="s">
        <v>37</v>
      </c>
      <c r="F9" s="67">
        <v>38997</v>
      </c>
      <c r="G9" s="67">
        <v>37947</v>
      </c>
      <c r="H9" s="67">
        <v>41137</v>
      </c>
      <c r="I9" s="67">
        <v>40930</v>
      </c>
      <c r="J9" s="67">
        <v>31457</v>
      </c>
      <c r="K9" s="67">
        <v>31974</v>
      </c>
      <c r="L9" s="67">
        <v>7071</v>
      </c>
      <c r="M9" s="67">
        <v>7081</v>
      </c>
      <c r="N9" s="67">
        <v>9287</v>
      </c>
      <c r="O9" s="67">
        <v>8987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98"/>
      <c r="B10" s="63"/>
      <c r="C10" s="56" t="s">
        <v>47</v>
      </c>
      <c r="D10" s="56"/>
      <c r="E10" s="66" t="s">
        <v>38</v>
      </c>
      <c r="F10" s="67">
        <v>427</v>
      </c>
      <c r="G10" s="67">
        <v>376</v>
      </c>
      <c r="H10" s="67">
        <v>677</v>
      </c>
      <c r="I10" s="67">
        <v>639</v>
      </c>
      <c r="J10" s="68">
        <v>15</v>
      </c>
      <c r="K10" s="68">
        <v>34</v>
      </c>
      <c r="L10" s="67">
        <v>0</v>
      </c>
      <c r="M10" s="67">
        <v>0</v>
      </c>
      <c r="N10" s="67">
        <v>1</v>
      </c>
      <c r="O10" s="67">
        <v>1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98"/>
      <c r="B11" s="62" t="s">
        <v>48</v>
      </c>
      <c r="C11" s="56"/>
      <c r="D11" s="56"/>
      <c r="E11" s="66" t="s">
        <v>39</v>
      </c>
      <c r="F11" s="67">
        <v>40833</v>
      </c>
      <c r="G11" s="67">
        <v>39743</v>
      </c>
      <c r="H11" s="67">
        <v>39746</v>
      </c>
      <c r="I11" s="67">
        <v>38266</v>
      </c>
      <c r="J11" s="67">
        <v>30374</v>
      </c>
      <c r="K11" s="67">
        <v>30166</v>
      </c>
      <c r="L11" s="67">
        <v>6488</v>
      </c>
      <c r="M11" s="67">
        <v>6395</v>
      </c>
      <c r="N11" s="67">
        <v>9760</v>
      </c>
      <c r="O11" s="67">
        <v>9201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98"/>
      <c r="B12" s="64"/>
      <c r="C12" s="56" t="s">
        <v>49</v>
      </c>
      <c r="D12" s="56"/>
      <c r="E12" s="66" t="s">
        <v>40</v>
      </c>
      <c r="F12" s="67">
        <v>40648</v>
      </c>
      <c r="G12" s="67">
        <v>39545</v>
      </c>
      <c r="H12" s="67">
        <v>39650</v>
      </c>
      <c r="I12" s="67">
        <v>38266</v>
      </c>
      <c r="J12" s="67">
        <v>30365</v>
      </c>
      <c r="K12" s="67">
        <v>30161</v>
      </c>
      <c r="L12" s="67">
        <v>6488</v>
      </c>
      <c r="M12" s="67">
        <v>6395</v>
      </c>
      <c r="N12" s="67">
        <v>9748</v>
      </c>
      <c r="O12" s="67">
        <v>9189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98"/>
      <c r="B13" s="63"/>
      <c r="C13" s="56" t="s">
        <v>50</v>
      </c>
      <c r="D13" s="56"/>
      <c r="E13" s="66" t="s">
        <v>41</v>
      </c>
      <c r="F13" s="67">
        <v>175</v>
      </c>
      <c r="G13" s="67">
        <v>187</v>
      </c>
      <c r="H13" s="68">
        <v>96</v>
      </c>
      <c r="I13" s="68">
        <v>0</v>
      </c>
      <c r="J13" s="68">
        <v>9</v>
      </c>
      <c r="K13" s="68">
        <v>5</v>
      </c>
      <c r="L13" s="67">
        <v>0</v>
      </c>
      <c r="M13" s="67">
        <v>0</v>
      </c>
      <c r="N13" s="67">
        <v>12</v>
      </c>
      <c r="O13" s="67">
        <v>12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98"/>
      <c r="B14" s="56" t="s">
        <v>51</v>
      </c>
      <c r="C14" s="56"/>
      <c r="D14" s="56"/>
      <c r="E14" s="66" t="s">
        <v>87</v>
      </c>
      <c r="F14" s="67">
        <f t="shared" ref="F14:O14" si="0">F9-F12</f>
        <v>-1651</v>
      </c>
      <c r="G14" s="67">
        <f t="shared" si="0"/>
        <v>-1598</v>
      </c>
      <c r="H14" s="67">
        <f t="shared" si="0"/>
        <v>1487</v>
      </c>
      <c r="I14" s="67">
        <f t="shared" si="0"/>
        <v>2664</v>
      </c>
      <c r="J14" s="67">
        <f t="shared" si="0"/>
        <v>1092</v>
      </c>
      <c r="K14" s="67">
        <f t="shared" si="0"/>
        <v>1813</v>
      </c>
      <c r="L14" s="67">
        <f t="shared" si="0"/>
        <v>583</v>
      </c>
      <c r="M14" s="67">
        <f t="shared" si="0"/>
        <v>686</v>
      </c>
      <c r="N14" s="67">
        <f t="shared" si="0"/>
        <v>-461</v>
      </c>
      <c r="O14" s="67">
        <f t="shared" si="0"/>
        <v>-202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98"/>
      <c r="B15" s="56" t="s">
        <v>52</v>
      </c>
      <c r="C15" s="56"/>
      <c r="D15" s="56"/>
      <c r="E15" s="66" t="s">
        <v>88</v>
      </c>
      <c r="F15" s="67">
        <f t="shared" ref="F15:O15" si="1">F10-F13</f>
        <v>252</v>
      </c>
      <c r="G15" s="67">
        <f t="shared" si="1"/>
        <v>189</v>
      </c>
      <c r="H15" s="67">
        <f t="shared" si="1"/>
        <v>581</v>
      </c>
      <c r="I15" s="67">
        <f t="shared" si="1"/>
        <v>639</v>
      </c>
      <c r="J15" s="67">
        <f t="shared" si="1"/>
        <v>6</v>
      </c>
      <c r="K15" s="67">
        <f t="shared" si="1"/>
        <v>29</v>
      </c>
      <c r="L15" s="67">
        <f t="shared" si="1"/>
        <v>0</v>
      </c>
      <c r="M15" s="67">
        <f t="shared" si="1"/>
        <v>0</v>
      </c>
      <c r="N15" s="67">
        <f t="shared" si="1"/>
        <v>-11</v>
      </c>
      <c r="O15" s="67">
        <f t="shared" si="1"/>
        <v>-11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98"/>
      <c r="B16" s="56" t="s">
        <v>53</v>
      </c>
      <c r="C16" s="56"/>
      <c r="D16" s="56"/>
      <c r="E16" s="66" t="s">
        <v>89</v>
      </c>
      <c r="F16" s="67">
        <f>F8-F11</f>
        <v>-1409</v>
      </c>
      <c r="G16" s="67">
        <f t="shared" ref="G16:O16" si="2">G8-G11</f>
        <v>-1421</v>
      </c>
      <c r="H16" s="67">
        <f t="shared" si="2"/>
        <v>2068</v>
      </c>
      <c r="I16" s="67">
        <f t="shared" si="2"/>
        <v>3303</v>
      </c>
      <c r="J16" s="67">
        <f t="shared" si="2"/>
        <v>1098</v>
      </c>
      <c r="K16" s="67">
        <f t="shared" si="2"/>
        <v>1842</v>
      </c>
      <c r="L16" s="67">
        <f t="shared" si="2"/>
        <v>583</v>
      </c>
      <c r="M16" s="67">
        <f t="shared" si="2"/>
        <v>686</v>
      </c>
      <c r="N16" s="67">
        <f t="shared" si="2"/>
        <v>-472</v>
      </c>
      <c r="O16" s="67">
        <f t="shared" si="2"/>
        <v>-213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98"/>
      <c r="B17" s="56" t="s">
        <v>54</v>
      </c>
      <c r="C17" s="56"/>
      <c r="D17" s="56"/>
      <c r="E17" s="54"/>
      <c r="F17" s="67"/>
      <c r="G17" s="67"/>
      <c r="H17" s="68">
        <v>0</v>
      </c>
      <c r="I17" s="68">
        <v>0</v>
      </c>
      <c r="J17" s="67">
        <v>0</v>
      </c>
      <c r="K17" s="67">
        <v>0</v>
      </c>
      <c r="L17" s="67">
        <v>0</v>
      </c>
      <c r="M17" s="67">
        <v>0</v>
      </c>
      <c r="N17" s="68">
        <v>3924</v>
      </c>
      <c r="O17" s="69">
        <v>4170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98"/>
      <c r="B18" s="56" t="s">
        <v>55</v>
      </c>
      <c r="C18" s="56"/>
      <c r="D18" s="56"/>
      <c r="E18" s="54"/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/>
      <c r="O18" s="69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98" t="s">
        <v>84</v>
      </c>
      <c r="B19" s="62" t="s">
        <v>56</v>
      </c>
      <c r="C19" s="56"/>
      <c r="D19" s="56"/>
      <c r="E19" s="66"/>
      <c r="F19" s="67">
        <v>7248</v>
      </c>
      <c r="G19" s="67">
        <v>8044</v>
      </c>
      <c r="H19" s="67">
        <v>32935</v>
      </c>
      <c r="I19" s="67">
        <v>32402</v>
      </c>
      <c r="J19" s="67">
        <v>6049</v>
      </c>
      <c r="K19" s="67">
        <v>6498</v>
      </c>
      <c r="L19" s="67">
        <v>276</v>
      </c>
      <c r="M19" s="67">
        <v>151</v>
      </c>
      <c r="N19" s="67">
        <v>1848</v>
      </c>
      <c r="O19" s="67">
        <v>1698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98"/>
      <c r="B20" s="63"/>
      <c r="C20" s="56" t="s">
        <v>57</v>
      </c>
      <c r="D20" s="56"/>
      <c r="E20" s="66"/>
      <c r="F20" s="67">
        <v>5052</v>
      </c>
      <c r="G20" s="67">
        <v>5911</v>
      </c>
      <c r="H20" s="67">
        <v>24376</v>
      </c>
      <c r="I20" s="67">
        <v>24742</v>
      </c>
      <c r="J20" s="67">
        <v>5456</v>
      </c>
      <c r="K20" s="68">
        <v>6003</v>
      </c>
      <c r="L20" s="67">
        <v>126</v>
      </c>
      <c r="M20" s="67">
        <v>0</v>
      </c>
      <c r="N20" s="67">
        <v>1517</v>
      </c>
      <c r="O20" s="67">
        <v>1294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98"/>
      <c r="B21" s="56" t="s">
        <v>58</v>
      </c>
      <c r="C21" s="56"/>
      <c r="D21" s="56"/>
      <c r="E21" s="66" t="s">
        <v>90</v>
      </c>
      <c r="F21" s="67">
        <v>7248</v>
      </c>
      <c r="G21" s="67">
        <v>8044</v>
      </c>
      <c r="H21" s="67">
        <v>32935</v>
      </c>
      <c r="I21" s="67">
        <v>32402</v>
      </c>
      <c r="J21" s="67">
        <v>6049</v>
      </c>
      <c r="K21" s="67">
        <v>6498</v>
      </c>
      <c r="L21" s="67">
        <v>276</v>
      </c>
      <c r="M21" s="67">
        <v>151</v>
      </c>
      <c r="N21" s="67">
        <v>1848</v>
      </c>
      <c r="O21" s="67">
        <v>1698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98"/>
      <c r="B22" s="62" t="s">
        <v>59</v>
      </c>
      <c r="C22" s="56"/>
      <c r="D22" s="56"/>
      <c r="E22" s="66" t="s">
        <v>91</v>
      </c>
      <c r="F22" s="67">
        <v>9769</v>
      </c>
      <c r="G22" s="67">
        <v>10439</v>
      </c>
      <c r="H22" s="67">
        <v>54859</v>
      </c>
      <c r="I22" s="67">
        <v>56716</v>
      </c>
      <c r="J22" s="67">
        <v>16320</v>
      </c>
      <c r="K22" s="67">
        <v>15996</v>
      </c>
      <c r="L22" s="67">
        <v>1610</v>
      </c>
      <c r="M22" s="67">
        <v>1221</v>
      </c>
      <c r="N22" s="67">
        <v>2547</v>
      </c>
      <c r="O22" s="67">
        <v>2501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98"/>
      <c r="B23" s="63" t="s">
        <v>60</v>
      </c>
      <c r="C23" s="56" t="s">
        <v>61</v>
      </c>
      <c r="D23" s="56"/>
      <c r="E23" s="66"/>
      <c r="F23" s="67">
        <v>4529</v>
      </c>
      <c r="G23" s="67">
        <v>4354</v>
      </c>
      <c r="H23" s="67">
        <v>31132</v>
      </c>
      <c r="I23" s="67">
        <v>34664</v>
      </c>
      <c r="J23" s="67">
        <v>3568</v>
      </c>
      <c r="K23" s="67">
        <v>3481</v>
      </c>
      <c r="L23" s="67">
        <v>640</v>
      </c>
      <c r="M23" s="67">
        <v>676</v>
      </c>
      <c r="N23" s="67">
        <v>333</v>
      </c>
      <c r="O23" s="67">
        <v>520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98"/>
      <c r="B24" s="56" t="s">
        <v>92</v>
      </c>
      <c r="C24" s="56"/>
      <c r="D24" s="56"/>
      <c r="E24" s="66" t="s">
        <v>93</v>
      </c>
      <c r="F24" s="67">
        <f t="shared" ref="F24:O24" si="3">F21-F22</f>
        <v>-2521</v>
      </c>
      <c r="G24" s="67">
        <f t="shared" si="3"/>
        <v>-2395</v>
      </c>
      <c r="H24" s="67">
        <f t="shared" si="3"/>
        <v>-21924</v>
      </c>
      <c r="I24" s="67">
        <f t="shared" si="3"/>
        <v>-24314</v>
      </c>
      <c r="J24" s="67">
        <f t="shared" si="3"/>
        <v>-10271</v>
      </c>
      <c r="K24" s="67">
        <f t="shared" si="3"/>
        <v>-9498</v>
      </c>
      <c r="L24" s="67">
        <f t="shared" si="3"/>
        <v>-1334</v>
      </c>
      <c r="M24" s="67">
        <f t="shared" si="3"/>
        <v>-1070</v>
      </c>
      <c r="N24" s="67">
        <f t="shared" si="3"/>
        <v>-699</v>
      </c>
      <c r="O24" s="67">
        <f t="shared" si="3"/>
        <v>-803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98"/>
      <c r="B25" s="62" t="s">
        <v>62</v>
      </c>
      <c r="C25" s="62"/>
      <c r="D25" s="62"/>
      <c r="E25" s="102" t="s">
        <v>94</v>
      </c>
      <c r="F25" s="96">
        <v>2521</v>
      </c>
      <c r="G25" s="96">
        <v>2395</v>
      </c>
      <c r="H25" s="96">
        <v>21924</v>
      </c>
      <c r="I25" s="96">
        <v>24314</v>
      </c>
      <c r="J25" s="96">
        <v>10271</v>
      </c>
      <c r="K25" s="96">
        <v>9498</v>
      </c>
      <c r="L25" s="96">
        <v>1334</v>
      </c>
      <c r="M25" s="96">
        <v>1070</v>
      </c>
      <c r="N25" s="96">
        <v>200</v>
      </c>
      <c r="O25" s="96">
        <v>561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98"/>
      <c r="B26" s="83" t="s">
        <v>63</v>
      </c>
      <c r="C26" s="83"/>
      <c r="D26" s="83"/>
      <c r="E26" s="10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98"/>
      <c r="B27" s="56" t="s">
        <v>95</v>
      </c>
      <c r="C27" s="56"/>
      <c r="D27" s="56"/>
      <c r="E27" s="66" t="s">
        <v>96</v>
      </c>
      <c r="F27" s="67">
        <f t="shared" ref="F27:O27" si="4">F24+F25</f>
        <v>0</v>
      </c>
      <c r="G27" s="67">
        <f t="shared" si="4"/>
        <v>0</v>
      </c>
      <c r="H27" s="67">
        <f t="shared" si="4"/>
        <v>0</v>
      </c>
      <c r="I27" s="67">
        <f t="shared" si="4"/>
        <v>0</v>
      </c>
      <c r="J27" s="67">
        <f t="shared" si="4"/>
        <v>0</v>
      </c>
      <c r="K27" s="67">
        <f t="shared" si="4"/>
        <v>0</v>
      </c>
      <c r="L27" s="67">
        <f t="shared" si="4"/>
        <v>0</v>
      </c>
      <c r="M27" s="67">
        <f t="shared" si="4"/>
        <v>0</v>
      </c>
      <c r="N27" s="67">
        <f t="shared" si="4"/>
        <v>-499</v>
      </c>
      <c r="O27" s="67">
        <f t="shared" si="4"/>
        <v>-242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00" t="s">
        <v>64</v>
      </c>
      <c r="B30" s="100"/>
      <c r="C30" s="100"/>
      <c r="D30" s="100"/>
      <c r="E30" s="100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00"/>
      <c r="B31" s="100"/>
      <c r="C31" s="100"/>
      <c r="D31" s="100"/>
      <c r="E31" s="100"/>
      <c r="F31" s="54" t="s">
        <v>234</v>
      </c>
      <c r="G31" s="54" t="s">
        <v>231</v>
      </c>
      <c r="H31" s="54" t="s">
        <v>234</v>
      </c>
      <c r="I31" s="54" t="s">
        <v>231</v>
      </c>
      <c r="J31" s="54" t="s">
        <v>234</v>
      </c>
      <c r="K31" s="54" t="s">
        <v>231</v>
      </c>
      <c r="L31" s="54" t="s">
        <v>234</v>
      </c>
      <c r="M31" s="54" t="s">
        <v>231</v>
      </c>
      <c r="N31" s="54" t="s">
        <v>234</v>
      </c>
      <c r="O31" s="54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98" t="s">
        <v>85</v>
      </c>
      <c r="B32" s="62" t="s">
        <v>45</v>
      </c>
      <c r="C32" s="56"/>
      <c r="D32" s="56"/>
      <c r="E32" s="66" t="s">
        <v>36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04"/>
      <c r="B33" s="64"/>
      <c r="C33" s="62" t="s">
        <v>65</v>
      </c>
      <c r="D33" s="56"/>
      <c r="E33" s="66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04"/>
      <c r="B34" s="64"/>
      <c r="C34" s="63"/>
      <c r="D34" s="56" t="s">
        <v>66</v>
      </c>
      <c r="E34" s="66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04"/>
      <c r="B35" s="63"/>
      <c r="C35" s="56" t="s">
        <v>67</v>
      </c>
      <c r="D35" s="56"/>
      <c r="E35" s="66"/>
      <c r="F35" s="67"/>
      <c r="G35" s="67"/>
      <c r="H35" s="67"/>
      <c r="I35" s="67"/>
      <c r="J35" s="69"/>
      <c r="K35" s="69"/>
      <c r="L35" s="67"/>
      <c r="M35" s="67"/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04"/>
      <c r="B36" s="62" t="s">
        <v>48</v>
      </c>
      <c r="C36" s="56"/>
      <c r="D36" s="56"/>
      <c r="E36" s="66" t="s">
        <v>37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04"/>
      <c r="B37" s="64"/>
      <c r="C37" s="56" t="s">
        <v>68</v>
      </c>
      <c r="D37" s="56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04"/>
      <c r="B38" s="63"/>
      <c r="C38" s="56" t="s">
        <v>69</v>
      </c>
      <c r="D38" s="56"/>
      <c r="E38" s="66"/>
      <c r="F38" s="67"/>
      <c r="G38" s="67"/>
      <c r="H38" s="67"/>
      <c r="I38" s="67"/>
      <c r="J38" s="67"/>
      <c r="K38" s="69"/>
      <c r="L38" s="67"/>
      <c r="M38" s="67"/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04"/>
      <c r="B39" s="30" t="s">
        <v>70</v>
      </c>
      <c r="C39" s="30"/>
      <c r="D39" s="30"/>
      <c r="E39" s="66" t="s">
        <v>97</v>
      </c>
      <c r="F39" s="67">
        <f t="shared" ref="F39:O39" si="5">F32-F36</f>
        <v>0</v>
      </c>
      <c r="G39" s="67">
        <f t="shared" si="5"/>
        <v>0</v>
      </c>
      <c r="H39" s="67">
        <f t="shared" si="5"/>
        <v>0</v>
      </c>
      <c r="I39" s="67">
        <f t="shared" si="5"/>
        <v>0</v>
      </c>
      <c r="J39" s="67">
        <f t="shared" si="5"/>
        <v>0</v>
      </c>
      <c r="K39" s="67">
        <f t="shared" si="5"/>
        <v>0</v>
      </c>
      <c r="L39" s="67">
        <f t="shared" si="5"/>
        <v>0</v>
      </c>
      <c r="M39" s="67">
        <f t="shared" si="5"/>
        <v>0</v>
      </c>
      <c r="N39" s="67">
        <f t="shared" si="5"/>
        <v>0</v>
      </c>
      <c r="O39" s="67">
        <f t="shared" si="5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98" t="s">
        <v>86</v>
      </c>
      <c r="B40" s="62" t="s">
        <v>71</v>
      </c>
      <c r="C40" s="56"/>
      <c r="D40" s="56"/>
      <c r="E40" s="66" t="s">
        <v>39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99"/>
      <c r="B41" s="63"/>
      <c r="C41" s="56" t="s">
        <v>72</v>
      </c>
      <c r="D41" s="56"/>
      <c r="E41" s="66"/>
      <c r="F41" s="69"/>
      <c r="G41" s="69"/>
      <c r="H41" s="69"/>
      <c r="I41" s="69"/>
      <c r="J41" s="67"/>
      <c r="K41" s="67"/>
      <c r="L41" s="67"/>
      <c r="M41" s="67"/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99"/>
      <c r="B42" s="62" t="s">
        <v>59</v>
      </c>
      <c r="C42" s="56"/>
      <c r="D42" s="56"/>
      <c r="E42" s="66" t="s">
        <v>40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99"/>
      <c r="B43" s="63"/>
      <c r="C43" s="56" t="s">
        <v>73</v>
      </c>
      <c r="D43" s="56"/>
      <c r="E43" s="66"/>
      <c r="F43" s="67"/>
      <c r="G43" s="67"/>
      <c r="H43" s="67"/>
      <c r="I43" s="67"/>
      <c r="J43" s="69"/>
      <c r="K43" s="69"/>
      <c r="L43" s="67"/>
      <c r="M43" s="67"/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99"/>
      <c r="B44" s="56" t="s">
        <v>70</v>
      </c>
      <c r="C44" s="56"/>
      <c r="D44" s="56"/>
      <c r="E44" s="66" t="s">
        <v>98</v>
      </c>
      <c r="F44" s="69">
        <f t="shared" ref="F44:O44" si="6">F40-F42</f>
        <v>0</v>
      </c>
      <c r="G44" s="69">
        <f t="shared" si="6"/>
        <v>0</v>
      </c>
      <c r="H44" s="69">
        <f t="shared" si="6"/>
        <v>0</v>
      </c>
      <c r="I44" s="69">
        <f t="shared" si="6"/>
        <v>0</v>
      </c>
      <c r="J44" s="69">
        <f t="shared" si="6"/>
        <v>0</v>
      </c>
      <c r="K44" s="69">
        <f t="shared" si="6"/>
        <v>0</v>
      </c>
      <c r="L44" s="69">
        <f t="shared" si="6"/>
        <v>0</v>
      </c>
      <c r="M44" s="69">
        <f t="shared" si="6"/>
        <v>0</v>
      </c>
      <c r="N44" s="69">
        <f t="shared" si="6"/>
        <v>0</v>
      </c>
      <c r="O44" s="69">
        <f t="shared" si="6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98" t="s">
        <v>78</v>
      </c>
      <c r="B45" s="30" t="s">
        <v>74</v>
      </c>
      <c r="C45" s="30"/>
      <c r="D45" s="30"/>
      <c r="E45" s="66" t="s">
        <v>99</v>
      </c>
      <c r="F45" s="67">
        <f t="shared" ref="F45:O45" si="7">F39+F44</f>
        <v>0</v>
      </c>
      <c r="G45" s="67">
        <f t="shared" si="7"/>
        <v>0</v>
      </c>
      <c r="H45" s="67">
        <f t="shared" si="7"/>
        <v>0</v>
      </c>
      <c r="I45" s="67">
        <f t="shared" si="7"/>
        <v>0</v>
      </c>
      <c r="J45" s="67">
        <f t="shared" si="7"/>
        <v>0</v>
      </c>
      <c r="K45" s="67">
        <f t="shared" si="7"/>
        <v>0</v>
      </c>
      <c r="L45" s="67">
        <f t="shared" si="7"/>
        <v>0</v>
      </c>
      <c r="M45" s="67">
        <f t="shared" si="7"/>
        <v>0</v>
      </c>
      <c r="N45" s="67">
        <f t="shared" si="7"/>
        <v>0</v>
      </c>
      <c r="O45" s="67">
        <f t="shared" si="7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99"/>
      <c r="B46" s="56" t="s">
        <v>75</v>
      </c>
      <c r="C46" s="56"/>
      <c r="D46" s="56"/>
      <c r="E46" s="56"/>
      <c r="F46" s="69"/>
      <c r="G46" s="69"/>
      <c r="H46" s="69"/>
      <c r="I46" s="69"/>
      <c r="J46" s="69"/>
      <c r="K46" s="69"/>
      <c r="L46" s="67"/>
      <c r="M46" s="67"/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99"/>
      <c r="B47" s="56" t="s">
        <v>76</v>
      </c>
      <c r="C47" s="56"/>
      <c r="D47" s="56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99"/>
      <c r="B48" s="56" t="s">
        <v>77</v>
      </c>
      <c r="C48" s="56"/>
      <c r="D48" s="56"/>
      <c r="E48" s="56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L25" sqref="L25:L26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92" t="s">
        <v>0</v>
      </c>
      <c r="B1" s="92"/>
      <c r="C1" s="92"/>
      <c r="D1" s="92"/>
      <c r="E1" s="20" t="s">
        <v>252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94" t="s">
        <v>106</v>
      </c>
      <c r="H6" s="95"/>
      <c r="I6" s="95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7" customHeight="1">
      <c r="A7" s="8"/>
      <c r="B7" s="4"/>
      <c r="C7" s="4"/>
      <c r="D7" s="4"/>
      <c r="E7" s="60"/>
      <c r="F7" s="52" t="s">
        <v>239</v>
      </c>
      <c r="G7" s="52"/>
      <c r="H7" s="52" t="s">
        <v>241</v>
      </c>
      <c r="I7" s="70" t="s">
        <v>20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7.100000000000001" customHeight="1">
      <c r="A8" s="5"/>
      <c r="B8" s="6"/>
      <c r="C8" s="6"/>
      <c r="D8" s="6"/>
      <c r="E8" s="61"/>
      <c r="F8" s="54" t="s">
        <v>230</v>
      </c>
      <c r="G8" s="54" t="s">
        <v>1</v>
      </c>
      <c r="H8" s="54" t="s">
        <v>230</v>
      </c>
      <c r="I8" s="5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93" t="s">
        <v>79</v>
      </c>
      <c r="B9" s="93" t="s">
        <v>80</v>
      </c>
      <c r="C9" s="62" t="s">
        <v>2</v>
      </c>
      <c r="D9" s="56"/>
      <c r="E9" s="56"/>
      <c r="F9" s="57">
        <v>378170.636</v>
      </c>
      <c r="G9" s="58">
        <f t="shared" ref="G9:G22" si="0">F9/$F$22*100</f>
        <v>46.957800308861039</v>
      </c>
      <c r="H9" s="57">
        <v>364606</v>
      </c>
      <c r="I9" s="58">
        <f t="shared" ref="I9:I40" si="1">(F9/H9-1)*100</f>
        <v>3.7203545745270183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8" customHeight="1">
      <c r="A10" s="93"/>
      <c r="B10" s="93"/>
      <c r="C10" s="64"/>
      <c r="D10" s="62" t="s">
        <v>21</v>
      </c>
      <c r="E10" s="56"/>
      <c r="F10" s="57">
        <v>198911.85200000001</v>
      </c>
      <c r="G10" s="58">
        <f t="shared" si="0"/>
        <v>24.69907003906491</v>
      </c>
      <c r="H10" s="57">
        <v>190994</v>
      </c>
      <c r="I10" s="58">
        <f t="shared" si="1"/>
        <v>4.1456024796590496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8" customHeight="1">
      <c r="A11" s="93"/>
      <c r="B11" s="93"/>
      <c r="C11" s="51"/>
      <c r="D11" s="51"/>
      <c r="E11" s="30" t="s">
        <v>22</v>
      </c>
      <c r="F11" s="57">
        <v>177904.995</v>
      </c>
      <c r="G11" s="58">
        <f t="shared" si="0"/>
        <v>22.090629028000265</v>
      </c>
      <c r="H11" s="57">
        <v>172856</v>
      </c>
      <c r="I11" s="58">
        <f t="shared" si="1"/>
        <v>2.9209255102513154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8" customHeight="1">
      <c r="A12" s="93"/>
      <c r="B12" s="93"/>
      <c r="C12" s="51"/>
      <c r="D12" s="29"/>
      <c r="E12" s="30" t="s">
        <v>23</v>
      </c>
      <c r="F12" s="57">
        <v>13589.65</v>
      </c>
      <c r="G12" s="58">
        <f t="shared" si="0"/>
        <v>1.687439505396483</v>
      </c>
      <c r="H12" s="57">
        <v>10856</v>
      </c>
      <c r="I12" s="58">
        <f t="shared" si="1"/>
        <v>25.181005895357412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8" customHeight="1">
      <c r="A13" s="93"/>
      <c r="B13" s="93"/>
      <c r="C13" s="63"/>
      <c r="D13" s="56" t="s">
        <v>24</v>
      </c>
      <c r="E13" s="56"/>
      <c r="F13" s="57">
        <v>131573.609</v>
      </c>
      <c r="G13" s="58">
        <f t="shared" si="0"/>
        <v>16.337617649769513</v>
      </c>
      <c r="H13" s="57">
        <v>127213</v>
      </c>
      <c r="I13" s="58">
        <f t="shared" si="1"/>
        <v>3.4278014039445637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8" customHeight="1">
      <c r="A14" s="93"/>
      <c r="B14" s="93"/>
      <c r="C14" s="56" t="s">
        <v>3</v>
      </c>
      <c r="D14" s="56"/>
      <c r="E14" s="56"/>
      <c r="F14" s="57">
        <v>3455.6979999999999</v>
      </c>
      <c r="G14" s="58">
        <f t="shared" si="0"/>
        <v>0.42909724120338755</v>
      </c>
      <c r="H14" s="57">
        <v>3074</v>
      </c>
      <c r="I14" s="58">
        <f t="shared" si="1"/>
        <v>12.416981132075477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8" customHeight="1">
      <c r="A15" s="93"/>
      <c r="B15" s="93"/>
      <c r="C15" s="56" t="s">
        <v>4</v>
      </c>
      <c r="D15" s="56"/>
      <c r="E15" s="56"/>
      <c r="F15" s="57">
        <v>339.61900000000003</v>
      </c>
      <c r="G15" s="58">
        <f t="shared" si="0"/>
        <v>4.2170807738480989E-2</v>
      </c>
      <c r="H15" s="57">
        <v>3732</v>
      </c>
      <c r="I15" s="58">
        <f t="shared" si="1"/>
        <v>-90.899812433011789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8" customHeight="1">
      <c r="A16" s="93"/>
      <c r="B16" s="93"/>
      <c r="C16" s="56" t="s">
        <v>25</v>
      </c>
      <c r="D16" s="56"/>
      <c r="E16" s="56"/>
      <c r="F16" s="57">
        <v>15887.116</v>
      </c>
      <c r="G16" s="58">
        <f t="shared" si="0"/>
        <v>1.972717999743669</v>
      </c>
      <c r="H16" s="57">
        <v>15992</v>
      </c>
      <c r="I16" s="58">
        <f t="shared" si="1"/>
        <v>-0.65585292646322957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8" customHeight="1">
      <c r="A17" s="93"/>
      <c r="B17" s="93"/>
      <c r="C17" s="56" t="s">
        <v>5</v>
      </c>
      <c r="D17" s="56"/>
      <c r="E17" s="56"/>
      <c r="F17" s="57">
        <v>191053.56299999999</v>
      </c>
      <c r="G17" s="58">
        <f t="shared" si="0"/>
        <v>23.723298970389656</v>
      </c>
      <c r="H17" s="57">
        <v>203067</v>
      </c>
      <c r="I17" s="58">
        <f t="shared" si="1"/>
        <v>-5.9159966907473933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8" customHeight="1">
      <c r="A18" s="93"/>
      <c r="B18" s="93"/>
      <c r="C18" s="56" t="s">
        <v>26</v>
      </c>
      <c r="D18" s="56"/>
      <c r="E18" s="56"/>
      <c r="F18" s="57">
        <v>40350.019999999997</v>
      </c>
      <c r="G18" s="58">
        <f t="shared" si="0"/>
        <v>5.0102995876669523</v>
      </c>
      <c r="H18" s="57">
        <v>37225</v>
      </c>
      <c r="I18" s="58">
        <f t="shared" si="1"/>
        <v>8.3949496306245699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8" customHeight="1">
      <c r="A19" s="93"/>
      <c r="B19" s="93"/>
      <c r="C19" s="56" t="s">
        <v>27</v>
      </c>
      <c r="D19" s="56"/>
      <c r="E19" s="56"/>
      <c r="F19" s="57">
        <v>9620.7019999999993</v>
      </c>
      <c r="G19" s="58">
        <f t="shared" si="0"/>
        <v>1.1946115333689207</v>
      </c>
      <c r="H19" s="57">
        <v>9203</v>
      </c>
      <c r="I19" s="58">
        <f t="shared" si="1"/>
        <v>4.5387591002933769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8" customHeight="1">
      <c r="A20" s="93"/>
      <c r="B20" s="93"/>
      <c r="C20" s="56" t="s">
        <v>6</v>
      </c>
      <c r="D20" s="56"/>
      <c r="E20" s="56"/>
      <c r="F20" s="57">
        <v>61491</v>
      </c>
      <c r="G20" s="58">
        <f t="shared" si="0"/>
        <v>7.635394776637745</v>
      </c>
      <c r="H20" s="57">
        <v>56858</v>
      </c>
      <c r="I20" s="58">
        <f t="shared" si="1"/>
        <v>8.1483696225685076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8" customHeight="1">
      <c r="A21" s="93"/>
      <c r="B21" s="93"/>
      <c r="C21" s="56" t="s">
        <v>7</v>
      </c>
      <c r="D21" s="56"/>
      <c r="E21" s="56"/>
      <c r="F21" s="57">
        <v>104973.109</v>
      </c>
      <c r="G21" s="58">
        <f t="shared" si="0"/>
        <v>13.034608774390149</v>
      </c>
      <c r="H21" s="57">
        <v>101616</v>
      </c>
      <c r="I21" s="58">
        <f t="shared" si="1"/>
        <v>3.30372087072901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8" customHeight="1">
      <c r="A22" s="93"/>
      <c r="B22" s="93"/>
      <c r="C22" s="56" t="s">
        <v>8</v>
      </c>
      <c r="D22" s="56"/>
      <c r="E22" s="56"/>
      <c r="F22" s="57">
        <f>SUM(F9,F14:F21)</f>
        <v>805341.46299999999</v>
      </c>
      <c r="G22" s="58">
        <f t="shared" si="0"/>
        <v>100</v>
      </c>
      <c r="H22" s="57">
        <f>SUM(H9,H14:H21)</f>
        <v>795373</v>
      </c>
      <c r="I22" s="58">
        <f t="shared" si="1"/>
        <v>1.2533066875541454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8" customHeight="1">
      <c r="A23" s="93"/>
      <c r="B23" s="93" t="s">
        <v>81</v>
      </c>
      <c r="C23" s="65" t="s">
        <v>9</v>
      </c>
      <c r="D23" s="30"/>
      <c r="E23" s="30"/>
      <c r="F23" s="57">
        <v>462502.701</v>
      </c>
      <c r="G23" s="58">
        <f t="shared" ref="G23:G40" si="2">F23/$F$40*100</f>
        <v>57.996338402181614</v>
      </c>
      <c r="H23" s="57">
        <v>458338</v>
      </c>
      <c r="I23" s="58">
        <f t="shared" si="1"/>
        <v>0.90865278462619603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8" customHeight="1">
      <c r="A24" s="93"/>
      <c r="B24" s="93"/>
      <c r="C24" s="64"/>
      <c r="D24" s="30" t="s">
        <v>10</v>
      </c>
      <c r="E24" s="30"/>
      <c r="F24" s="57">
        <v>152551.43900000001</v>
      </c>
      <c r="G24" s="58">
        <f t="shared" si="2"/>
        <v>19.129455592052352</v>
      </c>
      <c r="H24" s="57">
        <v>149312</v>
      </c>
      <c r="I24" s="58">
        <f t="shared" si="1"/>
        <v>2.1695771270895836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" customHeight="1">
      <c r="A25" s="93"/>
      <c r="B25" s="93"/>
      <c r="C25" s="64"/>
      <c r="D25" s="30" t="s">
        <v>28</v>
      </c>
      <c r="E25" s="30"/>
      <c r="F25" s="57">
        <v>238658.95499999999</v>
      </c>
      <c r="G25" s="58">
        <f t="shared" si="2"/>
        <v>29.927058776011418</v>
      </c>
      <c r="H25" s="57">
        <v>239022</v>
      </c>
      <c r="I25" s="58">
        <f t="shared" si="1"/>
        <v>-0.15188769234631971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8" customHeight="1">
      <c r="A26" s="93"/>
      <c r="B26" s="93"/>
      <c r="C26" s="63"/>
      <c r="D26" s="30" t="s">
        <v>11</v>
      </c>
      <c r="E26" s="30"/>
      <c r="F26" s="57">
        <v>71292.307000000001</v>
      </c>
      <c r="G26" s="58">
        <f t="shared" si="2"/>
        <v>8.9398240341178496</v>
      </c>
      <c r="H26" s="57">
        <v>70004</v>
      </c>
      <c r="I26" s="58">
        <f t="shared" si="1"/>
        <v>1.8403334095194568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8" customHeight="1">
      <c r="A27" s="93"/>
      <c r="B27" s="93"/>
      <c r="C27" s="65" t="s">
        <v>12</v>
      </c>
      <c r="D27" s="30"/>
      <c r="E27" s="30"/>
      <c r="F27" s="57">
        <v>230078.902</v>
      </c>
      <c r="G27" s="58">
        <f t="shared" si="2"/>
        <v>28.85114796247294</v>
      </c>
      <c r="H27" s="57">
        <v>230244</v>
      </c>
      <c r="I27" s="58">
        <f t="shared" si="1"/>
        <v>-7.1705668768784481E-2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8" customHeight="1">
      <c r="A28" s="93"/>
      <c r="B28" s="93"/>
      <c r="C28" s="64"/>
      <c r="D28" s="30" t="s">
        <v>13</v>
      </c>
      <c r="E28" s="30"/>
      <c r="F28" s="57">
        <v>103548.84699999999</v>
      </c>
      <c r="G28" s="58">
        <f t="shared" si="2"/>
        <v>12.984689513775896</v>
      </c>
      <c r="H28" s="57">
        <v>102736</v>
      </c>
      <c r="I28" s="58">
        <f t="shared" si="1"/>
        <v>0.79119977417847487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8" customHeight="1">
      <c r="A29" s="93"/>
      <c r="B29" s="93"/>
      <c r="C29" s="64"/>
      <c r="D29" s="30" t="s">
        <v>29</v>
      </c>
      <c r="E29" s="30"/>
      <c r="F29" s="57">
        <v>6559.7349999999997</v>
      </c>
      <c r="G29" s="58">
        <f t="shared" si="2"/>
        <v>0.82256949000744284</v>
      </c>
      <c r="H29" s="57">
        <v>6619</v>
      </c>
      <c r="I29" s="58">
        <f t="shared" si="1"/>
        <v>-0.89537694515788857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8" customHeight="1">
      <c r="A30" s="93"/>
      <c r="B30" s="93"/>
      <c r="C30" s="64"/>
      <c r="D30" s="30" t="s">
        <v>30</v>
      </c>
      <c r="E30" s="30"/>
      <c r="F30" s="57">
        <v>54206.334000000003</v>
      </c>
      <c r="G30" s="58">
        <f t="shared" si="2"/>
        <v>6.7972984447623439</v>
      </c>
      <c r="H30" s="57">
        <v>48235</v>
      </c>
      <c r="I30" s="58">
        <f t="shared" si="1"/>
        <v>12.379670363843687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8" customHeight="1">
      <c r="A31" s="93"/>
      <c r="B31" s="93"/>
      <c r="C31" s="64"/>
      <c r="D31" s="30" t="s">
        <v>31</v>
      </c>
      <c r="E31" s="30"/>
      <c r="F31" s="57">
        <v>40958.267999999996</v>
      </c>
      <c r="G31" s="58">
        <f t="shared" si="2"/>
        <v>5.1360339434974378</v>
      </c>
      <c r="H31" s="57">
        <v>39310</v>
      </c>
      <c r="I31" s="58">
        <f t="shared" si="1"/>
        <v>4.1929992368354041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8" customHeight="1">
      <c r="A32" s="93"/>
      <c r="B32" s="93"/>
      <c r="C32" s="64"/>
      <c r="D32" s="30" t="s">
        <v>14</v>
      </c>
      <c r="E32" s="30"/>
      <c r="F32" s="57">
        <v>2575.0210000000002</v>
      </c>
      <c r="G32" s="58">
        <f t="shared" si="2"/>
        <v>0.32289928034111981</v>
      </c>
      <c r="H32" s="57">
        <v>3676</v>
      </c>
      <c r="I32" s="58">
        <f t="shared" si="1"/>
        <v>-29.950462459194771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8" customHeight="1">
      <c r="A33" s="93"/>
      <c r="B33" s="93"/>
      <c r="C33" s="63"/>
      <c r="D33" s="30" t="s">
        <v>32</v>
      </c>
      <c r="E33" s="30"/>
      <c r="F33" s="57">
        <v>22230.697</v>
      </c>
      <c r="G33" s="58">
        <f t="shared" si="2"/>
        <v>2.7876572900886987</v>
      </c>
      <c r="H33" s="57">
        <v>29668</v>
      </c>
      <c r="I33" s="58">
        <f t="shared" si="1"/>
        <v>-25.068434002966157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8" customHeight="1">
      <c r="A34" s="93"/>
      <c r="B34" s="93"/>
      <c r="C34" s="65" t="s">
        <v>15</v>
      </c>
      <c r="D34" s="30"/>
      <c r="E34" s="30"/>
      <c r="F34" s="57">
        <v>104887.192</v>
      </c>
      <c r="G34" s="58">
        <f t="shared" si="2"/>
        <v>13.152513635345443</v>
      </c>
      <c r="H34" s="57">
        <v>98413</v>
      </c>
      <c r="I34" s="58">
        <f t="shared" si="1"/>
        <v>6.5785942914045936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8" customHeight="1">
      <c r="A35" s="93"/>
      <c r="B35" s="93"/>
      <c r="C35" s="64"/>
      <c r="D35" s="65" t="s">
        <v>16</v>
      </c>
      <c r="E35" s="30"/>
      <c r="F35" s="57">
        <v>104880.68399999999</v>
      </c>
      <c r="G35" s="58">
        <f t="shared" si="2"/>
        <v>13.151697553256611</v>
      </c>
      <c r="H35" s="57">
        <v>97821</v>
      </c>
      <c r="I35" s="58">
        <f t="shared" si="1"/>
        <v>7.2169411476063372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8" customHeight="1">
      <c r="A36" s="93"/>
      <c r="B36" s="93"/>
      <c r="C36" s="64"/>
      <c r="D36" s="64"/>
      <c r="E36" s="59" t="s">
        <v>102</v>
      </c>
      <c r="F36" s="57">
        <v>40273.129999999997</v>
      </c>
      <c r="G36" s="58">
        <f t="shared" si="2"/>
        <v>5.0501198608028286</v>
      </c>
      <c r="H36" s="57">
        <v>47746</v>
      </c>
      <c r="I36" s="58">
        <f t="shared" si="1"/>
        <v>-15.651300632513721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8" customHeight="1">
      <c r="A37" s="93"/>
      <c r="B37" s="93"/>
      <c r="C37" s="64"/>
      <c r="D37" s="63"/>
      <c r="E37" s="30" t="s">
        <v>33</v>
      </c>
      <c r="F37" s="57">
        <v>64567.998</v>
      </c>
      <c r="G37" s="58">
        <f t="shared" si="2"/>
        <v>8.0966174983686976</v>
      </c>
      <c r="H37" s="57">
        <v>50026</v>
      </c>
      <c r="I37" s="58">
        <f t="shared" si="1"/>
        <v>29.0688801823052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8" customHeight="1">
      <c r="A38" s="93"/>
      <c r="B38" s="93"/>
      <c r="C38" s="64"/>
      <c r="D38" s="56" t="s">
        <v>34</v>
      </c>
      <c r="E38" s="56"/>
      <c r="F38" s="57">
        <v>6.508</v>
      </c>
      <c r="G38" s="58">
        <f t="shared" si="2"/>
        <v>8.1608208882956977E-4</v>
      </c>
      <c r="H38" s="57">
        <v>592</v>
      </c>
      <c r="I38" s="58">
        <f t="shared" si="1"/>
        <v>-98.900675675675672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8" customHeight="1">
      <c r="A39" s="93"/>
      <c r="B39" s="93"/>
      <c r="C39" s="63"/>
      <c r="D39" s="56" t="s">
        <v>35</v>
      </c>
      <c r="E39" s="56"/>
      <c r="F39" s="57">
        <v>0</v>
      </c>
      <c r="G39" s="58">
        <f t="shared" si="2"/>
        <v>0</v>
      </c>
      <c r="H39" s="57">
        <v>0</v>
      </c>
      <c r="I39" s="58" t="e">
        <f t="shared" si="1"/>
        <v>#DIV/0!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8" customHeight="1">
      <c r="A40" s="93"/>
      <c r="B40" s="93"/>
      <c r="C40" s="30" t="s">
        <v>17</v>
      </c>
      <c r="D40" s="30"/>
      <c r="E40" s="30"/>
      <c r="F40" s="57">
        <f>SUM(F23,F27,F34)</f>
        <v>797468.79500000004</v>
      </c>
      <c r="G40" s="58">
        <f t="shared" si="2"/>
        <v>100</v>
      </c>
      <c r="H40" s="57">
        <f>SUM(H23,H27,H34)</f>
        <v>786995</v>
      </c>
      <c r="I40" s="58">
        <f t="shared" si="1"/>
        <v>1.3308591541242309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85" zoomScaleNormal="100" zoomScaleSheetLayoutView="85" workbookViewId="0">
      <pane xSplit="4" ySplit="6" topLeftCell="E22" activePane="bottomRight" state="frozen"/>
      <selection activeCell="G46" sqref="G46"/>
      <selection pane="topRight" activeCell="G46" sqref="G46"/>
      <selection pane="bottomLeft" activeCell="G46" sqref="G46"/>
      <selection pane="bottomRight" activeCell="G32" sqref="G32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7" t="s">
        <v>0</v>
      </c>
      <c r="B1" s="37"/>
      <c r="C1" s="20" t="s">
        <v>252</v>
      </c>
      <c r="D1" s="38"/>
      <c r="E1" s="38"/>
    </row>
    <row r="4" spans="1:9">
      <c r="A4" s="9" t="s">
        <v>107</v>
      </c>
    </row>
    <row r="5" spans="1:9">
      <c r="I5" s="39" t="s">
        <v>108</v>
      </c>
    </row>
    <row r="6" spans="1:9" s="33" customFormat="1" ht="29.25" customHeight="1">
      <c r="A6" s="71" t="s">
        <v>109</v>
      </c>
      <c r="B6" s="52"/>
      <c r="C6" s="52"/>
      <c r="D6" s="52"/>
      <c r="E6" s="28" t="s">
        <v>226</v>
      </c>
      <c r="F6" s="28" t="s">
        <v>227</v>
      </c>
      <c r="G6" s="28" t="s">
        <v>228</v>
      </c>
      <c r="H6" s="28" t="s">
        <v>232</v>
      </c>
      <c r="I6" s="28" t="s">
        <v>242</v>
      </c>
    </row>
    <row r="7" spans="1:9" ht="27" customHeight="1">
      <c r="A7" s="93" t="s">
        <v>110</v>
      </c>
      <c r="B7" s="62" t="s">
        <v>111</v>
      </c>
      <c r="C7" s="56"/>
      <c r="D7" s="66" t="s">
        <v>112</v>
      </c>
      <c r="E7" s="32">
        <v>715393</v>
      </c>
      <c r="F7" s="28">
        <v>739134</v>
      </c>
      <c r="G7" s="28">
        <v>907177</v>
      </c>
      <c r="H7" s="28">
        <v>795374</v>
      </c>
      <c r="I7" s="28">
        <v>805341.46299999999</v>
      </c>
    </row>
    <row r="8" spans="1:9" ht="27" customHeight="1">
      <c r="A8" s="93"/>
      <c r="B8" s="83"/>
      <c r="C8" s="56" t="s">
        <v>113</v>
      </c>
      <c r="D8" s="66" t="s">
        <v>37</v>
      </c>
      <c r="E8" s="72">
        <v>398357</v>
      </c>
      <c r="F8" s="72">
        <v>403552</v>
      </c>
      <c r="G8" s="72">
        <v>411429</v>
      </c>
      <c r="H8" s="72">
        <v>421053</v>
      </c>
      <c r="I8" s="73">
        <v>432148.05</v>
      </c>
    </row>
    <row r="9" spans="1:9" ht="27" customHeight="1">
      <c r="A9" s="93"/>
      <c r="B9" s="56" t="s">
        <v>114</v>
      </c>
      <c r="C9" s="56"/>
      <c r="D9" s="66"/>
      <c r="E9" s="72">
        <v>712401</v>
      </c>
      <c r="F9" s="72">
        <v>735658</v>
      </c>
      <c r="G9" s="72">
        <v>903212</v>
      </c>
      <c r="H9" s="72">
        <v>786996</v>
      </c>
      <c r="I9" s="74">
        <v>797468.79500000004</v>
      </c>
    </row>
    <row r="10" spans="1:9" ht="27" customHeight="1">
      <c r="A10" s="93"/>
      <c r="B10" s="56" t="s">
        <v>115</v>
      </c>
      <c r="C10" s="56"/>
      <c r="D10" s="66"/>
      <c r="E10" s="72">
        <v>2992</v>
      </c>
      <c r="F10" s="72">
        <v>3476</v>
      </c>
      <c r="G10" s="72">
        <v>3965</v>
      </c>
      <c r="H10" s="72">
        <v>8378</v>
      </c>
      <c r="I10" s="74">
        <v>7872.6679999999997</v>
      </c>
    </row>
    <row r="11" spans="1:9" ht="27" customHeight="1">
      <c r="A11" s="93"/>
      <c r="B11" s="56" t="s">
        <v>116</v>
      </c>
      <c r="C11" s="56"/>
      <c r="D11" s="66"/>
      <c r="E11" s="72">
        <v>2363</v>
      </c>
      <c r="F11" s="72">
        <v>3029</v>
      </c>
      <c r="G11" s="72">
        <v>3424</v>
      </c>
      <c r="H11" s="72">
        <v>2161</v>
      </c>
      <c r="I11" s="74">
        <v>5722.5280000000002</v>
      </c>
    </row>
    <row r="12" spans="1:9" ht="27" customHeight="1">
      <c r="A12" s="93"/>
      <c r="B12" s="56" t="s">
        <v>117</v>
      </c>
      <c r="C12" s="56"/>
      <c r="D12" s="66"/>
      <c r="E12" s="72">
        <v>629</v>
      </c>
      <c r="F12" s="72">
        <v>446</v>
      </c>
      <c r="G12" s="72">
        <v>540</v>
      </c>
      <c r="H12" s="72">
        <v>6217</v>
      </c>
      <c r="I12" s="74">
        <v>2150.14</v>
      </c>
    </row>
    <row r="13" spans="1:9" ht="27" customHeight="1">
      <c r="A13" s="93"/>
      <c r="B13" s="56" t="s">
        <v>118</v>
      </c>
      <c r="C13" s="56"/>
      <c r="D13" s="66"/>
      <c r="E13" s="72">
        <v>-86</v>
      </c>
      <c r="F13" s="72">
        <v>-183</v>
      </c>
      <c r="G13" s="72">
        <v>94</v>
      </c>
      <c r="H13" s="72">
        <v>5677</v>
      </c>
      <c r="I13" s="74">
        <v>-4067.01</v>
      </c>
    </row>
    <row r="14" spans="1:9" ht="27" customHeight="1">
      <c r="A14" s="93"/>
      <c r="B14" s="56" t="s">
        <v>119</v>
      </c>
      <c r="C14" s="56"/>
      <c r="D14" s="66"/>
      <c r="E14" s="72">
        <v>0</v>
      </c>
      <c r="F14" s="72">
        <v>0</v>
      </c>
      <c r="G14" s="72">
        <v>0</v>
      </c>
      <c r="H14" s="72">
        <v>7</v>
      </c>
      <c r="I14" s="74">
        <v>0</v>
      </c>
    </row>
    <row r="15" spans="1:9" ht="27" customHeight="1">
      <c r="A15" s="93"/>
      <c r="B15" s="56" t="s">
        <v>120</v>
      </c>
      <c r="C15" s="56"/>
      <c r="D15" s="66"/>
      <c r="E15" s="72">
        <v>271</v>
      </c>
      <c r="F15" s="72">
        <v>-16</v>
      </c>
      <c r="G15" s="72">
        <v>143</v>
      </c>
      <c r="H15" s="72">
        <v>6578</v>
      </c>
      <c r="I15" s="74">
        <v>-5762.5659999999998</v>
      </c>
    </row>
    <row r="16" spans="1:9" ht="27" customHeight="1">
      <c r="A16" s="93"/>
      <c r="B16" s="56" t="s">
        <v>121</v>
      </c>
      <c r="C16" s="56"/>
      <c r="D16" s="66" t="s">
        <v>38</v>
      </c>
      <c r="E16" s="72">
        <v>29275</v>
      </c>
      <c r="F16" s="72">
        <v>30715</v>
      </c>
      <c r="G16" s="72">
        <v>31304</v>
      </c>
      <c r="H16" s="72">
        <v>33339</v>
      </c>
      <c r="I16" s="74">
        <v>34384.654999999999</v>
      </c>
    </row>
    <row r="17" spans="1:9" ht="27" customHeight="1">
      <c r="A17" s="93"/>
      <c r="B17" s="56" t="s">
        <v>122</v>
      </c>
      <c r="C17" s="56"/>
      <c r="D17" s="66" t="s">
        <v>39</v>
      </c>
      <c r="E17" s="72">
        <v>180124</v>
      </c>
      <c r="F17" s="72">
        <v>284926</v>
      </c>
      <c r="G17" s="72">
        <v>215184</v>
      </c>
      <c r="H17" s="72">
        <v>189787</v>
      </c>
      <c r="I17" s="74">
        <v>233833.43100000001</v>
      </c>
    </row>
    <row r="18" spans="1:9" ht="27" customHeight="1">
      <c r="A18" s="93"/>
      <c r="B18" s="56" t="s">
        <v>123</v>
      </c>
      <c r="C18" s="56"/>
      <c r="D18" s="66" t="s">
        <v>40</v>
      </c>
      <c r="E18" s="72">
        <v>814671</v>
      </c>
      <c r="F18" s="72">
        <v>802246</v>
      </c>
      <c r="G18" s="72">
        <v>808415</v>
      </c>
      <c r="H18" s="72">
        <v>804739</v>
      </c>
      <c r="I18" s="74">
        <v>803875.47</v>
      </c>
    </row>
    <row r="19" spans="1:9" ht="27" customHeight="1">
      <c r="A19" s="93"/>
      <c r="B19" s="56" t="s">
        <v>124</v>
      </c>
      <c r="C19" s="56"/>
      <c r="D19" s="66" t="s">
        <v>125</v>
      </c>
      <c r="E19" s="72">
        <f>E17+E18-E16</f>
        <v>965520</v>
      </c>
      <c r="F19" s="72">
        <f>F17+F18-F16</f>
        <v>1056457</v>
      </c>
      <c r="G19" s="72">
        <f>G17+G18-G16</f>
        <v>992295</v>
      </c>
      <c r="H19" s="72">
        <f>H17+H18-H16</f>
        <v>961187</v>
      </c>
      <c r="I19" s="72">
        <f>I17+I18-I16</f>
        <v>1003324.2459999999</v>
      </c>
    </row>
    <row r="20" spans="1:9" ht="27" customHeight="1">
      <c r="A20" s="93"/>
      <c r="B20" s="56" t="s">
        <v>126</v>
      </c>
      <c r="C20" s="56"/>
      <c r="D20" s="66" t="s">
        <v>127</v>
      </c>
      <c r="E20" s="75">
        <f>E18/E8</f>
        <v>2.0450776564739668</v>
      </c>
      <c r="F20" s="75">
        <f>F18/F8</f>
        <v>1.9879618983427167</v>
      </c>
      <c r="G20" s="75">
        <f>G18/G8</f>
        <v>1.9648955226782749</v>
      </c>
      <c r="H20" s="75">
        <f>H18/H8</f>
        <v>1.911253452653229</v>
      </c>
      <c r="I20" s="75">
        <f>I18/I8</f>
        <v>1.860185346202534</v>
      </c>
    </row>
    <row r="21" spans="1:9" ht="27" customHeight="1">
      <c r="A21" s="93"/>
      <c r="B21" s="56" t="s">
        <v>128</v>
      </c>
      <c r="C21" s="56"/>
      <c r="D21" s="66" t="s">
        <v>129</v>
      </c>
      <c r="E21" s="75">
        <f>E19/E8</f>
        <v>2.4237555760285372</v>
      </c>
      <c r="F21" s="75">
        <f>F19/F8</f>
        <v>2.6178955871857901</v>
      </c>
      <c r="G21" s="75">
        <f>G19/G8</f>
        <v>2.4118256126816533</v>
      </c>
      <c r="H21" s="75">
        <f>H19/H8</f>
        <v>2.2828171275350133</v>
      </c>
      <c r="I21" s="75">
        <f>I19/I8</f>
        <v>2.3217141579141685</v>
      </c>
    </row>
    <row r="22" spans="1:9" ht="27" customHeight="1">
      <c r="A22" s="93"/>
      <c r="B22" s="56" t="s">
        <v>130</v>
      </c>
      <c r="C22" s="56"/>
      <c r="D22" s="66" t="s">
        <v>131</v>
      </c>
      <c r="E22" s="72">
        <f>E18/E24*1000000</f>
        <v>552239.57489528635</v>
      </c>
      <c r="F22" s="72">
        <f>F18/F24*1000000</f>
        <v>543817.0623496403</v>
      </c>
      <c r="G22" s="72">
        <f>G18/G24*1000000</f>
        <v>525537.91226722102</v>
      </c>
      <c r="H22" s="72">
        <f>H18/H24*1000000</f>
        <v>523148.20232184109</v>
      </c>
      <c r="I22" s="72">
        <f>I18/I24*1000000</f>
        <v>522586.83501250116</v>
      </c>
    </row>
    <row r="23" spans="1:9" ht="27" customHeight="1">
      <c r="A23" s="93"/>
      <c r="B23" s="56" t="s">
        <v>132</v>
      </c>
      <c r="C23" s="56"/>
      <c r="D23" s="66" t="s">
        <v>133</v>
      </c>
      <c r="E23" s="72">
        <f>E19/E24*1000000</f>
        <v>654495.31694745098</v>
      </c>
      <c r="F23" s="72">
        <f>F19/F24*1000000</f>
        <v>716138.61862659839</v>
      </c>
      <c r="G23" s="72">
        <f>G19/G24*1000000</f>
        <v>645075.41628149163</v>
      </c>
      <c r="H23" s="72">
        <f>H19/H24*1000000</f>
        <v>624852.59338136157</v>
      </c>
      <c r="I23" s="72">
        <f>I19/I24*1000000</f>
        <v>652245.35612268909</v>
      </c>
    </row>
    <row r="24" spans="1:9" ht="27" customHeight="1">
      <c r="A24" s="93"/>
      <c r="B24" s="76" t="s">
        <v>134</v>
      </c>
      <c r="C24" s="77"/>
      <c r="D24" s="66" t="s">
        <v>135</v>
      </c>
      <c r="E24" s="72">
        <v>1475213</v>
      </c>
      <c r="F24" s="72">
        <f>E24</f>
        <v>1475213</v>
      </c>
      <c r="G24" s="72">
        <v>1538262</v>
      </c>
      <c r="H24" s="72">
        <v>1538262</v>
      </c>
      <c r="I24" s="74">
        <v>1538262</v>
      </c>
    </row>
    <row r="25" spans="1:9" ht="27" customHeight="1">
      <c r="A25" s="93"/>
      <c r="B25" s="30" t="s">
        <v>136</v>
      </c>
      <c r="C25" s="30"/>
      <c r="D25" s="30"/>
      <c r="E25" s="72">
        <v>368483</v>
      </c>
      <c r="F25" s="72">
        <v>374180</v>
      </c>
      <c r="G25" s="72">
        <v>384274</v>
      </c>
      <c r="H25" s="72">
        <v>380864</v>
      </c>
      <c r="I25" s="67">
        <v>392985.48499999999</v>
      </c>
    </row>
    <row r="26" spans="1:9" ht="27" customHeight="1">
      <c r="A26" s="93"/>
      <c r="B26" s="30" t="s">
        <v>137</v>
      </c>
      <c r="C26" s="30"/>
      <c r="D26" s="30"/>
      <c r="E26" s="78">
        <v>1.0089999999999999</v>
      </c>
      <c r="F26" s="78">
        <v>1.016</v>
      </c>
      <c r="G26" s="78">
        <v>1.028</v>
      </c>
      <c r="H26" s="78">
        <v>1.018</v>
      </c>
      <c r="I26" s="79">
        <v>1.022</v>
      </c>
    </row>
    <row r="27" spans="1:9" ht="27" customHeight="1">
      <c r="A27" s="93"/>
      <c r="B27" s="30" t="s">
        <v>138</v>
      </c>
      <c r="C27" s="30"/>
      <c r="D27" s="30"/>
      <c r="E27" s="80">
        <v>0.2</v>
      </c>
      <c r="F27" s="80">
        <v>0.1</v>
      </c>
      <c r="G27" s="80">
        <v>0.14000000000000001</v>
      </c>
      <c r="H27" s="80">
        <v>1.63</v>
      </c>
      <c r="I27" s="81">
        <v>0.55000000000000004</v>
      </c>
    </row>
    <row r="28" spans="1:9" ht="27" customHeight="1">
      <c r="A28" s="93"/>
      <c r="B28" s="30" t="s">
        <v>139</v>
      </c>
      <c r="C28" s="30"/>
      <c r="D28" s="30"/>
      <c r="E28" s="80">
        <v>99.8</v>
      </c>
      <c r="F28" s="80">
        <v>100.3</v>
      </c>
      <c r="G28" s="80">
        <v>97.5</v>
      </c>
      <c r="H28" s="80">
        <v>97.4</v>
      </c>
      <c r="I28" s="81">
        <v>97.1</v>
      </c>
    </row>
    <row r="29" spans="1:9" ht="27" customHeight="1">
      <c r="A29" s="93"/>
      <c r="B29" s="30" t="s">
        <v>140</v>
      </c>
      <c r="C29" s="30"/>
      <c r="D29" s="30"/>
      <c r="E29" s="80">
        <v>65.900000000000006</v>
      </c>
      <c r="F29" s="80">
        <v>65.8</v>
      </c>
      <c r="G29" s="80">
        <v>52.4</v>
      </c>
      <c r="H29" s="80">
        <v>58.2</v>
      </c>
      <c r="I29" s="81">
        <v>55.7</v>
      </c>
    </row>
    <row r="30" spans="1:9" ht="27" customHeight="1">
      <c r="A30" s="93"/>
      <c r="B30" s="93" t="s">
        <v>141</v>
      </c>
      <c r="C30" s="30" t="s">
        <v>142</v>
      </c>
      <c r="D30" s="30"/>
      <c r="E30" s="80">
        <v>0</v>
      </c>
      <c r="F30" s="80">
        <v>0</v>
      </c>
      <c r="G30" s="80">
        <v>0</v>
      </c>
      <c r="H30" s="80">
        <v>0</v>
      </c>
      <c r="I30" s="81">
        <v>0</v>
      </c>
    </row>
    <row r="31" spans="1:9" ht="27" customHeight="1">
      <c r="A31" s="93"/>
      <c r="B31" s="93"/>
      <c r="C31" s="30" t="s">
        <v>143</v>
      </c>
      <c r="D31" s="30"/>
      <c r="E31" s="80">
        <v>0</v>
      </c>
      <c r="F31" s="80">
        <v>0</v>
      </c>
      <c r="G31" s="80">
        <v>0</v>
      </c>
      <c r="H31" s="80">
        <v>0</v>
      </c>
      <c r="I31" s="81">
        <v>0</v>
      </c>
    </row>
    <row r="32" spans="1:9" ht="27" customHeight="1">
      <c r="A32" s="93"/>
      <c r="B32" s="93"/>
      <c r="C32" s="30" t="s">
        <v>144</v>
      </c>
      <c r="D32" s="30"/>
      <c r="E32" s="80">
        <v>7.3</v>
      </c>
      <c r="F32" s="80">
        <v>7.5</v>
      </c>
      <c r="G32" s="80">
        <v>8.3000000000000007</v>
      </c>
      <c r="H32" s="80">
        <v>8.6</v>
      </c>
      <c r="I32" s="81">
        <v>8.5</v>
      </c>
    </row>
    <row r="33" spans="1:9" ht="27" customHeight="1">
      <c r="A33" s="93"/>
      <c r="B33" s="93"/>
      <c r="C33" s="30" t="s">
        <v>145</v>
      </c>
      <c r="D33" s="30"/>
      <c r="E33" s="80">
        <v>120.4</v>
      </c>
      <c r="F33" s="80">
        <v>123.7</v>
      </c>
      <c r="G33" s="80">
        <v>122</v>
      </c>
      <c r="H33" s="80">
        <v>123.4</v>
      </c>
      <c r="I33" s="82">
        <v>123.4</v>
      </c>
    </row>
    <row r="34" spans="1:9" ht="27" customHeight="1">
      <c r="A34" s="1" t="s">
        <v>243</v>
      </c>
      <c r="E34" s="40"/>
      <c r="F34" s="40"/>
      <c r="G34" s="40"/>
      <c r="H34" s="40"/>
      <c r="I34" s="41"/>
    </row>
    <row r="35" spans="1:9" ht="27" customHeight="1">
      <c r="A35" s="11" t="s">
        <v>146</v>
      </c>
    </row>
    <row r="36" spans="1:9">
      <c r="A36" s="42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11" activePane="bottomRight" state="frozen"/>
      <selection activeCell="G46" sqref="G46"/>
      <selection pane="topRight" activeCell="G46" sqref="G46"/>
      <selection pane="bottomLeft" activeCell="G46" sqref="G46"/>
      <selection pane="bottomRight" activeCell="K33" sqref="K33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252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5" customHeight="1">
      <c r="A6" s="101" t="s">
        <v>44</v>
      </c>
      <c r="B6" s="100"/>
      <c r="C6" s="100"/>
      <c r="D6" s="100"/>
      <c r="E6" s="100"/>
      <c r="F6" s="105" t="s">
        <v>247</v>
      </c>
      <c r="G6" s="105"/>
      <c r="H6" s="105" t="s">
        <v>248</v>
      </c>
      <c r="I6" s="105"/>
      <c r="J6" s="105" t="s">
        <v>249</v>
      </c>
      <c r="K6" s="105"/>
      <c r="L6" s="105" t="s">
        <v>250</v>
      </c>
      <c r="M6" s="105"/>
      <c r="N6" s="105" t="s">
        <v>251</v>
      </c>
      <c r="O6" s="105"/>
    </row>
    <row r="7" spans="1:25" ht="15.95" customHeight="1">
      <c r="A7" s="100"/>
      <c r="B7" s="100"/>
      <c r="C7" s="100"/>
      <c r="D7" s="100"/>
      <c r="E7" s="100"/>
      <c r="F7" s="54" t="s">
        <v>239</v>
      </c>
      <c r="G7" s="84" t="s">
        <v>240</v>
      </c>
      <c r="H7" s="54" t="s">
        <v>239</v>
      </c>
      <c r="I7" s="84" t="s">
        <v>240</v>
      </c>
      <c r="J7" s="54" t="s">
        <v>239</v>
      </c>
      <c r="K7" s="84" t="s">
        <v>240</v>
      </c>
      <c r="L7" s="54" t="s">
        <v>239</v>
      </c>
      <c r="M7" s="84" t="s">
        <v>240</v>
      </c>
      <c r="N7" s="54" t="s">
        <v>239</v>
      </c>
      <c r="O7" s="84" t="s">
        <v>240</v>
      </c>
    </row>
    <row r="8" spans="1:25" ht="15.95" customHeight="1">
      <c r="A8" s="98" t="s">
        <v>83</v>
      </c>
      <c r="B8" s="62" t="s">
        <v>45</v>
      </c>
      <c r="C8" s="56"/>
      <c r="D8" s="56"/>
      <c r="E8" s="66" t="s">
        <v>36</v>
      </c>
      <c r="F8" s="67">
        <v>37748</v>
      </c>
      <c r="G8" s="67">
        <v>40027</v>
      </c>
      <c r="H8" s="67">
        <v>41814</v>
      </c>
      <c r="I8" s="67">
        <v>41569</v>
      </c>
      <c r="J8" s="67">
        <v>31472</v>
      </c>
      <c r="K8" s="67">
        <v>32008</v>
      </c>
      <c r="L8" s="67">
        <v>7071</v>
      </c>
      <c r="M8" s="67">
        <v>7081</v>
      </c>
      <c r="N8" s="67">
        <v>8839</v>
      </c>
      <c r="O8" s="67">
        <v>8163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98"/>
      <c r="B9" s="64"/>
      <c r="C9" s="56" t="s">
        <v>46</v>
      </c>
      <c r="D9" s="56"/>
      <c r="E9" s="66" t="s">
        <v>37</v>
      </c>
      <c r="F9" s="67">
        <v>34294</v>
      </c>
      <c r="G9" s="67">
        <v>33528</v>
      </c>
      <c r="H9" s="67">
        <v>41137</v>
      </c>
      <c r="I9" s="67">
        <v>40930</v>
      </c>
      <c r="J9" s="67">
        <v>31457</v>
      </c>
      <c r="K9" s="67">
        <v>31974</v>
      </c>
      <c r="L9" s="67">
        <v>7071</v>
      </c>
      <c r="M9" s="67">
        <v>7081</v>
      </c>
      <c r="N9" s="67">
        <v>8839</v>
      </c>
      <c r="O9" s="67">
        <v>8145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98"/>
      <c r="B10" s="63"/>
      <c r="C10" s="56" t="s">
        <v>47</v>
      </c>
      <c r="D10" s="56"/>
      <c r="E10" s="66" t="s">
        <v>38</v>
      </c>
      <c r="F10" s="67">
        <v>3454</v>
      </c>
      <c r="G10" s="67">
        <v>6499</v>
      </c>
      <c r="H10" s="67">
        <v>677</v>
      </c>
      <c r="I10" s="67">
        <v>639</v>
      </c>
      <c r="J10" s="68">
        <v>15</v>
      </c>
      <c r="K10" s="68">
        <v>34</v>
      </c>
      <c r="L10" s="67">
        <v>0</v>
      </c>
      <c r="M10" s="67">
        <v>0</v>
      </c>
      <c r="N10" s="67">
        <v>0</v>
      </c>
      <c r="O10" s="67">
        <v>18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98"/>
      <c r="B11" s="62" t="s">
        <v>48</v>
      </c>
      <c r="C11" s="56"/>
      <c r="D11" s="56"/>
      <c r="E11" s="66" t="s">
        <v>39</v>
      </c>
      <c r="F11" s="67">
        <v>36427</v>
      </c>
      <c r="G11" s="67">
        <v>34612</v>
      </c>
      <c r="H11" s="67">
        <v>39746</v>
      </c>
      <c r="I11" s="67">
        <v>38266</v>
      </c>
      <c r="J11" s="67">
        <v>30374</v>
      </c>
      <c r="K11" s="67">
        <v>30166</v>
      </c>
      <c r="L11" s="67">
        <v>6488</v>
      </c>
      <c r="M11" s="67">
        <v>6395</v>
      </c>
      <c r="N11" s="67">
        <v>8670</v>
      </c>
      <c r="O11" s="67">
        <v>8743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98"/>
      <c r="B12" s="64"/>
      <c r="C12" s="56" t="s">
        <v>49</v>
      </c>
      <c r="D12" s="56"/>
      <c r="E12" s="66" t="s">
        <v>40</v>
      </c>
      <c r="F12" s="67">
        <v>36136</v>
      </c>
      <c r="G12" s="67">
        <v>34335</v>
      </c>
      <c r="H12" s="67">
        <v>39650</v>
      </c>
      <c r="I12" s="67">
        <v>38266</v>
      </c>
      <c r="J12" s="67">
        <v>30365</v>
      </c>
      <c r="K12" s="67">
        <v>30161</v>
      </c>
      <c r="L12" s="67">
        <v>6488</v>
      </c>
      <c r="M12" s="67">
        <v>6395</v>
      </c>
      <c r="N12" s="67">
        <v>8670</v>
      </c>
      <c r="O12" s="67">
        <v>8730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98"/>
      <c r="B13" s="63"/>
      <c r="C13" s="56" t="s">
        <v>50</v>
      </c>
      <c r="D13" s="56"/>
      <c r="E13" s="66" t="s">
        <v>41</v>
      </c>
      <c r="F13" s="67">
        <v>291</v>
      </c>
      <c r="G13" s="67">
        <v>277</v>
      </c>
      <c r="H13" s="68">
        <v>96</v>
      </c>
      <c r="I13" s="68">
        <v>0</v>
      </c>
      <c r="J13" s="68">
        <v>9</v>
      </c>
      <c r="K13" s="68">
        <v>5</v>
      </c>
      <c r="L13" s="67">
        <v>0</v>
      </c>
      <c r="M13" s="67">
        <v>0</v>
      </c>
      <c r="N13" s="67">
        <v>0</v>
      </c>
      <c r="O13" s="67">
        <v>13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98"/>
      <c r="B14" s="56" t="s">
        <v>51</v>
      </c>
      <c r="C14" s="56"/>
      <c r="D14" s="56"/>
      <c r="E14" s="66" t="s">
        <v>148</v>
      </c>
      <c r="F14" s="67">
        <f>F9-F12</f>
        <v>-1842</v>
      </c>
      <c r="G14" s="67">
        <f t="shared" ref="F14:O15" si="0">G9-G12</f>
        <v>-807</v>
      </c>
      <c r="H14" s="67">
        <f t="shared" si="0"/>
        <v>1487</v>
      </c>
      <c r="I14" s="67">
        <f t="shared" si="0"/>
        <v>2664</v>
      </c>
      <c r="J14" s="67">
        <f t="shared" si="0"/>
        <v>1092</v>
      </c>
      <c r="K14" s="67">
        <f t="shared" si="0"/>
        <v>1813</v>
      </c>
      <c r="L14" s="67">
        <f t="shared" si="0"/>
        <v>583</v>
      </c>
      <c r="M14" s="67">
        <f t="shared" si="0"/>
        <v>686</v>
      </c>
      <c r="N14" s="67">
        <f t="shared" si="0"/>
        <v>169</v>
      </c>
      <c r="O14" s="67">
        <f t="shared" si="0"/>
        <v>-585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98"/>
      <c r="B15" s="56" t="s">
        <v>52</v>
      </c>
      <c r="C15" s="56"/>
      <c r="D15" s="56"/>
      <c r="E15" s="66" t="s">
        <v>149</v>
      </c>
      <c r="F15" s="67">
        <f t="shared" si="0"/>
        <v>3163</v>
      </c>
      <c r="G15" s="67">
        <f t="shared" si="0"/>
        <v>6222</v>
      </c>
      <c r="H15" s="67">
        <f t="shared" si="0"/>
        <v>581</v>
      </c>
      <c r="I15" s="67">
        <f t="shared" si="0"/>
        <v>639</v>
      </c>
      <c r="J15" s="67">
        <f t="shared" si="0"/>
        <v>6</v>
      </c>
      <c r="K15" s="67">
        <f t="shared" si="0"/>
        <v>29</v>
      </c>
      <c r="L15" s="67">
        <f t="shared" si="0"/>
        <v>0</v>
      </c>
      <c r="M15" s="67">
        <f t="shared" si="0"/>
        <v>0</v>
      </c>
      <c r="N15" s="67">
        <f t="shared" si="0"/>
        <v>0</v>
      </c>
      <c r="O15" s="67">
        <f t="shared" si="0"/>
        <v>5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98"/>
      <c r="B16" s="56" t="s">
        <v>53</v>
      </c>
      <c r="C16" s="56"/>
      <c r="D16" s="56"/>
      <c r="E16" s="66" t="s">
        <v>150</v>
      </c>
      <c r="F16" s="67">
        <f t="shared" ref="F16:O16" si="1">F8-F11</f>
        <v>1321</v>
      </c>
      <c r="G16" s="67">
        <f t="shared" si="1"/>
        <v>5415</v>
      </c>
      <c r="H16" s="67">
        <f t="shared" si="1"/>
        <v>2068</v>
      </c>
      <c r="I16" s="67">
        <f t="shared" si="1"/>
        <v>3303</v>
      </c>
      <c r="J16" s="67">
        <f t="shared" si="1"/>
        <v>1098</v>
      </c>
      <c r="K16" s="67">
        <f t="shared" si="1"/>
        <v>1842</v>
      </c>
      <c r="L16" s="67">
        <f t="shared" si="1"/>
        <v>583</v>
      </c>
      <c r="M16" s="67">
        <f t="shared" si="1"/>
        <v>686</v>
      </c>
      <c r="N16" s="67">
        <f t="shared" si="1"/>
        <v>169</v>
      </c>
      <c r="O16" s="67">
        <f t="shared" si="1"/>
        <v>-580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98"/>
      <c r="B17" s="56" t="s">
        <v>54</v>
      </c>
      <c r="C17" s="56"/>
      <c r="D17" s="56"/>
      <c r="E17" s="54"/>
      <c r="F17" s="68">
        <v>15539</v>
      </c>
      <c r="G17" s="68">
        <v>16860</v>
      </c>
      <c r="H17" s="68">
        <v>0</v>
      </c>
      <c r="I17" s="68">
        <v>0</v>
      </c>
      <c r="J17" s="67">
        <v>0</v>
      </c>
      <c r="K17" s="67">
        <v>0</v>
      </c>
      <c r="L17" s="67">
        <v>0</v>
      </c>
      <c r="M17" s="67">
        <v>0</v>
      </c>
      <c r="N17" s="68"/>
      <c r="O17" s="69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98"/>
      <c r="B18" s="56" t="s">
        <v>55</v>
      </c>
      <c r="C18" s="56"/>
      <c r="D18" s="56"/>
      <c r="E18" s="54"/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/>
      <c r="O18" s="69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98" t="s">
        <v>84</v>
      </c>
      <c r="B19" s="62" t="s">
        <v>56</v>
      </c>
      <c r="C19" s="56"/>
      <c r="D19" s="56"/>
      <c r="E19" s="66"/>
      <c r="F19" s="67">
        <v>2855</v>
      </c>
      <c r="G19" s="67">
        <v>5550</v>
      </c>
      <c r="H19" s="67">
        <v>32935</v>
      </c>
      <c r="I19" s="67">
        <v>32402</v>
      </c>
      <c r="J19" s="67">
        <v>6049</v>
      </c>
      <c r="K19" s="67">
        <v>6498</v>
      </c>
      <c r="L19" s="67">
        <v>276</v>
      </c>
      <c r="M19" s="67">
        <v>151</v>
      </c>
      <c r="N19" s="67">
        <v>386</v>
      </c>
      <c r="O19" s="67">
        <v>755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98"/>
      <c r="B20" s="63"/>
      <c r="C20" s="56" t="s">
        <v>57</v>
      </c>
      <c r="D20" s="56"/>
      <c r="E20" s="66"/>
      <c r="F20" s="67">
        <v>779</v>
      </c>
      <c r="G20" s="67">
        <v>3422</v>
      </c>
      <c r="H20" s="67">
        <v>24376</v>
      </c>
      <c r="I20" s="67">
        <v>24742</v>
      </c>
      <c r="J20" s="67">
        <v>5456</v>
      </c>
      <c r="K20" s="68">
        <v>6003</v>
      </c>
      <c r="L20" s="67">
        <v>126</v>
      </c>
      <c r="M20" s="67">
        <v>0</v>
      </c>
      <c r="N20" s="67">
        <v>367</v>
      </c>
      <c r="O20" s="67">
        <v>621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98"/>
      <c r="B21" s="56" t="s">
        <v>58</v>
      </c>
      <c r="C21" s="56"/>
      <c r="D21" s="56"/>
      <c r="E21" s="66" t="s">
        <v>151</v>
      </c>
      <c r="F21" s="67">
        <v>2855</v>
      </c>
      <c r="G21" s="67">
        <v>5550</v>
      </c>
      <c r="H21" s="67">
        <v>32935</v>
      </c>
      <c r="I21" s="67">
        <v>32402</v>
      </c>
      <c r="J21" s="67">
        <v>6049</v>
      </c>
      <c r="K21" s="67">
        <v>6498</v>
      </c>
      <c r="L21" s="67">
        <v>276</v>
      </c>
      <c r="M21" s="67">
        <v>151</v>
      </c>
      <c r="N21" s="67">
        <v>386</v>
      </c>
      <c r="O21" s="67">
        <v>755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98"/>
      <c r="B22" s="62" t="s">
        <v>59</v>
      </c>
      <c r="C22" s="56"/>
      <c r="D22" s="56"/>
      <c r="E22" s="66" t="s">
        <v>152</v>
      </c>
      <c r="F22" s="67">
        <v>4850</v>
      </c>
      <c r="G22" s="67">
        <v>7453</v>
      </c>
      <c r="H22" s="67">
        <v>54859</v>
      </c>
      <c r="I22" s="67">
        <v>56716</v>
      </c>
      <c r="J22" s="67">
        <v>16320</v>
      </c>
      <c r="K22" s="67">
        <v>15996</v>
      </c>
      <c r="L22" s="67">
        <v>1610</v>
      </c>
      <c r="M22" s="67">
        <v>1221</v>
      </c>
      <c r="N22" s="67">
        <v>1039</v>
      </c>
      <c r="O22" s="67">
        <v>1339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98"/>
      <c r="B23" s="63" t="s">
        <v>60</v>
      </c>
      <c r="C23" s="56" t="s">
        <v>61</v>
      </c>
      <c r="D23" s="56"/>
      <c r="E23" s="66"/>
      <c r="F23" s="67">
        <v>3769</v>
      </c>
      <c r="G23" s="67">
        <v>3676</v>
      </c>
      <c r="H23" s="67">
        <v>31132</v>
      </c>
      <c r="I23" s="67">
        <v>34664</v>
      </c>
      <c r="J23" s="67">
        <v>3568</v>
      </c>
      <c r="K23" s="67">
        <v>3481</v>
      </c>
      <c r="L23" s="67">
        <v>640</v>
      </c>
      <c r="M23" s="67">
        <v>676</v>
      </c>
      <c r="N23" s="67">
        <v>470</v>
      </c>
      <c r="O23" s="67">
        <v>496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98"/>
      <c r="B24" s="56" t="s">
        <v>153</v>
      </c>
      <c r="C24" s="56"/>
      <c r="D24" s="56"/>
      <c r="E24" s="66" t="s">
        <v>154</v>
      </c>
      <c r="F24" s="67">
        <f>F21-F22</f>
        <v>-1995</v>
      </c>
      <c r="G24" s="67">
        <f t="shared" ref="G24:O24" si="2">G21-G22</f>
        <v>-1903</v>
      </c>
      <c r="H24" s="67">
        <f t="shared" si="2"/>
        <v>-21924</v>
      </c>
      <c r="I24" s="67">
        <f t="shared" si="2"/>
        <v>-24314</v>
      </c>
      <c r="J24" s="67">
        <f t="shared" si="2"/>
        <v>-10271</v>
      </c>
      <c r="K24" s="67">
        <f t="shared" si="2"/>
        <v>-9498</v>
      </c>
      <c r="L24" s="67">
        <f t="shared" si="2"/>
        <v>-1334</v>
      </c>
      <c r="M24" s="67">
        <f t="shared" si="2"/>
        <v>-1070</v>
      </c>
      <c r="N24" s="67">
        <f t="shared" si="2"/>
        <v>-653</v>
      </c>
      <c r="O24" s="67">
        <f t="shared" si="2"/>
        <v>-584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98"/>
      <c r="B25" s="62" t="s">
        <v>62</v>
      </c>
      <c r="C25" s="62"/>
      <c r="D25" s="62"/>
      <c r="E25" s="102" t="s">
        <v>155</v>
      </c>
      <c r="F25" s="96">
        <v>1995</v>
      </c>
      <c r="G25" s="96">
        <v>1903</v>
      </c>
      <c r="H25" s="96">
        <v>21924</v>
      </c>
      <c r="I25" s="96">
        <v>24314</v>
      </c>
      <c r="J25" s="96">
        <v>10271</v>
      </c>
      <c r="K25" s="96">
        <v>9498</v>
      </c>
      <c r="L25" s="96">
        <v>1334</v>
      </c>
      <c r="M25" s="96">
        <v>1070</v>
      </c>
      <c r="N25" s="96">
        <v>434</v>
      </c>
      <c r="O25" s="96">
        <v>75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98"/>
      <c r="B26" s="83" t="s">
        <v>63</v>
      </c>
      <c r="C26" s="83"/>
      <c r="D26" s="83"/>
      <c r="E26" s="10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98"/>
      <c r="B27" s="56" t="s">
        <v>156</v>
      </c>
      <c r="C27" s="56"/>
      <c r="D27" s="56"/>
      <c r="E27" s="66" t="s">
        <v>157</v>
      </c>
      <c r="F27" s="67">
        <f t="shared" ref="F27:O27" si="3">F24+F25</f>
        <v>0</v>
      </c>
      <c r="G27" s="67">
        <f t="shared" si="3"/>
        <v>0</v>
      </c>
      <c r="H27" s="67">
        <f t="shared" si="3"/>
        <v>0</v>
      </c>
      <c r="I27" s="67">
        <f t="shared" si="3"/>
        <v>0</v>
      </c>
      <c r="J27" s="67">
        <f t="shared" si="3"/>
        <v>0</v>
      </c>
      <c r="K27" s="67">
        <f t="shared" si="3"/>
        <v>0</v>
      </c>
      <c r="L27" s="67">
        <f t="shared" si="3"/>
        <v>0</v>
      </c>
      <c r="M27" s="67">
        <f t="shared" si="3"/>
        <v>0</v>
      </c>
      <c r="N27" s="67">
        <f t="shared" si="3"/>
        <v>-219</v>
      </c>
      <c r="O27" s="67">
        <f t="shared" si="3"/>
        <v>-509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00" t="s">
        <v>64</v>
      </c>
      <c r="B30" s="100"/>
      <c r="C30" s="100"/>
      <c r="D30" s="100"/>
      <c r="E30" s="100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00"/>
      <c r="B31" s="100"/>
      <c r="C31" s="100"/>
      <c r="D31" s="100"/>
      <c r="E31" s="100"/>
      <c r="F31" s="54" t="s">
        <v>239</v>
      </c>
      <c r="G31" s="84" t="s">
        <v>240</v>
      </c>
      <c r="H31" s="54" t="s">
        <v>239</v>
      </c>
      <c r="I31" s="84" t="s">
        <v>240</v>
      </c>
      <c r="J31" s="54" t="s">
        <v>239</v>
      </c>
      <c r="K31" s="84" t="s">
        <v>240</v>
      </c>
      <c r="L31" s="54" t="s">
        <v>239</v>
      </c>
      <c r="M31" s="84" t="s">
        <v>240</v>
      </c>
      <c r="N31" s="54" t="s">
        <v>239</v>
      </c>
      <c r="O31" s="84" t="s">
        <v>240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98" t="s">
        <v>85</v>
      </c>
      <c r="B32" s="62" t="s">
        <v>45</v>
      </c>
      <c r="C32" s="56"/>
      <c r="D32" s="56"/>
      <c r="E32" s="66" t="s">
        <v>36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04"/>
      <c r="B33" s="64"/>
      <c r="C33" s="62" t="s">
        <v>65</v>
      </c>
      <c r="D33" s="56"/>
      <c r="E33" s="66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04"/>
      <c r="B34" s="64"/>
      <c r="C34" s="63"/>
      <c r="D34" s="56" t="s">
        <v>66</v>
      </c>
      <c r="E34" s="66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04"/>
      <c r="B35" s="63"/>
      <c r="C35" s="56" t="s">
        <v>67</v>
      </c>
      <c r="D35" s="56"/>
      <c r="E35" s="66"/>
      <c r="F35" s="67"/>
      <c r="G35" s="67"/>
      <c r="H35" s="67"/>
      <c r="I35" s="67"/>
      <c r="J35" s="69"/>
      <c r="K35" s="69"/>
      <c r="L35" s="67"/>
      <c r="M35" s="67"/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04"/>
      <c r="B36" s="62" t="s">
        <v>48</v>
      </c>
      <c r="C36" s="56"/>
      <c r="D36" s="56"/>
      <c r="E36" s="66" t="s">
        <v>37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04"/>
      <c r="B37" s="64"/>
      <c r="C37" s="56" t="s">
        <v>68</v>
      </c>
      <c r="D37" s="56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04"/>
      <c r="B38" s="63"/>
      <c r="C38" s="56" t="s">
        <v>69</v>
      </c>
      <c r="D38" s="56"/>
      <c r="E38" s="66"/>
      <c r="F38" s="67"/>
      <c r="G38" s="67"/>
      <c r="H38" s="67"/>
      <c r="I38" s="67"/>
      <c r="J38" s="67"/>
      <c r="K38" s="69"/>
      <c r="L38" s="67"/>
      <c r="M38" s="67"/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04"/>
      <c r="B39" s="30" t="s">
        <v>70</v>
      </c>
      <c r="C39" s="30"/>
      <c r="D39" s="30"/>
      <c r="E39" s="66" t="s">
        <v>159</v>
      </c>
      <c r="F39" s="67">
        <f t="shared" ref="F39:O39" si="4">F32-F36</f>
        <v>0</v>
      </c>
      <c r="G39" s="67">
        <f t="shared" si="4"/>
        <v>0</v>
      </c>
      <c r="H39" s="67">
        <f t="shared" si="4"/>
        <v>0</v>
      </c>
      <c r="I39" s="67">
        <f t="shared" si="4"/>
        <v>0</v>
      </c>
      <c r="J39" s="67">
        <f t="shared" si="4"/>
        <v>0</v>
      </c>
      <c r="K39" s="67">
        <f t="shared" si="4"/>
        <v>0</v>
      </c>
      <c r="L39" s="67">
        <f t="shared" si="4"/>
        <v>0</v>
      </c>
      <c r="M39" s="67">
        <f t="shared" si="4"/>
        <v>0</v>
      </c>
      <c r="N39" s="67">
        <f t="shared" si="4"/>
        <v>0</v>
      </c>
      <c r="O39" s="67">
        <f t="shared" si="4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98" t="s">
        <v>86</v>
      </c>
      <c r="B40" s="62" t="s">
        <v>71</v>
      </c>
      <c r="C40" s="56"/>
      <c r="D40" s="56"/>
      <c r="E40" s="66" t="s">
        <v>39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99"/>
      <c r="B41" s="63"/>
      <c r="C41" s="56" t="s">
        <v>72</v>
      </c>
      <c r="D41" s="56"/>
      <c r="E41" s="66"/>
      <c r="F41" s="69"/>
      <c r="G41" s="69"/>
      <c r="H41" s="69"/>
      <c r="I41" s="69"/>
      <c r="J41" s="67"/>
      <c r="K41" s="67"/>
      <c r="L41" s="67"/>
      <c r="M41" s="67"/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99"/>
      <c r="B42" s="62" t="s">
        <v>59</v>
      </c>
      <c r="C42" s="56"/>
      <c r="D42" s="56"/>
      <c r="E42" s="66" t="s">
        <v>40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99"/>
      <c r="B43" s="63"/>
      <c r="C43" s="56" t="s">
        <v>73</v>
      </c>
      <c r="D43" s="56"/>
      <c r="E43" s="66"/>
      <c r="F43" s="67"/>
      <c r="G43" s="67"/>
      <c r="H43" s="67"/>
      <c r="I43" s="67"/>
      <c r="J43" s="69"/>
      <c r="K43" s="69"/>
      <c r="L43" s="67"/>
      <c r="M43" s="67"/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99"/>
      <c r="B44" s="56" t="s">
        <v>70</v>
      </c>
      <c r="C44" s="56"/>
      <c r="D44" s="56"/>
      <c r="E44" s="66" t="s">
        <v>160</v>
      </c>
      <c r="F44" s="69">
        <f t="shared" ref="F44:O44" si="5">F40-F42</f>
        <v>0</v>
      </c>
      <c r="G44" s="69">
        <f t="shared" si="5"/>
        <v>0</v>
      </c>
      <c r="H44" s="69">
        <f t="shared" si="5"/>
        <v>0</v>
      </c>
      <c r="I44" s="69">
        <f t="shared" si="5"/>
        <v>0</v>
      </c>
      <c r="J44" s="69">
        <f t="shared" si="5"/>
        <v>0</v>
      </c>
      <c r="K44" s="69">
        <f t="shared" si="5"/>
        <v>0</v>
      </c>
      <c r="L44" s="69">
        <f t="shared" si="5"/>
        <v>0</v>
      </c>
      <c r="M44" s="69">
        <f t="shared" si="5"/>
        <v>0</v>
      </c>
      <c r="N44" s="69">
        <f t="shared" si="5"/>
        <v>0</v>
      </c>
      <c r="O44" s="69">
        <f t="shared" si="5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98" t="s">
        <v>78</v>
      </c>
      <c r="B45" s="30" t="s">
        <v>74</v>
      </c>
      <c r="C45" s="30"/>
      <c r="D45" s="30"/>
      <c r="E45" s="66" t="s">
        <v>161</v>
      </c>
      <c r="F45" s="67">
        <f t="shared" ref="F45:O45" si="6">F39+F44</f>
        <v>0</v>
      </c>
      <c r="G45" s="67">
        <f t="shared" si="6"/>
        <v>0</v>
      </c>
      <c r="H45" s="67">
        <f t="shared" si="6"/>
        <v>0</v>
      </c>
      <c r="I45" s="67">
        <f t="shared" si="6"/>
        <v>0</v>
      </c>
      <c r="J45" s="67">
        <f t="shared" si="6"/>
        <v>0</v>
      </c>
      <c r="K45" s="67">
        <f t="shared" si="6"/>
        <v>0</v>
      </c>
      <c r="L45" s="67">
        <f t="shared" si="6"/>
        <v>0</v>
      </c>
      <c r="M45" s="67">
        <f t="shared" si="6"/>
        <v>0</v>
      </c>
      <c r="N45" s="67">
        <f t="shared" si="6"/>
        <v>0</v>
      </c>
      <c r="O45" s="67">
        <f t="shared" si="6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99"/>
      <c r="B46" s="56" t="s">
        <v>75</v>
      </c>
      <c r="C46" s="56"/>
      <c r="D46" s="56"/>
      <c r="E46" s="56"/>
      <c r="F46" s="69"/>
      <c r="G46" s="69"/>
      <c r="H46" s="69"/>
      <c r="I46" s="69"/>
      <c r="J46" s="69"/>
      <c r="K46" s="69"/>
      <c r="L46" s="67"/>
      <c r="M46" s="67"/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99"/>
      <c r="B47" s="56" t="s">
        <v>76</v>
      </c>
      <c r="C47" s="56"/>
      <c r="D47" s="56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99"/>
      <c r="B48" s="56" t="s">
        <v>77</v>
      </c>
      <c r="C48" s="56"/>
      <c r="D48" s="56"/>
      <c r="E48" s="56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5.95" customHeight="1">
      <c r="A49" s="11" t="s">
        <v>162</v>
      </c>
      <c r="O49" s="4"/>
    </row>
    <row r="50" spans="1:15" ht="15.95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85" zoomScaleNormal="100" zoomScaleSheetLayoutView="85" workbookViewId="0">
      <pane xSplit="4" ySplit="7" topLeftCell="E13" activePane="bottomRight" state="frozen"/>
      <selection activeCell="G46" sqref="G46"/>
      <selection pane="topRight" activeCell="G46" sqref="G46"/>
      <selection pane="bottomLeft" activeCell="G46" sqref="G46"/>
      <selection pane="bottomRight" activeCell="M39" sqref="M39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14" width="12.625" style="1" customWidth="1"/>
    <col min="15" max="16384" width="9" style="1"/>
  </cols>
  <sheetData>
    <row r="1" spans="1:14" ht="33.950000000000003" customHeight="1">
      <c r="A1" s="37" t="s">
        <v>0</v>
      </c>
      <c r="B1" s="37"/>
      <c r="C1" s="43" t="s">
        <v>252</v>
      </c>
      <c r="D1" s="44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5"/>
      <c r="B5" s="45" t="s">
        <v>245</v>
      </c>
      <c r="C5" s="45"/>
      <c r="D5" s="45"/>
      <c r="H5" s="16"/>
      <c r="L5" s="16"/>
      <c r="N5" s="16" t="s">
        <v>164</v>
      </c>
    </row>
    <row r="6" spans="1:14" ht="15" customHeight="1">
      <c r="A6" s="46"/>
      <c r="B6" s="47"/>
      <c r="C6" s="47"/>
      <c r="D6" s="90"/>
      <c r="E6" s="107" t="s">
        <v>253</v>
      </c>
      <c r="F6" s="107"/>
      <c r="G6" s="107" t="s">
        <v>254</v>
      </c>
      <c r="H6" s="107"/>
      <c r="I6" s="107" t="s">
        <v>255</v>
      </c>
      <c r="J6" s="107"/>
      <c r="K6" s="107" t="s">
        <v>256</v>
      </c>
      <c r="L6" s="107"/>
      <c r="M6" s="107" t="s">
        <v>257</v>
      </c>
      <c r="N6" s="107"/>
    </row>
    <row r="7" spans="1:14" ht="15" customHeight="1">
      <c r="A7" s="48"/>
      <c r="B7" s="49"/>
      <c r="C7" s="49"/>
      <c r="D7" s="91"/>
      <c r="E7" s="28" t="s">
        <v>239</v>
      </c>
      <c r="F7" s="28" t="s">
        <v>240</v>
      </c>
      <c r="G7" s="28" t="s">
        <v>239</v>
      </c>
      <c r="H7" s="28" t="s">
        <v>240</v>
      </c>
      <c r="I7" s="28" t="s">
        <v>239</v>
      </c>
      <c r="J7" s="28" t="s">
        <v>240</v>
      </c>
      <c r="K7" s="28" t="s">
        <v>239</v>
      </c>
      <c r="L7" s="28" t="s">
        <v>240</v>
      </c>
      <c r="M7" s="28" t="s">
        <v>239</v>
      </c>
      <c r="N7" s="28" t="s">
        <v>240</v>
      </c>
    </row>
    <row r="8" spans="1:14" ht="18" customHeight="1">
      <c r="A8" s="93" t="s">
        <v>165</v>
      </c>
      <c r="B8" s="85" t="s">
        <v>166</v>
      </c>
      <c r="C8" s="86"/>
      <c r="D8" s="86"/>
      <c r="E8" s="87">
        <v>39</v>
      </c>
      <c r="F8" s="87">
        <v>39</v>
      </c>
      <c r="G8" s="87">
        <v>1</v>
      </c>
      <c r="H8" s="87">
        <v>1</v>
      </c>
      <c r="I8" s="87">
        <v>9</v>
      </c>
      <c r="J8" s="87">
        <v>9</v>
      </c>
      <c r="K8" s="87">
        <v>1</v>
      </c>
      <c r="L8" s="87">
        <v>1</v>
      </c>
      <c r="M8" s="87">
        <v>6</v>
      </c>
      <c r="N8" s="87">
        <v>6</v>
      </c>
    </row>
    <row r="9" spans="1:14" ht="18" customHeight="1">
      <c r="A9" s="93"/>
      <c r="B9" s="93" t="s">
        <v>167</v>
      </c>
      <c r="C9" s="56" t="s">
        <v>168</v>
      </c>
      <c r="D9" s="56"/>
      <c r="E9" s="87">
        <v>140</v>
      </c>
      <c r="F9" s="87">
        <v>140</v>
      </c>
      <c r="G9" s="87">
        <v>20</v>
      </c>
      <c r="H9" s="87">
        <v>20</v>
      </c>
      <c r="I9" s="87">
        <v>50</v>
      </c>
      <c r="J9" s="87">
        <v>50</v>
      </c>
      <c r="K9" s="87">
        <v>10</v>
      </c>
      <c r="L9" s="87">
        <v>10</v>
      </c>
      <c r="M9" s="87">
        <v>100</v>
      </c>
      <c r="N9" s="87">
        <v>100</v>
      </c>
    </row>
    <row r="10" spans="1:14" ht="18" customHeight="1">
      <c r="A10" s="93"/>
      <c r="B10" s="93"/>
      <c r="C10" s="56" t="s">
        <v>169</v>
      </c>
      <c r="D10" s="56"/>
      <c r="E10" s="87">
        <v>77</v>
      </c>
      <c r="F10" s="87">
        <v>77</v>
      </c>
      <c r="G10" s="87">
        <v>20</v>
      </c>
      <c r="H10" s="87">
        <v>20</v>
      </c>
      <c r="I10" s="87">
        <v>40</v>
      </c>
      <c r="J10" s="87">
        <v>40</v>
      </c>
      <c r="K10" s="87">
        <v>10</v>
      </c>
      <c r="L10" s="87">
        <v>10</v>
      </c>
      <c r="M10" s="87">
        <v>50</v>
      </c>
      <c r="N10" s="87">
        <v>50</v>
      </c>
    </row>
    <row r="11" spans="1:14" ht="18" customHeight="1">
      <c r="A11" s="93"/>
      <c r="B11" s="93"/>
      <c r="C11" s="56" t="s">
        <v>170</v>
      </c>
      <c r="D11" s="56"/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</row>
    <row r="12" spans="1:14" ht="18" customHeight="1">
      <c r="A12" s="93"/>
      <c r="B12" s="93"/>
      <c r="C12" s="56" t="s">
        <v>171</v>
      </c>
      <c r="D12" s="56"/>
      <c r="E12" s="87">
        <v>63</v>
      </c>
      <c r="F12" s="87">
        <v>63</v>
      </c>
      <c r="G12" s="87">
        <v>0</v>
      </c>
      <c r="H12" s="87">
        <v>0</v>
      </c>
      <c r="I12" s="87">
        <v>10</v>
      </c>
      <c r="J12" s="87">
        <v>10</v>
      </c>
      <c r="K12" s="87">
        <v>0</v>
      </c>
      <c r="L12" s="87">
        <v>0</v>
      </c>
      <c r="M12" s="87">
        <v>50</v>
      </c>
      <c r="N12" s="87">
        <v>50</v>
      </c>
    </row>
    <row r="13" spans="1:14" ht="18" customHeight="1">
      <c r="A13" s="93"/>
      <c r="B13" s="93"/>
      <c r="C13" s="56" t="s">
        <v>172</v>
      </c>
      <c r="D13" s="56"/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</row>
    <row r="14" spans="1:14" ht="18" customHeight="1">
      <c r="A14" s="93"/>
      <c r="B14" s="93"/>
      <c r="C14" s="56" t="s">
        <v>78</v>
      </c>
      <c r="D14" s="56"/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</row>
    <row r="15" spans="1:14" ht="18" customHeight="1">
      <c r="A15" s="93" t="s">
        <v>173</v>
      </c>
      <c r="B15" s="93" t="s">
        <v>174</v>
      </c>
      <c r="C15" s="56" t="s">
        <v>175</v>
      </c>
      <c r="D15" s="56"/>
      <c r="E15" s="67">
        <v>131</v>
      </c>
      <c r="F15" s="67">
        <v>112</v>
      </c>
      <c r="G15" s="67">
        <v>11215</v>
      </c>
      <c r="H15" s="67">
        <v>11422</v>
      </c>
      <c r="I15" s="67">
        <v>288.72594800000002</v>
      </c>
      <c r="J15" s="67">
        <v>312.914671</v>
      </c>
      <c r="K15" s="67">
        <v>5429</v>
      </c>
      <c r="L15" s="67">
        <v>3953.7</v>
      </c>
      <c r="M15" s="67">
        <v>1257</v>
      </c>
      <c r="N15" s="67">
        <v>1130</v>
      </c>
    </row>
    <row r="16" spans="1:14" ht="18" customHeight="1">
      <c r="A16" s="93"/>
      <c r="B16" s="93"/>
      <c r="C16" s="56" t="s">
        <v>176</v>
      </c>
      <c r="D16" s="56"/>
      <c r="E16" s="67">
        <v>63</v>
      </c>
      <c r="F16" s="67">
        <v>74</v>
      </c>
      <c r="G16" s="67">
        <v>416</v>
      </c>
      <c r="H16" s="67">
        <v>426</v>
      </c>
      <c r="I16" s="67">
        <v>112.646326</v>
      </c>
      <c r="J16" s="67">
        <v>124.535714</v>
      </c>
      <c r="K16" s="67">
        <v>9537</v>
      </c>
      <c r="L16" s="67">
        <v>10668.5</v>
      </c>
      <c r="M16" s="67">
        <v>1885</v>
      </c>
      <c r="N16" s="67">
        <v>2011</v>
      </c>
    </row>
    <row r="17" spans="1:15" ht="18" customHeight="1">
      <c r="A17" s="93"/>
      <c r="B17" s="93"/>
      <c r="C17" s="56" t="s">
        <v>177</v>
      </c>
      <c r="D17" s="56"/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spans="1:15" ht="18" customHeight="1">
      <c r="A18" s="93"/>
      <c r="B18" s="93"/>
      <c r="C18" s="56" t="s">
        <v>178</v>
      </c>
      <c r="D18" s="56"/>
      <c r="E18" s="67">
        <v>194</v>
      </c>
      <c r="F18" s="67">
        <v>186</v>
      </c>
      <c r="G18" s="67">
        <v>11631</v>
      </c>
      <c r="H18" s="67">
        <v>11848</v>
      </c>
      <c r="I18" s="67">
        <v>401.372274</v>
      </c>
      <c r="J18" s="67">
        <v>437.45038499999998</v>
      </c>
      <c r="K18" s="67">
        <v>14967</v>
      </c>
      <c r="L18" s="67">
        <v>14622.1</v>
      </c>
      <c r="M18" s="67">
        <v>3142</v>
      </c>
      <c r="N18" s="67">
        <v>3141</v>
      </c>
    </row>
    <row r="19" spans="1:15" ht="18" customHeight="1">
      <c r="A19" s="93"/>
      <c r="B19" s="93" t="s">
        <v>179</v>
      </c>
      <c r="C19" s="56" t="s">
        <v>180</v>
      </c>
      <c r="D19" s="56"/>
      <c r="E19" s="67">
        <v>10</v>
      </c>
      <c r="F19" s="67">
        <v>8</v>
      </c>
      <c r="G19" s="67">
        <v>79</v>
      </c>
      <c r="H19" s="67">
        <v>304</v>
      </c>
      <c r="I19" s="67">
        <v>104.368162</v>
      </c>
      <c r="J19" s="67">
        <v>93.365761000000006</v>
      </c>
      <c r="K19" s="67">
        <v>1564</v>
      </c>
      <c r="L19" s="67">
        <v>1402.9</v>
      </c>
      <c r="M19" s="67">
        <v>101</v>
      </c>
      <c r="N19" s="67">
        <v>159</v>
      </c>
    </row>
    <row r="20" spans="1:15" ht="18" customHeight="1">
      <c r="A20" s="93"/>
      <c r="B20" s="93"/>
      <c r="C20" s="56" t="s">
        <v>181</v>
      </c>
      <c r="D20" s="56"/>
      <c r="E20" s="67">
        <v>8</v>
      </c>
      <c r="F20" s="67">
        <v>6</v>
      </c>
      <c r="G20" s="67">
        <v>10000</v>
      </c>
      <c r="H20" s="67">
        <v>10000</v>
      </c>
      <c r="I20" s="67">
        <v>232.68720999999999</v>
      </c>
      <c r="J20" s="67">
        <v>293.67204600000002</v>
      </c>
      <c r="K20" s="67">
        <v>2615</v>
      </c>
      <c r="L20" s="67">
        <v>2584.4</v>
      </c>
      <c r="M20" s="67">
        <v>33</v>
      </c>
      <c r="N20" s="67">
        <v>38</v>
      </c>
    </row>
    <row r="21" spans="1:15" ht="18" customHeight="1">
      <c r="A21" s="93"/>
      <c r="B21" s="93"/>
      <c r="C21" s="56" t="s">
        <v>182</v>
      </c>
      <c r="D21" s="56"/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</row>
    <row r="22" spans="1:15" ht="18" customHeight="1">
      <c r="A22" s="93"/>
      <c r="B22" s="93"/>
      <c r="C22" s="30" t="s">
        <v>183</v>
      </c>
      <c r="D22" s="30"/>
      <c r="E22" s="67">
        <v>18</v>
      </c>
      <c r="F22" s="67">
        <v>14</v>
      </c>
      <c r="G22" s="67">
        <v>10079</v>
      </c>
      <c r="H22" s="67">
        <v>10304</v>
      </c>
      <c r="I22" s="67">
        <v>337.05537199999998</v>
      </c>
      <c r="J22" s="67">
        <v>387.03780699999999</v>
      </c>
      <c r="K22" s="67">
        <v>4179</v>
      </c>
      <c r="L22" s="67">
        <v>3987.3</v>
      </c>
      <c r="M22" s="67">
        <v>133</v>
      </c>
      <c r="N22" s="67">
        <v>197</v>
      </c>
    </row>
    <row r="23" spans="1:15" ht="18" customHeight="1">
      <c r="A23" s="93"/>
      <c r="B23" s="93" t="s">
        <v>184</v>
      </c>
      <c r="C23" s="56" t="s">
        <v>185</v>
      </c>
      <c r="D23" s="56"/>
      <c r="E23" s="67">
        <v>100</v>
      </c>
      <c r="F23" s="67">
        <v>100</v>
      </c>
      <c r="G23" s="67">
        <v>20</v>
      </c>
      <c r="H23" s="67">
        <v>20</v>
      </c>
      <c r="I23" s="67">
        <v>50</v>
      </c>
      <c r="J23" s="67">
        <v>50</v>
      </c>
      <c r="K23" s="67">
        <v>10</v>
      </c>
      <c r="L23" s="67">
        <v>10</v>
      </c>
      <c r="M23" s="67">
        <v>100</v>
      </c>
      <c r="N23" s="67">
        <v>100</v>
      </c>
    </row>
    <row r="24" spans="1:15" ht="18" customHeight="1">
      <c r="A24" s="93"/>
      <c r="B24" s="93"/>
      <c r="C24" s="56" t="s">
        <v>186</v>
      </c>
      <c r="D24" s="56"/>
      <c r="E24" s="67">
        <v>77</v>
      </c>
      <c r="F24" s="67">
        <v>71</v>
      </c>
      <c r="G24" s="67">
        <v>1532</v>
      </c>
      <c r="H24" s="67">
        <v>1524</v>
      </c>
      <c r="I24" s="67">
        <v>14.316902000000001</v>
      </c>
      <c r="J24" s="67">
        <v>0.412578</v>
      </c>
      <c r="K24" s="67">
        <v>10778</v>
      </c>
      <c r="L24" s="67">
        <v>10624.8</v>
      </c>
      <c r="M24" s="67">
        <v>2909</v>
      </c>
      <c r="N24" s="67">
        <v>2844</v>
      </c>
    </row>
    <row r="25" spans="1:15" ht="18" customHeight="1">
      <c r="A25" s="93"/>
      <c r="B25" s="93"/>
      <c r="C25" s="56" t="s">
        <v>187</v>
      </c>
      <c r="D25" s="56"/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</row>
    <row r="26" spans="1:15" ht="18" customHeight="1">
      <c r="A26" s="93"/>
      <c r="B26" s="93"/>
      <c r="C26" s="56" t="s">
        <v>188</v>
      </c>
      <c r="D26" s="56"/>
      <c r="E26" s="67">
        <v>177</v>
      </c>
      <c r="F26" s="67">
        <v>171</v>
      </c>
      <c r="G26" s="67">
        <v>1552</v>
      </c>
      <c r="H26" s="67">
        <v>1544</v>
      </c>
      <c r="I26" s="67">
        <v>64.316901999999999</v>
      </c>
      <c r="J26" s="67">
        <v>50.412578000000003</v>
      </c>
      <c r="K26" s="67">
        <v>10788</v>
      </c>
      <c r="L26" s="67">
        <v>10634.8</v>
      </c>
      <c r="M26" s="67">
        <v>3009</v>
      </c>
      <c r="N26" s="67">
        <v>2944</v>
      </c>
    </row>
    <row r="27" spans="1:15" ht="18" customHeight="1">
      <c r="A27" s="93"/>
      <c r="B27" s="56" t="s">
        <v>189</v>
      </c>
      <c r="C27" s="56"/>
      <c r="D27" s="56"/>
      <c r="E27" s="67">
        <v>195</v>
      </c>
      <c r="F27" s="67">
        <v>185</v>
      </c>
      <c r="G27" s="67">
        <v>11631</v>
      </c>
      <c r="H27" s="67">
        <v>11848</v>
      </c>
      <c r="I27" s="67">
        <v>401.372274</v>
      </c>
      <c r="J27" s="67">
        <v>437.45038499999998</v>
      </c>
      <c r="K27" s="67">
        <v>14967</v>
      </c>
      <c r="L27" s="67">
        <v>14622.1</v>
      </c>
      <c r="M27" s="67">
        <v>3142</v>
      </c>
      <c r="N27" s="67">
        <v>3141</v>
      </c>
    </row>
    <row r="28" spans="1:15" ht="18" customHeight="1">
      <c r="A28" s="93" t="s">
        <v>190</v>
      </c>
      <c r="B28" s="93" t="s">
        <v>191</v>
      </c>
      <c r="C28" s="56" t="s">
        <v>192</v>
      </c>
      <c r="D28" s="89" t="s">
        <v>36</v>
      </c>
      <c r="E28" s="67">
        <v>81</v>
      </c>
      <c r="F28" s="67">
        <v>77</v>
      </c>
      <c r="G28" s="67">
        <v>1264</v>
      </c>
      <c r="H28" s="67">
        <v>1051</v>
      </c>
      <c r="I28" s="67">
        <v>362.247005</v>
      </c>
      <c r="J28" s="67">
        <v>372.17023599999999</v>
      </c>
      <c r="K28" s="67">
        <v>4824</v>
      </c>
      <c r="L28" s="67">
        <v>4905.8</v>
      </c>
      <c r="M28" s="67">
        <v>997</v>
      </c>
      <c r="N28" s="67">
        <v>961</v>
      </c>
    </row>
    <row r="29" spans="1:15" ht="18" customHeight="1">
      <c r="A29" s="93"/>
      <c r="B29" s="93"/>
      <c r="C29" s="56" t="s">
        <v>193</v>
      </c>
      <c r="D29" s="89" t="s">
        <v>37</v>
      </c>
      <c r="E29" s="67">
        <v>42</v>
      </c>
      <c r="F29" s="67">
        <v>40</v>
      </c>
      <c r="G29" s="67">
        <v>1246</v>
      </c>
      <c r="H29" s="67">
        <v>1033</v>
      </c>
      <c r="I29" s="67">
        <v>324.12324999999998</v>
      </c>
      <c r="J29" s="67">
        <v>306.12300199999999</v>
      </c>
      <c r="K29" s="67">
        <v>4587</v>
      </c>
      <c r="L29" s="67">
        <v>4692.3</v>
      </c>
      <c r="M29" s="67">
        <v>494</v>
      </c>
      <c r="N29" s="67">
        <v>482</v>
      </c>
    </row>
    <row r="30" spans="1:15" ht="18" customHeight="1">
      <c r="A30" s="93"/>
      <c r="B30" s="93"/>
      <c r="C30" s="56" t="s">
        <v>194</v>
      </c>
      <c r="D30" s="89" t="s">
        <v>195</v>
      </c>
      <c r="E30" s="67">
        <v>33</v>
      </c>
      <c r="F30" s="67">
        <v>29</v>
      </c>
      <c r="G30" s="67">
        <v>26</v>
      </c>
      <c r="H30" s="67">
        <v>27</v>
      </c>
      <c r="I30" s="67">
        <v>25.385286000000001</v>
      </c>
      <c r="J30" s="67">
        <v>28.353928</v>
      </c>
      <c r="K30" s="67">
        <v>78</v>
      </c>
      <c r="L30" s="67">
        <v>77.8</v>
      </c>
      <c r="M30" s="67">
        <v>393</v>
      </c>
      <c r="N30" s="67">
        <v>378</v>
      </c>
    </row>
    <row r="31" spans="1:15" ht="18" customHeight="1">
      <c r="A31" s="93"/>
      <c r="B31" s="93"/>
      <c r="C31" s="30" t="s">
        <v>196</v>
      </c>
      <c r="D31" s="89" t="s">
        <v>197</v>
      </c>
      <c r="E31" s="67">
        <f t="shared" ref="E31:F31" si="0">E28-E29-E30</f>
        <v>6</v>
      </c>
      <c r="F31" s="67">
        <f t="shared" si="0"/>
        <v>8</v>
      </c>
      <c r="G31" s="67">
        <f>G28-G29-G30</f>
        <v>-8</v>
      </c>
      <c r="H31" s="67">
        <f>H28-H29-H30</f>
        <v>-9</v>
      </c>
      <c r="I31" s="67">
        <f t="shared" ref="I31:N31" si="1">I28-I29-I30</f>
        <v>12.738469000000016</v>
      </c>
      <c r="J31" s="67">
        <f t="shared" si="1"/>
        <v>37.693306000000007</v>
      </c>
      <c r="K31" s="67">
        <f t="shared" si="1"/>
        <v>159</v>
      </c>
      <c r="L31" s="67">
        <f t="shared" si="1"/>
        <v>135.69999999999999</v>
      </c>
      <c r="M31" s="67">
        <f t="shared" si="1"/>
        <v>110</v>
      </c>
      <c r="N31" s="67">
        <f t="shared" si="1"/>
        <v>101</v>
      </c>
      <c r="O31" s="7"/>
    </row>
    <row r="32" spans="1:15" ht="18" customHeight="1">
      <c r="A32" s="93"/>
      <c r="B32" s="93"/>
      <c r="C32" s="56" t="s">
        <v>198</v>
      </c>
      <c r="D32" s="89" t="s">
        <v>199</v>
      </c>
      <c r="E32" s="67">
        <v>0.01</v>
      </c>
      <c r="F32" s="67">
        <v>0.06</v>
      </c>
      <c r="G32" s="67">
        <v>18</v>
      </c>
      <c r="H32" s="67">
        <v>17</v>
      </c>
      <c r="I32" s="67">
        <v>3.0475989999999999</v>
      </c>
      <c r="J32" s="67">
        <v>3.117693</v>
      </c>
      <c r="K32" s="67">
        <v>9</v>
      </c>
      <c r="L32" s="67">
        <v>5.5</v>
      </c>
      <c r="M32" s="67">
        <v>6</v>
      </c>
      <c r="N32" s="67">
        <v>6</v>
      </c>
    </row>
    <row r="33" spans="1:14" ht="18" customHeight="1">
      <c r="A33" s="93"/>
      <c r="B33" s="93"/>
      <c r="C33" s="56" t="s">
        <v>200</v>
      </c>
      <c r="D33" s="89" t="s">
        <v>201</v>
      </c>
      <c r="E33" s="67">
        <v>0</v>
      </c>
      <c r="F33" s="67">
        <v>0</v>
      </c>
      <c r="G33" s="67">
        <v>1</v>
      </c>
      <c r="H33" s="67">
        <v>1</v>
      </c>
      <c r="I33" s="67">
        <v>1.7117420000000001</v>
      </c>
      <c r="J33" s="67">
        <v>2.993849</v>
      </c>
      <c r="K33" s="67">
        <v>14</v>
      </c>
      <c r="L33" s="67">
        <v>23</v>
      </c>
      <c r="M33" s="67">
        <v>4</v>
      </c>
      <c r="N33" s="67">
        <v>5</v>
      </c>
    </row>
    <row r="34" spans="1:14" ht="18" customHeight="1">
      <c r="A34" s="93"/>
      <c r="B34" s="93"/>
      <c r="C34" s="30" t="s">
        <v>202</v>
      </c>
      <c r="D34" s="89" t="s">
        <v>203</v>
      </c>
      <c r="E34" s="67">
        <f t="shared" ref="E34:F34" si="2">E31+E32-E33</f>
        <v>6.01</v>
      </c>
      <c r="F34" s="67">
        <f t="shared" si="2"/>
        <v>8.06</v>
      </c>
      <c r="G34" s="67">
        <f>G31+G32-G33</f>
        <v>9</v>
      </c>
      <c r="H34" s="67">
        <f>H31+H32-H33</f>
        <v>7</v>
      </c>
      <c r="I34" s="67">
        <f t="shared" ref="I34:N34" si="3">I31+I32-I33</f>
        <v>14.074326000000017</v>
      </c>
      <c r="J34" s="67">
        <f t="shared" si="3"/>
        <v>37.817150000000012</v>
      </c>
      <c r="K34" s="67">
        <f t="shared" si="3"/>
        <v>154</v>
      </c>
      <c r="L34" s="67">
        <f t="shared" si="3"/>
        <v>118.19999999999999</v>
      </c>
      <c r="M34" s="67">
        <f t="shared" si="3"/>
        <v>112</v>
      </c>
      <c r="N34" s="67">
        <f t="shared" si="3"/>
        <v>102</v>
      </c>
    </row>
    <row r="35" spans="1:14" ht="18" customHeight="1">
      <c r="A35" s="93"/>
      <c r="B35" s="93" t="s">
        <v>204</v>
      </c>
      <c r="C35" s="56" t="s">
        <v>205</v>
      </c>
      <c r="D35" s="89" t="s">
        <v>206</v>
      </c>
      <c r="E35" s="67">
        <v>0</v>
      </c>
      <c r="F35" s="67">
        <v>0</v>
      </c>
      <c r="G35" s="67">
        <v>0</v>
      </c>
      <c r="H35" s="67">
        <v>0</v>
      </c>
      <c r="I35" s="67">
        <v>0.01</v>
      </c>
      <c r="J35" s="67">
        <v>0.124</v>
      </c>
      <c r="K35" s="67">
        <v>0</v>
      </c>
      <c r="L35" s="67">
        <v>0</v>
      </c>
      <c r="M35" s="67">
        <v>0</v>
      </c>
      <c r="N35" s="67">
        <v>0.1</v>
      </c>
    </row>
    <row r="36" spans="1:14" ht="18" customHeight="1">
      <c r="A36" s="93"/>
      <c r="B36" s="93"/>
      <c r="C36" s="56" t="s">
        <v>207</v>
      </c>
      <c r="D36" s="89" t="s">
        <v>208</v>
      </c>
      <c r="E36" s="67">
        <v>0</v>
      </c>
      <c r="F36" s="67">
        <v>0</v>
      </c>
      <c r="G36" s="67">
        <v>0</v>
      </c>
      <c r="H36" s="67">
        <v>0</v>
      </c>
      <c r="I36" s="67">
        <v>1.9999999999999999E-6</v>
      </c>
      <c r="J36" s="67">
        <v>0</v>
      </c>
      <c r="K36" s="67">
        <v>1</v>
      </c>
      <c r="L36" s="67">
        <v>3.2</v>
      </c>
      <c r="M36" s="67">
        <v>0</v>
      </c>
      <c r="N36" s="67">
        <v>4</v>
      </c>
    </row>
    <row r="37" spans="1:14" ht="18" customHeight="1">
      <c r="A37" s="93"/>
      <c r="B37" s="93"/>
      <c r="C37" s="56" t="s">
        <v>209</v>
      </c>
      <c r="D37" s="89" t="s">
        <v>210</v>
      </c>
      <c r="E37" s="67">
        <f t="shared" ref="E37:G37" si="4">E34+E35-E36</f>
        <v>6.01</v>
      </c>
      <c r="F37" s="67">
        <f t="shared" si="4"/>
        <v>8.06</v>
      </c>
      <c r="G37" s="67">
        <f t="shared" si="4"/>
        <v>9</v>
      </c>
      <c r="H37" s="67">
        <v>7</v>
      </c>
      <c r="I37" s="67">
        <f t="shared" ref="I37:N37" si="5">I34+I35-I36</f>
        <v>14.084324000000016</v>
      </c>
      <c r="J37" s="67">
        <f t="shared" si="5"/>
        <v>37.941150000000015</v>
      </c>
      <c r="K37" s="67">
        <f t="shared" si="5"/>
        <v>153</v>
      </c>
      <c r="L37" s="67">
        <f t="shared" si="5"/>
        <v>114.99999999999999</v>
      </c>
      <c r="M37" s="67">
        <f t="shared" si="5"/>
        <v>112</v>
      </c>
      <c r="N37" s="67">
        <f t="shared" si="5"/>
        <v>98.1</v>
      </c>
    </row>
    <row r="38" spans="1:14" ht="18" customHeight="1">
      <c r="A38" s="93"/>
      <c r="B38" s="93"/>
      <c r="C38" s="56" t="s">
        <v>211</v>
      </c>
      <c r="D38" s="89" t="s">
        <v>212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</row>
    <row r="39" spans="1:14" ht="18" customHeight="1">
      <c r="A39" s="93"/>
      <c r="B39" s="93"/>
      <c r="C39" s="56" t="s">
        <v>213</v>
      </c>
      <c r="D39" s="89" t="s">
        <v>214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</row>
    <row r="40" spans="1:14" ht="18" customHeight="1">
      <c r="A40" s="93"/>
      <c r="B40" s="93"/>
      <c r="C40" s="56" t="s">
        <v>215</v>
      </c>
      <c r="D40" s="89" t="s">
        <v>216</v>
      </c>
      <c r="E40" s="67">
        <v>1</v>
      </c>
      <c r="F40" s="67">
        <v>2</v>
      </c>
      <c r="G40" s="67">
        <v>0</v>
      </c>
      <c r="H40" s="67">
        <v>0</v>
      </c>
      <c r="I40" s="67">
        <v>0.18</v>
      </c>
      <c r="J40" s="67">
        <v>11.264388</v>
      </c>
      <c r="K40" s="67">
        <v>0</v>
      </c>
      <c r="L40" s="67">
        <v>0</v>
      </c>
      <c r="M40" s="67">
        <v>35</v>
      </c>
      <c r="N40" s="67">
        <v>34</v>
      </c>
    </row>
    <row r="41" spans="1:14" ht="18" customHeight="1">
      <c r="A41" s="93"/>
      <c r="B41" s="93"/>
      <c r="C41" s="30" t="s">
        <v>217</v>
      </c>
      <c r="D41" s="89" t="s">
        <v>218</v>
      </c>
      <c r="E41" s="67">
        <f t="shared" ref="E41:H41" si="6">E34+E35-E36-E40</f>
        <v>5.01</v>
      </c>
      <c r="F41" s="67">
        <f t="shared" si="6"/>
        <v>6.0600000000000005</v>
      </c>
      <c r="G41" s="67">
        <f t="shared" si="6"/>
        <v>9</v>
      </c>
      <c r="H41" s="67">
        <f t="shared" si="6"/>
        <v>7</v>
      </c>
      <c r="I41" s="67">
        <f t="shared" ref="I41:J41" si="7">I34+I35-I36-I40</f>
        <v>13.904324000000017</v>
      </c>
      <c r="J41" s="67">
        <f t="shared" si="7"/>
        <v>26.676762000000014</v>
      </c>
      <c r="K41" s="67">
        <f>K37+K38-K39-K40</f>
        <v>153</v>
      </c>
      <c r="L41" s="67">
        <f>L37+L38-L39-L40</f>
        <v>114.99999999999999</v>
      </c>
      <c r="M41" s="67">
        <f t="shared" ref="M41:N41" si="8">M34+M35-M36-M40</f>
        <v>77</v>
      </c>
      <c r="N41" s="67">
        <f t="shared" si="8"/>
        <v>64.099999999999994</v>
      </c>
    </row>
    <row r="42" spans="1:14" ht="18" customHeight="1">
      <c r="A42" s="93"/>
      <c r="B42" s="93"/>
      <c r="C42" s="108" t="s">
        <v>219</v>
      </c>
      <c r="D42" s="108"/>
      <c r="E42" s="67"/>
      <c r="F42" s="67"/>
      <c r="G42" s="67">
        <f t="shared" ref="G42:H42" si="9">G37+G38-G39-G40</f>
        <v>9</v>
      </c>
      <c r="H42" s="67">
        <f t="shared" si="9"/>
        <v>7</v>
      </c>
      <c r="I42" s="67">
        <f t="shared" ref="I42:J42" si="10">I37+I38-I39-I40</f>
        <v>13.904324000000017</v>
      </c>
      <c r="J42" s="67">
        <f t="shared" si="10"/>
        <v>26.676762000000014</v>
      </c>
      <c r="K42" s="67">
        <v>0</v>
      </c>
      <c r="L42" s="67">
        <v>0</v>
      </c>
      <c r="M42" s="67">
        <f t="shared" ref="M42:N42" si="11">M37+M38-M39-M40</f>
        <v>77</v>
      </c>
      <c r="N42" s="67">
        <f t="shared" si="11"/>
        <v>64.099999999999994</v>
      </c>
    </row>
    <row r="43" spans="1:14" ht="18" customHeight="1">
      <c r="A43" s="93"/>
      <c r="B43" s="93"/>
      <c r="C43" s="56" t="s">
        <v>220</v>
      </c>
      <c r="D43" s="89" t="s">
        <v>221</v>
      </c>
      <c r="E43" s="67">
        <v>31</v>
      </c>
      <c r="F43" s="67">
        <v>25</v>
      </c>
      <c r="G43" s="67">
        <v>0</v>
      </c>
      <c r="H43" s="67">
        <v>0</v>
      </c>
      <c r="I43" s="67">
        <v>0</v>
      </c>
      <c r="J43" s="67">
        <v>0</v>
      </c>
      <c r="K43" s="67"/>
      <c r="L43" s="67">
        <v>0</v>
      </c>
      <c r="M43" s="67">
        <v>102</v>
      </c>
      <c r="N43" s="67">
        <v>156</v>
      </c>
    </row>
    <row r="44" spans="1:14" ht="18" customHeight="1">
      <c r="A44" s="93"/>
      <c r="B44" s="93"/>
      <c r="C44" s="30" t="s">
        <v>222</v>
      </c>
      <c r="D44" s="66" t="s">
        <v>223</v>
      </c>
      <c r="E44" s="67">
        <f>E41+E43</f>
        <v>36.01</v>
      </c>
      <c r="F44" s="67">
        <f t="shared" ref="F44:H44" si="12">F41+F43</f>
        <v>31.060000000000002</v>
      </c>
      <c r="G44" s="67">
        <f t="shared" si="12"/>
        <v>9</v>
      </c>
      <c r="H44" s="67">
        <f t="shared" si="12"/>
        <v>7</v>
      </c>
      <c r="I44" s="67">
        <f t="shared" ref="I44:K44" si="13">I41+I43</f>
        <v>13.904324000000017</v>
      </c>
      <c r="J44" s="67">
        <f t="shared" si="13"/>
        <v>26.676762000000014</v>
      </c>
      <c r="K44" s="67">
        <f t="shared" si="13"/>
        <v>153</v>
      </c>
      <c r="L44" s="67">
        <f>L41+L43</f>
        <v>114.99999999999999</v>
      </c>
      <c r="M44" s="67">
        <f t="shared" ref="M44:N44" si="14">M41+M43</f>
        <v>179</v>
      </c>
      <c r="N44" s="67">
        <f t="shared" si="14"/>
        <v>220.1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50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川崎市</cp:lastModifiedBy>
  <cp:lastPrinted>2024-08-29T02:25:42Z</cp:lastPrinted>
  <dcterms:created xsi:type="dcterms:W3CDTF">1999-07-06T05:17:05Z</dcterms:created>
  <dcterms:modified xsi:type="dcterms:W3CDTF">2024-08-29T02:31:50Z</dcterms:modified>
</cp:coreProperties>
</file>