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/>
  <mc:AlternateContent xmlns:mc="http://schemas.openxmlformats.org/markup-compatibility/2006">
    <mc:Choice Requires="x15">
      <x15ac:absPath xmlns:x15ac="http://schemas.microsoft.com/office/spreadsheetml/2010/11/ac" url="\\10.214.25.11\share\旧サーバー\24年度データ移行\市債・各種調査\R6\060709(15)【地方債協会】都道府県及び指定都市の財政状況について\"/>
    </mc:Choice>
  </mc:AlternateContent>
  <xr:revisionPtr revIDLastSave="0" documentId="13_ncr:1_{BF7943E8-2568-4BFB-A932-2818C81C11C9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1.普通会計予算（R5-6年度）" sheetId="2" r:id="rId1"/>
    <sheet name="2.公営企業会計予算（R5-6年度）" sheetId="6" r:id="rId2"/>
    <sheet name="3.(1)普通会計決算（R3-4年度）" sheetId="7" r:id="rId3"/>
    <sheet name="3.(2)財政指標等（H30‐R4年度）" sheetId="8" r:id="rId4"/>
    <sheet name="4.公営企業会計決算（R3-4年度）" sheetId="9" r:id="rId5"/>
    <sheet name="4.公営企業会計決算（R3-4年度） (2)" sheetId="11" r:id="rId6"/>
    <sheet name="5.三セク決算（R3-4年度）" sheetId="10" r:id="rId7"/>
  </sheets>
  <definedNames>
    <definedName name="_xlnm.Print_Area" localSheetId="0">'1.普通会計予算（R5-6年度）'!$A$1:$I$42</definedName>
    <definedName name="_xlnm.Print_Area" localSheetId="1">'2.公営企業会計予算（R5-6年度）'!$A$1:$O$50</definedName>
    <definedName name="_xlnm.Print_Area" localSheetId="2">'3.(1)普通会計決算（R3-4年度）'!$A$1:$I$42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'4.公営企業会計決算（R3-4年度） (2)'!$A$1:$O$49</definedName>
    <definedName name="_xlnm.Print_Area" localSheetId="6">'5.三セク決算（R3-4年度）'!$A$1:$V$46</definedName>
    <definedName name="_xlnm.Print_Titles" localSheetId="1">'2.公営企業会計予算（R5-6年度）'!$1:$4</definedName>
    <definedName name="_xlnm.Print_Titles" localSheetId="4">'4.公営企業会計決算（R3-4年度）'!$1:$4</definedName>
    <definedName name="_xlnm.Print_Titles" localSheetId="5">'4.公営企業会計決算（R3-4年度） (2)'!$1:$4</definedName>
  </definedNames>
  <calcPr calcId="191029"/>
</workbook>
</file>

<file path=xl/calcChain.xml><?xml version="1.0" encoding="utf-8"?>
<calcChain xmlns="http://schemas.openxmlformats.org/spreadsheetml/2006/main">
  <c r="E31" i="10" l="1"/>
  <c r="E34" i="10" s="1"/>
  <c r="E41" i="10" l="1"/>
  <c r="E44" i="10" s="1"/>
  <c r="E37" i="10"/>
  <c r="E42" i="10" s="1"/>
  <c r="U34" i="10" l="1"/>
  <c r="U22" i="10"/>
  <c r="O44" i="10" l="1"/>
  <c r="S44" i="10" l="1"/>
  <c r="U29" i="10" l="1"/>
  <c r="U31" i="10" s="1"/>
  <c r="U24" i="10"/>
  <c r="U26" i="10" s="1"/>
  <c r="U27" i="10"/>
  <c r="U18" i="10"/>
  <c r="U41" i="10" l="1"/>
  <c r="U44" i="10" s="1"/>
  <c r="U37" i="10"/>
  <c r="Q31" i="10" l="1"/>
  <c r="Q34" i="10" s="1"/>
  <c r="O31" i="10"/>
  <c r="O34" i="10" s="1"/>
  <c r="M31" i="10"/>
  <c r="M34" i="10" s="1"/>
  <c r="K31" i="10"/>
  <c r="K34" i="10" s="1"/>
  <c r="I31" i="10"/>
  <c r="I34" i="10" s="1"/>
  <c r="G31" i="10"/>
  <c r="G34" i="10" s="1"/>
  <c r="Q41" i="10" l="1"/>
  <c r="Q44" i="10" s="1"/>
  <c r="Q37" i="10"/>
  <c r="O41" i="10"/>
  <c r="O37" i="10"/>
  <c r="M37" i="10"/>
  <c r="M41" i="10"/>
  <c r="M44" i="10" s="1"/>
  <c r="K41" i="10"/>
  <c r="K44" i="10" s="1"/>
  <c r="K37" i="10"/>
  <c r="I37" i="10"/>
  <c r="I42" i="10" s="1"/>
  <c r="I41" i="10"/>
  <c r="I44" i="10" s="1"/>
  <c r="G37" i="10"/>
  <c r="G42" i="10" s="1"/>
  <c r="G41" i="10"/>
  <c r="G44" i="10" s="1"/>
  <c r="S31" i="10" l="1"/>
  <c r="S34" i="10" s="1"/>
  <c r="I45" i="9"/>
  <c r="H45" i="9"/>
  <c r="O44" i="9"/>
  <c r="N44" i="9"/>
  <c r="M44" i="9"/>
  <c r="L44" i="9"/>
  <c r="K44" i="9"/>
  <c r="K45" i="9" s="1"/>
  <c r="J44" i="9"/>
  <c r="J45" i="9" s="1"/>
  <c r="I44" i="9"/>
  <c r="H44" i="9"/>
  <c r="G44" i="9"/>
  <c r="F44" i="9"/>
  <c r="O39" i="9"/>
  <c r="O45" i="9" s="1"/>
  <c r="N39" i="9"/>
  <c r="N45" i="9" s="1"/>
  <c r="M39" i="9"/>
  <c r="M45" i="9" s="1"/>
  <c r="L39" i="9"/>
  <c r="L45" i="9" s="1"/>
  <c r="K39" i="9"/>
  <c r="J39" i="9"/>
  <c r="I39" i="9"/>
  <c r="H39" i="9"/>
  <c r="G39" i="9"/>
  <c r="G45" i="9" s="1"/>
  <c r="F39" i="9"/>
  <c r="F45" i="9" s="1"/>
  <c r="G27" i="11"/>
  <c r="F27" i="11"/>
  <c r="G24" i="11"/>
  <c r="F24" i="11"/>
  <c r="G16" i="11"/>
  <c r="F16" i="11"/>
  <c r="G15" i="11"/>
  <c r="F15" i="11"/>
  <c r="G14" i="11"/>
  <c r="F14" i="11"/>
  <c r="O27" i="9"/>
  <c r="N27" i="9"/>
  <c r="G27" i="9"/>
  <c r="F27" i="9"/>
  <c r="O24" i="9"/>
  <c r="N24" i="9"/>
  <c r="M24" i="9"/>
  <c r="M27" i="9" s="1"/>
  <c r="L24" i="9"/>
  <c r="L27" i="9" s="1"/>
  <c r="K24" i="9"/>
  <c r="K27" i="9" s="1"/>
  <c r="J24" i="9"/>
  <c r="J27" i="9" s="1"/>
  <c r="I24" i="9"/>
  <c r="I27" i="9" s="1"/>
  <c r="H24" i="9"/>
  <c r="H27" i="9" s="1"/>
  <c r="G24" i="9"/>
  <c r="F24" i="9"/>
  <c r="O16" i="9"/>
  <c r="N16" i="9"/>
  <c r="M16" i="9"/>
  <c r="L16" i="9"/>
  <c r="K16" i="9"/>
  <c r="J16" i="9"/>
  <c r="I16" i="9"/>
  <c r="H16" i="9"/>
  <c r="G16" i="9"/>
  <c r="F16" i="9"/>
  <c r="O15" i="9"/>
  <c r="N15" i="9"/>
  <c r="M15" i="9"/>
  <c r="L15" i="9"/>
  <c r="K15" i="9"/>
  <c r="J15" i="9"/>
  <c r="I15" i="9"/>
  <c r="H15" i="9"/>
  <c r="G15" i="9"/>
  <c r="F15" i="9"/>
  <c r="O14" i="9"/>
  <c r="N14" i="9"/>
  <c r="M14" i="9"/>
  <c r="L14" i="9"/>
  <c r="K14" i="9"/>
  <c r="J14" i="9"/>
  <c r="I14" i="9"/>
  <c r="H14" i="9"/>
  <c r="G14" i="9"/>
  <c r="F14" i="9"/>
  <c r="I22" i="8"/>
  <c r="I20" i="8"/>
  <c r="I19" i="8"/>
  <c r="I21" i="8" s="1"/>
  <c r="F40" i="7"/>
  <c r="F22" i="7"/>
  <c r="O45" i="6"/>
  <c r="H45" i="6"/>
  <c r="G45" i="6"/>
  <c r="O44" i="6"/>
  <c r="N44" i="6"/>
  <c r="M44" i="6"/>
  <c r="L44" i="6"/>
  <c r="K44" i="6"/>
  <c r="J44" i="6"/>
  <c r="J45" i="6" s="1"/>
  <c r="I44" i="6"/>
  <c r="I45" i="6" s="1"/>
  <c r="H44" i="6"/>
  <c r="G44" i="6"/>
  <c r="F44" i="6"/>
  <c r="O39" i="6"/>
  <c r="N39" i="6"/>
  <c r="N45" i="6" s="1"/>
  <c r="M39" i="6"/>
  <c r="M45" i="6" s="1"/>
  <c r="L39" i="6"/>
  <c r="L45" i="6" s="1"/>
  <c r="K39" i="6"/>
  <c r="K45" i="6" s="1"/>
  <c r="J39" i="6"/>
  <c r="I39" i="6"/>
  <c r="H39" i="6"/>
  <c r="G39" i="6"/>
  <c r="F39" i="6"/>
  <c r="F45" i="6" s="1"/>
  <c r="O27" i="6"/>
  <c r="L27" i="6"/>
  <c r="K27" i="6"/>
  <c r="O24" i="6"/>
  <c r="N24" i="6"/>
  <c r="N27" i="6" s="1"/>
  <c r="M24" i="6"/>
  <c r="M27" i="6" s="1"/>
  <c r="L24" i="6"/>
  <c r="K24" i="6"/>
  <c r="J24" i="6"/>
  <c r="J27" i="6" s="1"/>
  <c r="K16" i="6"/>
  <c r="J16" i="6"/>
  <c r="O15" i="6"/>
  <c r="N15" i="6"/>
  <c r="M15" i="6"/>
  <c r="L15" i="6"/>
  <c r="K15" i="6"/>
  <c r="J15" i="6"/>
  <c r="K14" i="6"/>
  <c r="J14" i="6"/>
  <c r="H27" i="6"/>
  <c r="H24" i="6"/>
  <c r="H16" i="6"/>
  <c r="H15" i="6"/>
  <c r="H14" i="6"/>
  <c r="F24" i="6"/>
  <c r="F27" i="6" s="1"/>
  <c r="F16" i="6"/>
  <c r="F15" i="6"/>
  <c r="F14" i="6"/>
  <c r="S37" i="10" l="1"/>
  <c r="S42" i="10" s="1"/>
  <c r="S41" i="10"/>
  <c r="I23" i="8"/>
  <c r="V31" i="10" l="1"/>
  <c r="V34" i="10" s="1"/>
  <c r="T31" i="10"/>
  <c r="T34" i="10" s="1"/>
  <c r="R31" i="10"/>
  <c r="R34" i="10" s="1"/>
  <c r="P31" i="10"/>
  <c r="P34" i="10" s="1"/>
  <c r="N31" i="10"/>
  <c r="N34" i="10" s="1"/>
  <c r="L31" i="10"/>
  <c r="L34" i="10" s="1"/>
  <c r="J31" i="10"/>
  <c r="J34" i="10" s="1"/>
  <c r="H31" i="10"/>
  <c r="H34" i="10" s="1"/>
  <c r="F31" i="10"/>
  <c r="F34" i="10" s="1"/>
  <c r="H40" i="2"/>
  <c r="H22" i="2"/>
  <c r="I24" i="6"/>
  <c r="I27" i="6" s="1"/>
  <c r="I16" i="6"/>
  <c r="I15" i="6"/>
  <c r="I14" i="6"/>
  <c r="K45" i="11"/>
  <c r="O44" i="11"/>
  <c r="N44" i="11"/>
  <c r="M44" i="11"/>
  <c r="L44" i="11"/>
  <c r="K44" i="11"/>
  <c r="J44" i="11"/>
  <c r="I44" i="11"/>
  <c r="H44" i="11"/>
  <c r="G44" i="11"/>
  <c r="F44" i="11"/>
  <c r="O39" i="11"/>
  <c r="O45" i="11" s="1"/>
  <c r="N39" i="11"/>
  <c r="N45" i="11" s="1"/>
  <c r="M39" i="11"/>
  <c r="M45" i="11" s="1"/>
  <c r="L39" i="11"/>
  <c r="L45" i="11" s="1"/>
  <c r="K39" i="11"/>
  <c r="J39" i="11"/>
  <c r="J45" i="11" s="1"/>
  <c r="I39" i="11"/>
  <c r="I45" i="11" s="1"/>
  <c r="H39" i="11"/>
  <c r="H45" i="11" s="1"/>
  <c r="G39" i="11"/>
  <c r="G45" i="11" s="1"/>
  <c r="F39" i="11"/>
  <c r="F45" i="11" s="1"/>
  <c r="M27" i="11"/>
  <c r="L27" i="11"/>
  <c r="I27" i="11"/>
  <c r="O24" i="11"/>
  <c r="O27" i="11" s="1"/>
  <c r="N24" i="11"/>
  <c r="N27" i="11" s="1"/>
  <c r="M24" i="11"/>
  <c r="L24" i="11"/>
  <c r="K24" i="11"/>
  <c r="K27" i="11" s="1"/>
  <c r="J24" i="11"/>
  <c r="J27" i="11" s="1"/>
  <c r="I24" i="11"/>
  <c r="H24" i="11"/>
  <c r="H27" i="11" s="1"/>
  <c r="O16" i="11"/>
  <c r="N16" i="11"/>
  <c r="M16" i="11"/>
  <c r="L16" i="11"/>
  <c r="K16" i="11"/>
  <c r="J16" i="11"/>
  <c r="I16" i="11"/>
  <c r="H16" i="11"/>
  <c r="O15" i="11"/>
  <c r="N15" i="11"/>
  <c r="M15" i="11"/>
  <c r="L15" i="11"/>
  <c r="K15" i="11"/>
  <c r="J15" i="11"/>
  <c r="I15" i="11"/>
  <c r="H15" i="11"/>
  <c r="O14" i="11"/>
  <c r="N14" i="11"/>
  <c r="M14" i="11"/>
  <c r="L14" i="11"/>
  <c r="K14" i="11"/>
  <c r="J14" i="11"/>
  <c r="I14" i="11"/>
  <c r="H14" i="11"/>
  <c r="V41" i="10" l="1"/>
  <c r="V44" i="10" s="1"/>
  <c r="V37" i="10"/>
  <c r="T41" i="10"/>
  <c r="T44" i="10" s="1"/>
  <c r="T37" i="10"/>
  <c r="R41" i="10"/>
  <c r="R44" i="10" s="1"/>
  <c r="R37" i="10"/>
  <c r="P41" i="10"/>
  <c r="P44" i="10" s="1"/>
  <c r="P37" i="10"/>
  <c r="N37" i="10"/>
  <c r="N41" i="10"/>
  <c r="N44" i="10" s="1"/>
  <c r="L41" i="10"/>
  <c r="L44" i="10" s="1"/>
  <c r="L37" i="10"/>
  <c r="J41" i="10"/>
  <c r="J44" i="10" s="1"/>
  <c r="J37" i="10"/>
  <c r="J42" i="10" s="1"/>
  <c r="H41" i="10"/>
  <c r="H44" i="10" s="1"/>
  <c r="H37" i="10"/>
  <c r="H42" i="10" s="1"/>
  <c r="F41" i="10"/>
  <c r="F44" i="10" s="1"/>
  <c r="F37" i="10"/>
  <c r="F42" i="10" s="1"/>
  <c r="I16" i="2" l="1"/>
  <c r="H40" i="7"/>
  <c r="H22" i="7"/>
  <c r="G9" i="7"/>
  <c r="F40" i="2"/>
  <c r="G38" i="2" s="1"/>
  <c r="F22" i="2"/>
  <c r="G20" i="2" s="1"/>
  <c r="I36" i="2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G24" i="6"/>
  <c r="G27" i="6" s="1"/>
  <c r="G16" i="6"/>
  <c r="G15" i="6"/>
  <c r="G14" i="6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7" i="2"/>
  <c r="I15" i="2"/>
  <c r="I14" i="2"/>
  <c r="I13" i="2"/>
  <c r="I10" i="2"/>
  <c r="I9" i="2"/>
  <c r="I11" i="2"/>
  <c r="I12" i="2"/>
  <c r="I18" i="2"/>
  <c r="I19" i="2"/>
  <c r="G31" i="2" l="1"/>
  <c r="G34" i="2"/>
  <c r="G40" i="2"/>
  <c r="G21" i="2"/>
  <c r="I40" i="7"/>
  <c r="G13" i="2"/>
  <c r="G31" i="7"/>
  <c r="G39" i="7"/>
  <c r="G20" i="7"/>
  <c r="G10" i="7"/>
  <c r="G24" i="7"/>
  <c r="G28" i="7"/>
  <c r="G32" i="7"/>
  <c r="G36" i="7"/>
  <c r="G40" i="7"/>
  <c r="G21" i="7"/>
  <c r="G25" i="7"/>
  <c r="G29" i="7"/>
  <c r="G33" i="7"/>
  <c r="G37" i="7"/>
  <c r="G26" i="2"/>
  <c r="G26" i="7"/>
  <c r="G30" i="7"/>
  <c r="G34" i="7"/>
  <c r="G38" i="7"/>
  <c r="G17" i="7"/>
  <c r="G19" i="7"/>
  <c r="G23" i="7"/>
  <c r="G14" i="7"/>
  <c r="G12" i="7"/>
  <c r="G27" i="7"/>
  <c r="G35" i="7"/>
  <c r="G9" i="2"/>
  <c r="I22" i="2"/>
  <c r="G22" i="2"/>
  <c r="G10" i="2"/>
  <c r="G16" i="2"/>
  <c r="G14" i="2"/>
  <c r="G19" i="2"/>
  <c r="G29" i="2"/>
  <c r="G30" i="2"/>
  <c r="I40" i="2"/>
  <c r="G17" i="2"/>
  <c r="G24" i="2"/>
  <c r="G35" i="2"/>
  <c r="G37" i="2"/>
  <c r="G39" i="2"/>
  <c r="G11" i="7"/>
  <c r="G28" i="2"/>
  <c r="G16" i="7"/>
  <c r="G18" i="7"/>
  <c r="I22" i="7"/>
  <c r="G15" i="2"/>
  <c r="G32" i="2"/>
  <c r="G27" i="2"/>
  <c r="G12" i="2"/>
  <c r="G13" i="7"/>
  <c r="G18" i="2"/>
  <c r="G15" i="7"/>
  <c r="G22" i="7"/>
  <c r="G11" i="2"/>
  <c r="G33" i="2"/>
  <c r="G23" i="2"/>
  <c r="G25" i="2"/>
  <c r="G36" i="2"/>
</calcChain>
</file>

<file path=xl/sharedStrings.xml><?xml version="1.0" encoding="utf-8"?>
<sst xmlns="http://schemas.openxmlformats.org/spreadsheetml/2006/main" count="548" uniqueCount="279">
  <si>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</si>
  <si>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</si>
  <si>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</si>
  <si>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</si>
  <si>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</si>
  <si>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</si>
  <si>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</si>
  <si>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</si>
  <si>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</si>
  <si>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</si>
  <si>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</si>
  <si>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</si>
  <si>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</si>
  <si>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</si>
  <si>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</si>
  <si>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</si>
  <si>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</si>
  <si>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</si>
  <si>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</si>
  <si>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</si>
  <si>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</si>
  <si>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</si>
  <si>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</si>
  <si>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</si>
  <si>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</si>
  <si>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</si>
  <si>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</si>
  <si>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</si>
  <si>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</si>
  <si>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</si>
  <si>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</si>
  <si>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</si>
  <si>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</si>
  <si>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</si>
  <si>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</si>
  <si>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</si>
  <si>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</si>
  <si>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</si>
  <si>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</si>
  <si>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</si>
  <si>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</si>
  <si>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</si>
  <si>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</si>
  <si>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</si>
  <si>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</si>
  <si>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</si>
  <si>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</si>
  <si>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</si>
  <si>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</si>
  <si>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</si>
  <si>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</si>
  <si>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</si>
  <si>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</si>
  <si>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</si>
  <si>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</si>
  <si>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</si>
  <si>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</si>
  <si>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</si>
  <si>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</si>
  <si>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</si>
  <si>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</si>
  <si>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</si>
  <si>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</si>
  <si>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</si>
  <si>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</si>
  <si>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</si>
  <si>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</si>
  <si>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</si>
  <si>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</si>
  <si>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</si>
  <si>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</si>
  <si>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</si>
  <si>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</si>
  <si>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</si>
  <si>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</si>
  <si>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</si>
  <si>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</si>
  <si>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</si>
  <si>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</si>
  <si>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</si>
  <si>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</si>
  <si>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</si>
  <si>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</si>
  <si>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</si>
  <si>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</si>
  <si>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</si>
  <si>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</si>
  <si>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</si>
  <si>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</si>
  <si>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</si>
  <si>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</si>
  <si>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</si>
  <si>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</si>
  <si>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</si>
  <si>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</si>
  <si>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</si>
  <si>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</si>
  <si>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</si>
  <si>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</si>
  <si>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</si>
  <si>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</si>
  <si>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</si>
  <si>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</si>
  <si>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</si>
  <si>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</si>
  <si>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</si>
  <si>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</si>
  <si>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</si>
  <si>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</si>
  <si>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</si>
  <si>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</si>
  <si>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</si>
  <si>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</si>
  <si>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</si>
  <si>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</si>
  <si>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</si>
  <si>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</si>
  <si>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</si>
  <si>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</si>
  <si>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</si>
  <si>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</si>
  <si>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</si>
  <si>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</si>
  <si>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</si>
  <si>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</si>
  <si>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</si>
  <si>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</si>
  <si>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</si>
  <si>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</si>
  <si>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</si>
  <si>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</si>
  <si>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</si>
  <si>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</si>
  <si>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</si>
  <si>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</si>
  <si>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</si>
  <si>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</si>
  <si>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</si>
  <si>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</si>
  <si>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</si>
  <si>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</si>
  <si>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</si>
  <si>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</si>
  <si>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</si>
  <si>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</si>
  <si>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</si>
  <si>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</si>
  <si>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</si>
  <si>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</si>
  <si>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</si>
  <si>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</si>
  <si>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</si>
  <si>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</si>
  <si>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</si>
  <si>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</si>
  <si>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</si>
  <si>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</si>
  <si>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</si>
  <si>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（単位：百万円）</t>
    <phoneticPr fontId="7"/>
  </si>
  <si>
    <t>(c=a-b)</t>
    <phoneticPr fontId="8"/>
  </si>
  <si>
    <t>(f=d-e)</t>
    <phoneticPr fontId="8"/>
  </si>
  <si>
    <t>(g=c+f)</t>
    <phoneticPr fontId="8"/>
  </si>
  <si>
    <t>（注）原則として表示単位未満を四捨五入して端数調整していないため、合計等と一致しない場合がある。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</si>
  <si>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</si>
  <si>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</si>
  <si>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</si>
  <si>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</si>
  <si>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</si>
  <si>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</si>
  <si>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</si>
  <si>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</si>
  <si>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</si>
  <si>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</si>
  <si>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</si>
  <si>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</si>
  <si>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</si>
  <si>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</si>
  <si>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</si>
  <si>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</si>
  <si>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</si>
  <si>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</si>
  <si>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</si>
  <si>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</si>
  <si>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</si>
  <si>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</si>
  <si>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</si>
  <si>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</si>
  <si>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</si>
  <si>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</si>
  <si>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</si>
  <si>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</si>
  <si>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</si>
  <si>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</si>
  <si>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</si>
  <si>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</si>
  <si>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</si>
  <si>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</si>
  <si>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</si>
  <si>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</si>
  <si>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</si>
  <si>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</si>
  <si>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</si>
  <si>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</si>
  <si>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</si>
  <si>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</si>
  <si>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</si>
  <si>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</si>
  <si>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</si>
  <si>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</si>
  <si>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</si>
  <si>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</si>
  <si>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</si>
  <si>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</si>
  <si>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</si>
  <si>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</si>
  <si>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</si>
  <si>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</si>
  <si>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</si>
  <si>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</si>
  <si>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</si>
  <si>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</si>
  <si>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</si>
  <si>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</si>
  <si>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</si>
  <si>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</si>
  <si>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</si>
  <si>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</si>
  <si>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</si>
  <si>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</si>
  <si>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</si>
  <si>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</si>
  <si>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令和５年度</t>
    <rPh sb="3" eb="5">
      <t>ネンド</t>
    </rPh>
    <phoneticPr fontId="7"/>
  </si>
  <si>
    <t>３年度</t>
    <rPh sb="1" eb="3">
      <t>ネンド</t>
    </rPh>
    <phoneticPr fontId="7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</si>
  <si>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7"/>
  </si>
  <si>
    <t>令和６年度</t>
  </si>
  <si>
    <t>令和６年度</t>
    <rPh sb="3" eb="5">
      <t>ネンド</t>
    </rPh>
    <phoneticPr fontId="7"/>
  </si>
  <si>
    <t>(令和６年度予算ﾍﾞｰｽ）</t>
    <rPh sb="6" eb="8">
      <t>ヨサン</t>
    </rPh>
    <phoneticPr fontId="7"/>
  </si>
  <si>
    <t>令和６年度</t>
    <phoneticPr fontId="7"/>
  </si>
  <si>
    <t>（1）令和４年度普通会計決算の状況</t>
    <phoneticPr fontId="7"/>
  </si>
  <si>
    <t>令和４年度</t>
    <rPh sb="3" eb="5">
      <t>ネンド</t>
    </rPh>
    <phoneticPr fontId="15"/>
  </si>
  <si>
    <t>令和３年度</t>
  </si>
  <si>
    <t>令和３年度</t>
    <phoneticPr fontId="15"/>
  </si>
  <si>
    <t>４年度</t>
    <rPh sb="1" eb="3">
      <t>ネンド</t>
    </rPh>
    <phoneticPr fontId="7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</si>
  <si>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</si>
  <si>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rPh sb="4" eb="6">
      <t>ネンド</t>
    </rPh>
    <phoneticPr fontId="15"/>
  </si>
  <si>
    <t>(令和４年度決算額）</t>
    <rPh sb="4" eb="6">
      <t>ネンド</t>
    </rPh>
    <phoneticPr fontId="15"/>
  </si>
  <si>
    <t>水道事業</t>
    <rPh sb="0" eb="2">
      <t>スイドウ</t>
    </rPh>
    <rPh sb="2" eb="4">
      <t>ジギョウ</t>
    </rPh>
    <phoneticPr fontId="7"/>
  </si>
  <si>
    <t>工業用水道事業</t>
    <rPh sb="0" eb="7">
      <t>コウギョウヨウスイドウジギョウ</t>
    </rPh>
    <phoneticPr fontId="7"/>
  </si>
  <si>
    <t>病院事業</t>
    <rPh sb="0" eb="4">
      <t>ビョウインジギョウ</t>
    </rPh>
    <phoneticPr fontId="7"/>
  </si>
  <si>
    <t>自動車運送事業</t>
    <rPh sb="0" eb="7">
      <t>ジドウシャウンソウジギョウ</t>
    </rPh>
    <phoneticPr fontId="7"/>
  </si>
  <si>
    <t>都市高速鉄道事業</t>
    <rPh sb="0" eb="4">
      <t>トシコウソク</t>
    </rPh>
    <rPh sb="4" eb="8">
      <t>テツドウジギョウ</t>
    </rPh>
    <phoneticPr fontId="7"/>
  </si>
  <si>
    <t>市場事業</t>
    <rPh sb="0" eb="4">
      <t>シジョウジギョウ</t>
    </rPh>
    <phoneticPr fontId="7"/>
  </si>
  <si>
    <t>と畜場事業　</t>
    <rPh sb="1" eb="5">
      <t>チクジョウジギョウ</t>
    </rPh>
    <phoneticPr fontId="7"/>
  </si>
  <si>
    <t>宅地造成事業（市街地再開発事業）</t>
    <rPh sb="0" eb="6">
      <t>タクチゾウセイジギョウ</t>
    </rPh>
    <rPh sb="7" eb="13">
      <t>シガイチサイカイハツ</t>
    </rPh>
    <rPh sb="13" eb="15">
      <t>ジギョウ</t>
    </rPh>
    <phoneticPr fontId="7"/>
  </si>
  <si>
    <t>駐車場整備事業</t>
    <rPh sb="0" eb="7">
      <t>チュウシャジョウセイビジギョウ</t>
    </rPh>
    <phoneticPr fontId="7"/>
  </si>
  <si>
    <t>観光施設事業（名古屋城天守閣事業）</t>
    <rPh sb="0" eb="6">
      <t>カンコウシセツジギョウ</t>
    </rPh>
    <rPh sb="7" eb="16">
      <t>ナゴヤジョウテンシュカクジギョウ</t>
    </rPh>
    <phoneticPr fontId="7"/>
  </si>
  <si>
    <t>下水道事業</t>
    <rPh sb="0" eb="1">
      <t>ゲ</t>
    </rPh>
    <rPh sb="1" eb="3">
      <t>スイドウ</t>
    </rPh>
    <rPh sb="3" eb="5">
      <t>ジギョウ</t>
    </rPh>
    <phoneticPr fontId="7"/>
  </si>
  <si>
    <t>名古屋市住宅供給公社</t>
    <rPh sb="0" eb="4">
      <t>ナゴヤシ</t>
    </rPh>
    <rPh sb="4" eb="10">
      <t>ジュウタクキョウキュウコウシャ</t>
    </rPh>
    <phoneticPr fontId="7"/>
  </si>
  <si>
    <t>名古屋高速道路公社</t>
    <rPh sb="0" eb="3">
      <t>ナゴヤ</t>
    </rPh>
    <rPh sb="3" eb="5">
      <t>コウソク</t>
    </rPh>
    <rPh sb="5" eb="9">
      <t>ドウロコウシャ</t>
    </rPh>
    <phoneticPr fontId="7"/>
  </si>
  <si>
    <t>若宮大通駐車場㈱</t>
    <rPh sb="0" eb="4">
      <t>ワカミヤオオドオリ</t>
    </rPh>
    <rPh sb="4" eb="7">
      <t>チュウシャジョウ</t>
    </rPh>
    <phoneticPr fontId="7"/>
  </si>
  <si>
    <t>名古屋ガイドウェイバス㈱</t>
    <rPh sb="0" eb="3">
      <t>ナゴヤ</t>
    </rPh>
    <phoneticPr fontId="7"/>
  </si>
  <si>
    <t>栄公園振興㈱</t>
    <rPh sb="0" eb="1">
      <t>サカエ</t>
    </rPh>
    <rPh sb="1" eb="3">
      <t>コウエン</t>
    </rPh>
    <rPh sb="3" eb="5">
      <t>シンコウ</t>
    </rPh>
    <phoneticPr fontId="7"/>
  </si>
  <si>
    <t>名古屋臨海高速鉄道㈱</t>
    <rPh sb="0" eb="3">
      <t>ナゴヤ</t>
    </rPh>
    <rPh sb="3" eb="5">
      <t>リンカイ</t>
    </rPh>
    <rPh sb="5" eb="7">
      <t>コウソク</t>
    </rPh>
    <rPh sb="7" eb="9">
      <t>テツドウ</t>
    </rPh>
    <phoneticPr fontId="7"/>
  </si>
  <si>
    <t>名古屋上下水道総合サービス㈱</t>
    <rPh sb="0" eb="3">
      <t>ナゴヤ</t>
    </rPh>
    <rPh sb="3" eb="7">
      <t>ジョウゲスイドウ</t>
    </rPh>
    <rPh sb="7" eb="9">
      <t>ソウゴウ</t>
    </rPh>
    <phoneticPr fontId="7"/>
  </si>
  <si>
    <t>㈱名古屋交通開発機構</t>
    <rPh sb="1" eb="4">
      <t>ナゴヤ</t>
    </rPh>
    <rPh sb="4" eb="6">
      <t>コウツウ</t>
    </rPh>
    <rPh sb="6" eb="8">
      <t>カイハツ</t>
    </rPh>
    <rPh sb="8" eb="10">
      <t>キコウ</t>
    </rPh>
    <phoneticPr fontId="7"/>
  </si>
  <si>
    <t>名古屋市</t>
    <rPh sb="0" eb="4">
      <t>ナゴヤシ</t>
    </rPh>
    <phoneticPr fontId="7"/>
  </si>
  <si>
    <t>名古屋市</t>
    <rPh sb="0" eb="4">
      <t>ナゴヤシ</t>
    </rPh>
    <phoneticPr fontId="15"/>
  </si>
  <si>
    <t>水道事業</t>
    <rPh sb="0" eb="4">
      <t>スイドウジギョウ</t>
    </rPh>
    <phoneticPr fontId="7"/>
  </si>
  <si>
    <t>工業用水道事業</t>
    <rPh sb="0" eb="3">
      <t>コウギョウヨウ</t>
    </rPh>
    <rPh sb="3" eb="7">
      <t>スイドウジギョウ</t>
    </rPh>
    <phoneticPr fontId="7"/>
  </si>
  <si>
    <t>自動車運送事業</t>
    <rPh sb="0" eb="7">
      <t>ジドウシャウンソウジギョウ</t>
    </rPh>
    <phoneticPr fontId="19"/>
  </si>
  <si>
    <t>都市高速鉄道事業</t>
    <rPh sb="0" eb="8">
      <t>トシコウソクテツドウジギョウ</t>
    </rPh>
    <phoneticPr fontId="19"/>
  </si>
  <si>
    <t>市場事業</t>
    <rPh sb="0" eb="4">
      <t>シジョウジギョウ</t>
    </rPh>
    <phoneticPr fontId="19"/>
  </si>
  <si>
    <t>と畜場事業</t>
    <rPh sb="1" eb="3">
      <t>チクジョウ</t>
    </rPh>
    <rPh sb="3" eb="5">
      <t>ジギョウ</t>
    </rPh>
    <phoneticPr fontId="19"/>
  </si>
  <si>
    <t>宅地造成事業（市街地再開発事業）</t>
    <rPh sb="0" eb="6">
      <t>タクチゾウセイジギョウ</t>
    </rPh>
    <rPh sb="7" eb="15">
      <t>シガイチサイカイハツジギョウ</t>
    </rPh>
    <phoneticPr fontId="19"/>
  </si>
  <si>
    <t>駐車場整備事業</t>
    <rPh sb="0" eb="7">
      <t>チュウシャジョウセイビジギョウ</t>
    </rPh>
    <phoneticPr fontId="19"/>
  </si>
  <si>
    <t>観光施設事業（名古屋城天守閣事業）</t>
    <rPh sb="0" eb="6">
      <t>カンコウシセツジギョウ</t>
    </rPh>
    <rPh sb="7" eb="16">
      <t>ナゴヤジョウテンシュカクジギョウ</t>
    </rPh>
    <phoneticPr fontId="19"/>
  </si>
  <si>
    <t>下水道事業</t>
    <rPh sb="0" eb="5">
      <t>ゲスイドウジギョウ</t>
    </rPh>
    <phoneticPr fontId="19"/>
  </si>
  <si>
    <t>-</t>
  </si>
  <si>
    <r>
      <t>名古屋市土地開発公社</t>
    </r>
    <r>
      <rPr>
        <sz val="11"/>
        <rFont val="游ゴシック"/>
        <family val="1"/>
        <charset val="128"/>
      </rPr>
      <t>(令和4年12月31日解散時点）</t>
    </r>
    <rPh sb="0" eb="6">
      <t>ナゴヤシトチ</t>
    </rPh>
    <rPh sb="6" eb="10">
      <t>カイハツコウシャ</t>
    </rPh>
    <rPh sb="11" eb="13">
      <t>レイワ</t>
    </rPh>
    <rPh sb="14" eb="15">
      <t>ネン</t>
    </rPh>
    <rPh sb="17" eb="18">
      <t>ガツ</t>
    </rPh>
    <rPh sb="20" eb="21">
      <t>ニチ</t>
    </rPh>
    <rPh sb="21" eb="23">
      <t>カイサン</t>
    </rPh>
    <rPh sb="23" eb="25">
      <t>ジテン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</si>
</sst>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</numFmts>
  <fonts count="24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6"/>
      <name val="明朝"/>
      <family val="1"/>
      <charset val="128"/>
    </font>
    <font>
      <b/>
      <sz val="12"/>
      <name val="游ゴシック"/>
      <family val="1"/>
      <charset val="128"/>
    </font>
    <font>
      <b/>
      <sz val="11"/>
      <name val="游ゴシック"/>
      <family val="1"/>
      <charset val="128"/>
    </font>
    <font>
      <sz val="11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  <xf numFmtId="38" fontId="2" fillId="0" borderId="0" applyBorder="0" applyProtection="0"/>
  </cellStyleXfs>
  <cellXfs count="132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8" xfId="0" applyNumberFormat="1" applyBorder="1" applyAlignment="1">
      <alignment horizontal="center" vertical="center" shrinkToFit="1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4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0" fillId="0" borderId="8" xfId="0" applyNumberFormat="1" applyBorder="1" applyAlignment="1">
      <alignment vertical="center"/>
    </xf>
    <xf numFmtId="181" fontId="2" fillId="0" borderId="8" xfId="1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0" fontId="2" fillId="0" borderId="8" xfId="0" applyFont="1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41" fontId="0" fillId="0" borderId="8" xfId="0" applyNumberFormat="1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0" fontId="21" fillId="0" borderId="4" xfId="0" applyFont="1" applyBorder="1" applyAlignment="1">
      <alignment horizontal="distributed" vertical="center" justifyLastLine="1"/>
    </xf>
    <xf numFmtId="0" fontId="22" fillId="0" borderId="4" xfId="0" applyFont="1" applyBorder="1" applyAlignment="1">
      <alignment horizontal="distributed" vertical="center" justifyLastLine="1"/>
    </xf>
    <xf numFmtId="177" fontId="0" fillId="0" borderId="8" xfId="0" quotePrefix="1" applyNumberFormat="1" applyFill="1" applyBorder="1" applyAlignment="1">
      <alignment horizontal="right" vertical="center"/>
    </xf>
    <xf numFmtId="177" fontId="0" fillId="0" borderId="8" xfId="1" applyNumberFormat="1" applyFont="1" applyFill="1" applyBorder="1" applyAlignment="1">
      <alignment vertical="center"/>
    </xf>
    <xf numFmtId="177" fontId="2" fillId="0" borderId="8" xfId="1" quotePrefix="1" applyNumberFormat="1" applyFont="1" applyFill="1" applyBorder="1" applyAlignment="1">
      <alignment horizontal="right" vertical="center"/>
    </xf>
    <xf numFmtId="177" fontId="2" fillId="0" borderId="8" xfId="1" applyNumberFormat="1" applyFill="1" applyBorder="1" applyAlignment="1">
      <alignment vertical="center"/>
    </xf>
    <xf numFmtId="177" fontId="0" fillId="0" borderId="8" xfId="4" applyNumberFormat="1" applyFont="1" applyFill="1" applyBorder="1" applyAlignment="1" applyProtection="1">
      <alignment horizontal="center" vertical="center"/>
    </xf>
    <xf numFmtId="177" fontId="0" fillId="0" borderId="8" xfId="4" applyNumberFormat="1" applyFont="1" applyFill="1" applyBorder="1" applyAlignment="1" applyProtection="1">
      <alignment vertical="center"/>
    </xf>
    <xf numFmtId="177" fontId="23" fillId="0" borderId="8" xfId="4" applyNumberFormat="1" applyFont="1" applyFill="1" applyBorder="1" applyAlignment="1" applyProtection="1">
      <alignment vertical="center"/>
    </xf>
    <xf numFmtId="177" fontId="2" fillId="0" borderId="8" xfId="1" applyNumberFormat="1" applyFill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3" applyBorder="1" applyAlignment="1">
      <alignment vertical="center" textRotation="255"/>
    </xf>
    <xf numFmtId="176" fontId="2" fillId="0" borderId="8" xfId="0" applyNumberFormat="1" applyFon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177" fontId="0" fillId="0" borderId="8" xfId="0" applyNumberFormat="1" applyFill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41" fontId="0" fillId="0" borderId="8" xfId="0" applyNumberFormat="1" applyFont="1" applyBorder="1" applyAlignment="1">
      <alignment horizontal="center" vertical="center"/>
    </xf>
    <xf numFmtId="41" fontId="16" fillId="0" borderId="8" xfId="0" applyNumberFormat="1" applyFont="1" applyBorder="1" applyAlignment="1">
      <alignment horizontal="right" vertical="center"/>
    </xf>
    <xf numFmtId="41" fontId="0" fillId="0" borderId="8" xfId="0" applyNumberFormat="1" applyFont="1" applyBorder="1" applyAlignment="1">
      <alignment horizontal="center" vertical="center" shrinkToFit="1"/>
    </xf>
  </cellXfs>
  <cellStyles count="5">
    <cellStyle name="Excel Built-in Comma [0]" xfId="4" xr:uid="{911F4262-9D7E-4F06-B6D1-D3A7C3C2250D}"/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view="pageBreakPreview" zoomScaleNormal="100" zoomScaleSheetLayoutView="100" workbookViewId="0">
      <pane xSplit="5" ySplit="8" topLeftCell="F9" activePane="bottomRight" state="frozen"/>
      <selection activeCell="F17" sqref="F17"/>
      <selection pane="topRight" activeCell="F17" sqref="F17"/>
      <selection pane="bottomLeft" activeCell="F17" sqref="F17"/>
      <selection pane="bottomRight" activeCell="E1" sqref="E1"/>
    </sheetView>
  </sheetViews>
  <sheetFormatPr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9" width="10.625" style="1" customWidth="1"/>
    <col min="10" max="12" width="9" style="1"/>
    <col min="13" max="13" width="9.875" style="1" customWidth="1"/>
    <col min="14" max="16384" width="9" style="1"/>
  </cols>
  <sheetData>
    <row r="1" spans="1:9" ht="33.950000000000003" customHeight="1">
      <c r="A1" s="109" t="s">
        <v>0</v>
      </c>
      <c r="B1" s="109"/>
      <c r="C1" s="109"/>
      <c r="D1" s="109"/>
      <c r="E1" s="98" t="s">
        <v>265</v>
      </c>
      <c r="F1" s="2"/>
    </row>
    <row r="3" spans="1:9" ht="14.25">
      <c r="A3" s="10" t="s">
        <v>103</v>
      </c>
    </row>
    <row r="5" spans="1:9">
      <c r="A5" s="9" t="s">
        <v>233</v>
      </c>
    </row>
    <row r="6" spans="1:9" ht="14.25">
      <c r="A6" s="3"/>
      <c r="G6" s="111" t="s">
        <v>104</v>
      </c>
      <c r="H6" s="112"/>
      <c r="I6" s="112"/>
    </row>
    <row r="7" spans="1:9" ht="27" customHeight="1">
      <c r="A7" s="8"/>
      <c r="B7" s="4"/>
      <c r="C7" s="4"/>
      <c r="D7" s="4"/>
      <c r="E7" s="60"/>
      <c r="F7" s="52" t="s">
        <v>235</v>
      </c>
      <c r="G7" s="52"/>
      <c r="H7" s="52" t="s">
        <v>231</v>
      </c>
      <c r="I7" s="53" t="s">
        <v>20</v>
      </c>
    </row>
    <row r="8" spans="1:9" ht="17.100000000000001" customHeight="1">
      <c r="A8" s="5"/>
      <c r="B8" s="6"/>
      <c r="C8" s="6"/>
      <c r="D8" s="6"/>
      <c r="E8" s="61"/>
      <c r="F8" s="54" t="s">
        <v>101</v>
      </c>
      <c r="G8" s="54" t="s">
        <v>1</v>
      </c>
      <c r="H8" s="54" t="s">
        <v>229</v>
      </c>
      <c r="I8" s="55"/>
    </row>
    <row r="9" spans="1:9" ht="18" customHeight="1">
      <c r="A9" s="110" t="s">
        <v>79</v>
      </c>
      <c r="B9" s="110" t="s">
        <v>80</v>
      </c>
      <c r="C9" s="62" t="s">
        <v>2</v>
      </c>
      <c r="D9" s="56"/>
      <c r="E9" s="56"/>
      <c r="F9" s="57">
        <v>627631</v>
      </c>
      <c r="G9" s="58">
        <f t="shared" ref="G9:G22" si="0">F9/$F$22*100</f>
        <v>42.779275023890051</v>
      </c>
      <c r="H9" s="57">
        <v>614193</v>
      </c>
      <c r="I9" s="58">
        <f t="shared" ref="I9:I21" si="1">(F9/H9-1)*100</f>
        <v>2.1879116173580515</v>
      </c>
    </row>
    <row r="10" spans="1:9" ht="18" customHeight="1">
      <c r="A10" s="110"/>
      <c r="B10" s="110"/>
      <c r="C10" s="64"/>
      <c r="D10" s="62" t="s">
        <v>21</v>
      </c>
      <c r="E10" s="56"/>
      <c r="F10" s="57">
        <v>299040</v>
      </c>
      <c r="G10" s="58">
        <f t="shared" si="0"/>
        <v>20.382540701692683</v>
      </c>
      <c r="H10" s="57">
        <v>291791</v>
      </c>
      <c r="I10" s="58">
        <f t="shared" si="1"/>
        <v>2.4843124016847629</v>
      </c>
    </row>
    <row r="11" spans="1:9" ht="18" customHeight="1">
      <c r="A11" s="110"/>
      <c r="B11" s="110"/>
      <c r="C11" s="51"/>
      <c r="D11" s="51"/>
      <c r="E11" s="30" t="s">
        <v>22</v>
      </c>
      <c r="F11" s="57">
        <v>229779</v>
      </c>
      <c r="G11" s="58">
        <f t="shared" si="0"/>
        <v>15.661716893707339</v>
      </c>
      <c r="H11" s="57">
        <v>231757</v>
      </c>
      <c r="I11" s="58">
        <f t="shared" si="1"/>
        <v>-0.85348015378176045</v>
      </c>
    </row>
    <row r="12" spans="1:9" ht="18" customHeight="1">
      <c r="A12" s="110"/>
      <c r="B12" s="110"/>
      <c r="C12" s="51"/>
      <c r="D12" s="29"/>
      <c r="E12" s="30" t="s">
        <v>23</v>
      </c>
      <c r="F12" s="57">
        <v>53176</v>
      </c>
      <c r="G12" s="58">
        <f>F12/$F$22*100</f>
        <v>3.6244715902662192</v>
      </c>
      <c r="H12" s="57">
        <v>42641</v>
      </c>
      <c r="I12" s="58">
        <f t="shared" si="1"/>
        <v>24.706268614713544</v>
      </c>
    </row>
    <row r="13" spans="1:9" ht="18" customHeight="1">
      <c r="A13" s="110"/>
      <c r="B13" s="110"/>
      <c r="C13" s="63"/>
      <c r="D13" s="56" t="s">
        <v>24</v>
      </c>
      <c r="E13" s="56"/>
      <c r="F13" s="57">
        <v>238594</v>
      </c>
      <c r="G13" s="58">
        <f t="shared" si="0"/>
        <v>16.262546536181326</v>
      </c>
      <c r="H13" s="57">
        <v>234745</v>
      </c>
      <c r="I13" s="58">
        <f t="shared" si="1"/>
        <v>1.639651536773945</v>
      </c>
    </row>
    <row r="14" spans="1:9" ht="18" customHeight="1">
      <c r="A14" s="110"/>
      <c r="B14" s="110"/>
      <c r="C14" s="56" t="s">
        <v>3</v>
      </c>
      <c r="D14" s="56"/>
      <c r="E14" s="56"/>
      <c r="F14" s="57">
        <v>6267</v>
      </c>
      <c r="G14" s="58">
        <f t="shared" si="0"/>
        <v>0.42715818143896483</v>
      </c>
      <c r="H14" s="57">
        <v>6163</v>
      </c>
      <c r="I14" s="58">
        <f t="shared" si="1"/>
        <v>1.6874898588349785</v>
      </c>
    </row>
    <row r="15" spans="1:9" ht="18" customHeight="1">
      <c r="A15" s="110"/>
      <c r="B15" s="110"/>
      <c r="C15" s="56" t="s">
        <v>4</v>
      </c>
      <c r="D15" s="56"/>
      <c r="E15" s="56"/>
      <c r="F15" s="57">
        <v>3200</v>
      </c>
      <c r="G15" s="58">
        <f t="shared" si="0"/>
        <v>0.21811172500473711</v>
      </c>
      <c r="H15" s="57">
        <v>6200</v>
      </c>
      <c r="I15" s="58">
        <f t="shared" si="1"/>
        <v>-48.387096774193552</v>
      </c>
    </row>
    <row r="16" spans="1:9" ht="18" customHeight="1">
      <c r="A16" s="110"/>
      <c r="B16" s="110"/>
      <c r="C16" s="56" t="s">
        <v>25</v>
      </c>
      <c r="D16" s="56"/>
      <c r="E16" s="56"/>
      <c r="F16" s="57">
        <v>37746</v>
      </c>
      <c r="G16" s="58">
        <f t="shared" si="0"/>
        <v>2.5727641162590023</v>
      </c>
      <c r="H16" s="57">
        <v>37292</v>
      </c>
      <c r="I16" s="58">
        <f>(F16/H16-1)*100</f>
        <v>1.2174192856376775</v>
      </c>
    </row>
    <row r="17" spans="1:9" ht="18" customHeight="1">
      <c r="A17" s="110"/>
      <c r="B17" s="110"/>
      <c r="C17" s="56" t="s">
        <v>5</v>
      </c>
      <c r="D17" s="56"/>
      <c r="E17" s="56"/>
      <c r="F17" s="57">
        <v>270392</v>
      </c>
      <c r="G17" s="58">
        <f t="shared" si="0"/>
        <v>18.429895483587774</v>
      </c>
      <c r="H17" s="57">
        <v>260890</v>
      </c>
      <c r="I17" s="58">
        <f t="shared" si="1"/>
        <v>3.6421480317375243</v>
      </c>
    </row>
    <row r="18" spans="1:9" ht="18" customHeight="1">
      <c r="A18" s="110"/>
      <c r="B18" s="110"/>
      <c r="C18" s="56" t="s">
        <v>26</v>
      </c>
      <c r="D18" s="56"/>
      <c r="E18" s="56"/>
      <c r="F18" s="57">
        <v>79399</v>
      </c>
      <c r="G18" s="58">
        <f t="shared" si="0"/>
        <v>5.4118290167659753</v>
      </c>
      <c r="H18" s="57">
        <v>93379</v>
      </c>
      <c r="I18" s="58">
        <f t="shared" si="1"/>
        <v>-14.971246211675005</v>
      </c>
    </row>
    <row r="19" spans="1:9" ht="18" customHeight="1">
      <c r="A19" s="110"/>
      <c r="B19" s="110"/>
      <c r="C19" s="56" t="s">
        <v>27</v>
      </c>
      <c r="D19" s="56"/>
      <c r="E19" s="56"/>
      <c r="F19" s="57">
        <v>8231</v>
      </c>
      <c r="G19" s="58">
        <f t="shared" si="0"/>
        <v>0.56102425266062228</v>
      </c>
      <c r="H19" s="57">
        <v>7847</v>
      </c>
      <c r="I19" s="58">
        <f t="shared" si="1"/>
        <v>4.8935899069708189</v>
      </c>
    </row>
    <row r="20" spans="1:9" ht="18" customHeight="1">
      <c r="A20" s="110"/>
      <c r="B20" s="110"/>
      <c r="C20" s="56" t="s">
        <v>6</v>
      </c>
      <c r="D20" s="56"/>
      <c r="E20" s="56"/>
      <c r="F20" s="57">
        <v>168165</v>
      </c>
      <c r="G20" s="58">
        <f t="shared" si="0"/>
        <v>11.462111948569255</v>
      </c>
      <c r="H20" s="57">
        <v>117446</v>
      </c>
      <c r="I20" s="58">
        <f t="shared" si="1"/>
        <v>43.184953084821956</v>
      </c>
    </row>
    <row r="21" spans="1:9" ht="18" customHeight="1">
      <c r="A21" s="110"/>
      <c r="B21" s="110"/>
      <c r="C21" s="56" t="s">
        <v>7</v>
      </c>
      <c r="D21" s="56"/>
      <c r="E21" s="56"/>
      <c r="F21" s="57">
        <v>266107</v>
      </c>
      <c r="G21" s="58">
        <f t="shared" si="0"/>
        <v>18.137830251823619</v>
      </c>
      <c r="H21" s="57">
        <v>252400</v>
      </c>
      <c r="I21" s="58">
        <f t="shared" si="1"/>
        <v>5.4306656101426265</v>
      </c>
    </row>
    <row r="22" spans="1:9" ht="18" customHeight="1">
      <c r="A22" s="110"/>
      <c r="B22" s="110"/>
      <c r="C22" s="56" t="s">
        <v>8</v>
      </c>
      <c r="D22" s="56"/>
      <c r="E22" s="56"/>
      <c r="F22" s="57">
        <f>SUM(F9,F14:F21)</f>
        <v>1467138</v>
      </c>
      <c r="G22" s="58">
        <f t="shared" si="0"/>
        <v>100</v>
      </c>
      <c r="H22" s="57">
        <f>SUM(H9,H14:H21)</f>
        <v>1395810</v>
      </c>
      <c r="I22" s="58">
        <f t="shared" ref="I22:I40" si="2">(F22/H22-1)*100</f>
        <v>5.1101510950630757</v>
      </c>
    </row>
    <row r="23" spans="1:9" ht="18" customHeight="1">
      <c r="A23" s="110"/>
      <c r="B23" s="110" t="s">
        <v>81</v>
      </c>
      <c r="C23" s="65" t="s">
        <v>9</v>
      </c>
      <c r="D23" s="30"/>
      <c r="E23" s="30"/>
      <c r="F23" s="57">
        <v>834991</v>
      </c>
      <c r="G23" s="58">
        <f t="shared" ref="G23:G37" si="3">F23/$F$40*100</f>
        <v>56.912914804197015</v>
      </c>
      <c r="H23" s="57">
        <v>776780</v>
      </c>
      <c r="I23" s="58">
        <f t="shared" si="2"/>
        <v>7.4938850124874445</v>
      </c>
    </row>
    <row r="24" spans="1:9" ht="18" customHeight="1">
      <c r="A24" s="110"/>
      <c r="B24" s="110"/>
      <c r="C24" s="64"/>
      <c r="D24" s="30" t="s">
        <v>10</v>
      </c>
      <c r="E24" s="30"/>
      <c r="F24" s="57">
        <v>282480</v>
      </c>
      <c r="G24" s="58">
        <f t="shared" si="3"/>
        <v>19.253812524793169</v>
      </c>
      <c r="H24" s="57">
        <v>264297</v>
      </c>
      <c r="I24" s="58">
        <f t="shared" si="2"/>
        <v>6.8797602696965887</v>
      </c>
    </row>
    <row r="25" spans="1:9" ht="18" customHeight="1">
      <c r="A25" s="110"/>
      <c r="B25" s="110"/>
      <c r="C25" s="64"/>
      <c r="D25" s="30" t="s">
        <v>28</v>
      </c>
      <c r="E25" s="30"/>
      <c r="F25" s="57">
        <v>419424</v>
      </c>
      <c r="G25" s="58">
        <f t="shared" si="3"/>
        <v>28.587903796370895</v>
      </c>
      <c r="H25" s="57">
        <v>379515</v>
      </c>
      <c r="I25" s="58">
        <f t="shared" si="2"/>
        <v>10.515789889727678</v>
      </c>
    </row>
    <row r="26" spans="1:9" ht="18" customHeight="1">
      <c r="A26" s="110"/>
      <c r="B26" s="110"/>
      <c r="C26" s="63"/>
      <c r="D26" s="30" t="s">
        <v>11</v>
      </c>
      <c r="E26" s="30"/>
      <c r="F26" s="57">
        <v>133087</v>
      </c>
      <c r="G26" s="58">
        <f t="shared" si="3"/>
        <v>9.0711984830329531</v>
      </c>
      <c r="H26" s="57">
        <v>132968</v>
      </c>
      <c r="I26" s="58">
        <f t="shared" si="2"/>
        <v>8.9495216894297513E-2</v>
      </c>
    </row>
    <row r="27" spans="1:9" ht="18" customHeight="1">
      <c r="A27" s="110"/>
      <c r="B27" s="110"/>
      <c r="C27" s="65" t="s">
        <v>12</v>
      </c>
      <c r="D27" s="30"/>
      <c r="E27" s="30"/>
      <c r="F27" s="57">
        <v>470176</v>
      </c>
      <c r="G27" s="58">
        <f t="shared" si="3"/>
        <v>32.047155754946019</v>
      </c>
      <c r="H27" s="57">
        <v>506063</v>
      </c>
      <c r="I27" s="58">
        <f t="shared" si="2"/>
        <v>-7.0914095675834847</v>
      </c>
    </row>
    <row r="28" spans="1:9" ht="18" customHeight="1">
      <c r="A28" s="110"/>
      <c r="B28" s="110"/>
      <c r="C28" s="64"/>
      <c r="D28" s="30" t="s">
        <v>13</v>
      </c>
      <c r="E28" s="30"/>
      <c r="F28" s="57">
        <v>154854</v>
      </c>
      <c r="G28" s="58">
        <f t="shared" si="3"/>
        <v>10.554835332463613</v>
      </c>
      <c r="H28" s="57">
        <v>162936</v>
      </c>
      <c r="I28" s="58">
        <f t="shared" si="2"/>
        <v>-4.9602297834732685</v>
      </c>
    </row>
    <row r="29" spans="1:9" ht="18" customHeight="1">
      <c r="A29" s="110"/>
      <c r="B29" s="110"/>
      <c r="C29" s="64"/>
      <c r="D29" s="30" t="s">
        <v>29</v>
      </c>
      <c r="E29" s="30"/>
      <c r="F29" s="57">
        <v>28537</v>
      </c>
      <c r="G29" s="58">
        <f t="shared" si="3"/>
        <v>1.9450794676438072</v>
      </c>
      <c r="H29" s="57">
        <v>26611</v>
      </c>
      <c r="I29" s="58">
        <f t="shared" si="2"/>
        <v>7.2376085077599406</v>
      </c>
    </row>
    <row r="30" spans="1:9" ht="18" customHeight="1">
      <c r="A30" s="110"/>
      <c r="B30" s="110"/>
      <c r="C30" s="64"/>
      <c r="D30" s="30" t="s">
        <v>30</v>
      </c>
      <c r="E30" s="30"/>
      <c r="F30" s="57">
        <v>118362</v>
      </c>
      <c r="G30" s="58">
        <f t="shared" si="3"/>
        <v>8.0675437484408423</v>
      </c>
      <c r="H30" s="57">
        <v>139490</v>
      </c>
      <c r="I30" s="58">
        <f t="shared" si="2"/>
        <v>-15.146605491433075</v>
      </c>
    </row>
    <row r="31" spans="1:9" ht="18" customHeight="1">
      <c r="A31" s="110"/>
      <c r="B31" s="110"/>
      <c r="C31" s="64"/>
      <c r="D31" s="30" t="s">
        <v>31</v>
      </c>
      <c r="E31" s="30"/>
      <c r="F31" s="57">
        <v>96887</v>
      </c>
      <c r="G31" s="58">
        <f t="shared" si="3"/>
        <v>6.6038095939168633</v>
      </c>
      <c r="H31" s="57">
        <v>95143</v>
      </c>
      <c r="I31" s="58">
        <f t="shared" si="2"/>
        <v>1.8330302807353149</v>
      </c>
    </row>
    <row r="32" spans="1:9" ht="18" customHeight="1">
      <c r="A32" s="110"/>
      <c r="B32" s="110"/>
      <c r="C32" s="64"/>
      <c r="D32" s="30" t="s">
        <v>14</v>
      </c>
      <c r="E32" s="30"/>
      <c r="F32" s="57">
        <v>2209</v>
      </c>
      <c r="G32" s="58">
        <f t="shared" si="3"/>
        <v>0.15056525016733258</v>
      </c>
      <c r="H32" s="57">
        <v>7177</v>
      </c>
      <c r="I32" s="58">
        <f t="shared" si="2"/>
        <v>-69.221123031907482</v>
      </c>
    </row>
    <row r="33" spans="1:9" ht="18" customHeight="1">
      <c r="A33" s="110"/>
      <c r="B33" s="110"/>
      <c r="C33" s="63"/>
      <c r="D33" s="30" t="s">
        <v>32</v>
      </c>
      <c r="E33" s="30"/>
      <c r="F33" s="57">
        <v>69227</v>
      </c>
      <c r="G33" s="58">
        <f t="shared" si="3"/>
        <v>4.7185063709071677</v>
      </c>
      <c r="H33" s="57">
        <v>74606</v>
      </c>
      <c r="I33" s="58">
        <f t="shared" si="2"/>
        <v>-7.2098758812964121</v>
      </c>
    </row>
    <row r="34" spans="1:9" ht="18" customHeight="1">
      <c r="A34" s="110"/>
      <c r="B34" s="110"/>
      <c r="C34" s="65" t="s">
        <v>15</v>
      </c>
      <c r="D34" s="30"/>
      <c r="E34" s="30"/>
      <c r="F34" s="57">
        <v>161971</v>
      </c>
      <c r="G34" s="58">
        <f t="shared" si="3"/>
        <v>11.039929440856961</v>
      </c>
      <c r="H34" s="57">
        <v>112967</v>
      </c>
      <c r="I34" s="58">
        <f t="shared" si="2"/>
        <v>43.379039896606962</v>
      </c>
    </row>
    <row r="35" spans="1:9" ht="18" customHeight="1">
      <c r="A35" s="110"/>
      <c r="B35" s="110"/>
      <c r="C35" s="64"/>
      <c r="D35" s="65" t="s">
        <v>16</v>
      </c>
      <c r="E35" s="30"/>
      <c r="F35" s="57">
        <v>161971</v>
      </c>
      <c r="G35" s="58">
        <f t="shared" si="3"/>
        <v>11.039929440856961</v>
      </c>
      <c r="H35" s="57">
        <v>112967</v>
      </c>
      <c r="I35" s="58">
        <f t="shared" si="2"/>
        <v>43.379039896606962</v>
      </c>
    </row>
    <row r="36" spans="1:9" ht="18" customHeight="1">
      <c r="A36" s="110"/>
      <c r="B36" s="110"/>
      <c r="C36" s="64"/>
      <c r="D36" s="64"/>
      <c r="E36" s="59" t="s">
        <v>102</v>
      </c>
      <c r="F36" s="57">
        <v>40741</v>
      </c>
      <c r="G36" s="58">
        <f t="shared" si="3"/>
        <v>2.7769030588806234</v>
      </c>
      <c r="H36" s="57">
        <v>35059</v>
      </c>
      <c r="I36" s="58">
        <f>(F36/H36-1)*100</f>
        <v>16.206965401180874</v>
      </c>
    </row>
    <row r="37" spans="1:9" ht="18" customHeight="1">
      <c r="A37" s="110"/>
      <c r="B37" s="110"/>
      <c r="C37" s="64"/>
      <c r="D37" s="63"/>
      <c r="E37" s="30" t="s">
        <v>33</v>
      </c>
      <c r="F37" s="57">
        <v>121230</v>
      </c>
      <c r="G37" s="58">
        <f t="shared" si="3"/>
        <v>8.2630263819763385</v>
      </c>
      <c r="H37" s="57">
        <v>77908</v>
      </c>
      <c r="I37" s="58">
        <f t="shared" si="2"/>
        <v>55.606612928069012</v>
      </c>
    </row>
    <row r="38" spans="1:9" ht="18" customHeight="1">
      <c r="A38" s="110"/>
      <c r="B38" s="110"/>
      <c r="C38" s="64"/>
      <c r="D38" s="56" t="s">
        <v>34</v>
      </c>
      <c r="E38" s="56"/>
      <c r="F38" s="57">
        <v>0</v>
      </c>
      <c r="G38" s="58">
        <f>F38/$F$40*100</f>
        <v>0</v>
      </c>
      <c r="H38" s="57">
        <v>0</v>
      </c>
      <c r="I38" s="58" t="e">
        <f t="shared" si="2"/>
        <v>#DIV/0!</v>
      </c>
    </row>
    <row r="39" spans="1:9" ht="18" customHeight="1">
      <c r="A39" s="110"/>
      <c r="B39" s="110"/>
      <c r="C39" s="63"/>
      <c r="D39" s="56" t="s">
        <v>35</v>
      </c>
      <c r="E39" s="56"/>
      <c r="F39" s="57">
        <v>0</v>
      </c>
      <c r="G39" s="58">
        <f>F39/$F$40*100</f>
        <v>0</v>
      </c>
      <c r="H39" s="57">
        <v>0</v>
      </c>
      <c r="I39" s="58" t="e">
        <f t="shared" si="2"/>
        <v>#DIV/0!</v>
      </c>
    </row>
    <row r="40" spans="1:9" ht="18" customHeight="1">
      <c r="A40" s="110"/>
      <c r="B40" s="110"/>
      <c r="C40" s="30" t="s">
        <v>17</v>
      </c>
      <c r="D40" s="30"/>
      <c r="E40" s="30"/>
      <c r="F40" s="57">
        <f>SUM(F23,F27,F34)</f>
        <v>1467138</v>
      </c>
      <c r="G40" s="58">
        <f>F40/$F$40*100</f>
        <v>100</v>
      </c>
      <c r="H40" s="57">
        <f>SUM(H23,H27,H34)</f>
        <v>1395810</v>
      </c>
      <c r="I40" s="58">
        <f t="shared" si="2"/>
        <v>5.1101510950630757</v>
      </c>
    </row>
    <row r="41" spans="1:9" ht="18" customHeight="1">
      <c r="A41" s="26" t="s">
        <v>18</v>
      </c>
      <c r="B41" s="26"/>
    </row>
    <row r="42" spans="1:9" ht="18" customHeight="1">
      <c r="A42" s="27" t="s">
        <v>19</v>
      </c>
      <c r="B42" s="26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="94" zoomScaleNormal="100" zoomScaleSheetLayoutView="94" workbookViewId="0">
      <pane xSplit="5" ySplit="7" topLeftCell="F26" activePane="bottomRight" state="frozen"/>
      <selection activeCell="E1" sqref="E1"/>
      <selection pane="topRight" activeCell="E1" sqref="E1"/>
      <selection pane="bottomLeft" activeCell="E1" sqref="E1"/>
      <selection pane="bottomRight" activeCell="E1" sqref="E1"/>
    </sheetView>
  </sheetViews>
  <sheetFormatPr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1" width="13.625" style="1" customWidth="1"/>
    <col min="22" max="25" width="12" style="1" customWidth="1"/>
    <col min="26" max="16384" width="9" style="1"/>
  </cols>
  <sheetData>
    <row r="1" spans="1:25" ht="33.950000000000003" customHeight="1">
      <c r="A1" s="17" t="s">
        <v>0</v>
      </c>
      <c r="B1" s="13"/>
      <c r="C1" s="13"/>
      <c r="D1" s="99" t="s">
        <v>265</v>
      </c>
      <c r="E1" s="14"/>
      <c r="F1" s="14"/>
      <c r="G1" s="14"/>
    </row>
    <row r="2" spans="1:25" ht="15" customHeight="1"/>
    <row r="3" spans="1:25" ht="15" customHeight="1">
      <c r="A3" s="15" t="s">
        <v>42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5.95" customHeight="1">
      <c r="A5" s="12" t="s">
        <v>236</v>
      </c>
      <c r="B5" s="12"/>
      <c r="C5" s="12"/>
      <c r="D5" s="12"/>
      <c r="K5" s="16"/>
      <c r="O5" s="16" t="s">
        <v>43</v>
      </c>
    </row>
    <row r="6" spans="1:25" ht="15.95" customHeight="1">
      <c r="A6" s="121" t="s">
        <v>44</v>
      </c>
      <c r="B6" s="120"/>
      <c r="C6" s="120"/>
      <c r="D6" s="120"/>
      <c r="E6" s="120"/>
      <c r="F6" s="113" t="s">
        <v>267</v>
      </c>
      <c r="G6" s="113"/>
      <c r="H6" s="113" t="s">
        <v>268</v>
      </c>
      <c r="I6" s="113"/>
      <c r="J6" s="115" t="s">
        <v>276</v>
      </c>
      <c r="K6" s="113"/>
      <c r="L6" s="113" t="s">
        <v>269</v>
      </c>
      <c r="M6" s="113"/>
      <c r="N6" s="113" t="s">
        <v>270</v>
      </c>
      <c r="O6" s="113"/>
    </row>
    <row r="7" spans="1:25" ht="15.95" customHeight="1">
      <c r="A7" s="120"/>
      <c r="B7" s="120"/>
      <c r="C7" s="120"/>
      <c r="D7" s="120"/>
      <c r="E7" s="120"/>
      <c r="F7" s="54" t="s">
        <v>237</v>
      </c>
      <c r="G7" s="54" t="s">
        <v>231</v>
      </c>
      <c r="H7" s="54" t="s">
        <v>234</v>
      </c>
      <c r="I7" s="54" t="s">
        <v>231</v>
      </c>
      <c r="J7" s="54" t="s">
        <v>234</v>
      </c>
      <c r="K7" s="54" t="s">
        <v>231</v>
      </c>
      <c r="L7" s="54" t="s">
        <v>234</v>
      </c>
      <c r="M7" s="54" t="s">
        <v>231</v>
      </c>
      <c r="N7" s="54" t="s">
        <v>234</v>
      </c>
      <c r="O7" s="54" t="s">
        <v>231</v>
      </c>
    </row>
    <row r="8" spans="1:25" ht="15.95" customHeight="1">
      <c r="A8" s="118" t="s">
        <v>83</v>
      </c>
      <c r="B8" s="62" t="s">
        <v>45</v>
      </c>
      <c r="C8" s="56"/>
      <c r="D8" s="56"/>
      <c r="E8" s="66" t="s">
        <v>36</v>
      </c>
      <c r="F8" s="96">
        <v>52938</v>
      </c>
      <c r="G8" s="67">
        <v>54204</v>
      </c>
      <c r="H8" s="96">
        <v>1050</v>
      </c>
      <c r="I8" s="93">
        <v>1053</v>
      </c>
      <c r="J8" s="96">
        <v>79130</v>
      </c>
      <c r="K8" s="96">
        <v>80963</v>
      </c>
      <c r="L8" s="96">
        <v>28835</v>
      </c>
      <c r="M8" s="96">
        <v>25741</v>
      </c>
      <c r="N8" s="96">
        <v>94715</v>
      </c>
      <c r="O8" s="96">
        <v>88264</v>
      </c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95" customHeight="1">
      <c r="A9" s="118"/>
      <c r="B9" s="64"/>
      <c r="C9" s="56" t="s">
        <v>46</v>
      </c>
      <c r="D9" s="56"/>
      <c r="E9" s="66" t="s">
        <v>37</v>
      </c>
      <c r="F9" s="96">
        <v>52925</v>
      </c>
      <c r="G9" s="67">
        <v>54131</v>
      </c>
      <c r="H9" s="96">
        <v>1050</v>
      </c>
      <c r="I9" s="93">
        <v>1052</v>
      </c>
      <c r="J9" s="96">
        <v>78457</v>
      </c>
      <c r="K9" s="96">
        <v>80958</v>
      </c>
      <c r="L9" s="96">
        <v>28835</v>
      </c>
      <c r="M9" s="96">
        <v>25741</v>
      </c>
      <c r="N9" s="96">
        <v>94715</v>
      </c>
      <c r="O9" s="96">
        <v>88264</v>
      </c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95" customHeight="1">
      <c r="A10" s="118"/>
      <c r="B10" s="63"/>
      <c r="C10" s="56" t="s">
        <v>47</v>
      </c>
      <c r="D10" s="56"/>
      <c r="E10" s="66" t="s">
        <v>38</v>
      </c>
      <c r="F10" s="96">
        <v>13</v>
      </c>
      <c r="G10" s="67">
        <v>73</v>
      </c>
      <c r="H10" s="96">
        <v>1</v>
      </c>
      <c r="I10" s="93">
        <v>1</v>
      </c>
      <c r="J10" s="68">
        <v>674</v>
      </c>
      <c r="K10" s="96">
        <v>5</v>
      </c>
      <c r="L10" s="96">
        <v>0</v>
      </c>
      <c r="M10" s="96">
        <v>0</v>
      </c>
      <c r="N10" s="96">
        <v>0</v>
      </c>
      <c r="O10" s="96">
        <v>0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95" customHeight="1">
      <c r="A11" s="118"/>
      <c r="B11" s="62" t="s">
        <v>48</v>
      </c>
      <c r="C11" s="56"/>
      <c r="D11" s="56"/>
      <c r="E11" s="66" t="s">
        <v>39</v>
      </c>
      <c r="F11" s="96">
        <v>53888</v>
      </c>
      <c r="G11" s="67">
        <v>55652</v>
      </c>
      <c r="H11" s="96">
        <v>1059</v>
      </c>
      <c r="I11" s="93">
        <v>1082</v>
      </c>
      <c r="J11" s="96">
        <v>80563</v>
      </c>
      <c r="K11" s="96">
        <v>82863</v>
      </c>
      <c r="L11" s="96">
        <v>29406</v>
      </c>
      <c r="M11" s="96">
        <v>27259</v>
      </c>
      <c r="N11" s="96">
        <v>85927</v>
      </c>
      <c r="O11" s="96">
        <v>84566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95" customHeight="1">
      <c r="A12" s="118"/>
      <c r="B12" s="64"/>
      <c r="C12" s="56" t="s">
        <v>49</v>
      </c>
      <c r="D12" s="56"/>
      <c r="E12" s="66" t="s">
        <v>40</v>
      </c>
      <c r="F12" s="96">
        <v>53838</v>
      </c>
      <c r="G12" s="67">
        <v>55602</v>
      </c>
      <c r="H12" s="96">
        <v>1059</v>
      </c>
      <c r="I12" s="93">
        <v>1082</v>
      </c>
      <c r="J12" s="96">
        <v>80533</v>
      </c>
      <c r="K12" s="96">
        <v>82833</v>
      </c>
      <c r="L12" s="96">
        <v>28869</v>
      </c>
      <c r="M12" s="96">
        <v>27259</v>
      </c>
      <c r="N12" s="96">
        <v>85697</v>
      </c>
      <c r="O12" s="96">
        <v>84566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95" customHeight="1">
      <c r="A13" s="118"/>
      <c r="B13" s="63"/>
      <c r="C13" s="56" t="s">
        <v>50</v>
      </c>
      <c r="D13" s="56"/>
      <c r="E13" s="66" t="s">
        <v>41</v>
      </c>
      <c r="F13" s="96">
        <v>50</v>
      </c>
      <c r="G13" s="67">
        <v>50</v>
      </c>
      <c r="H13" s="68">
        <v>1</v>
      </c>
      <c r="I13" s="68">
        <v>1</v>
      </c>
      <c r="J13" s="68">
        <v>30</v>
      </c>
      <c r="K13" s="96">
        <v>30</v>
      </c>
      <c r="L13" s="96">
        <v>537</v>
      </c>
      <c r="M13" s="96">
        <v>0</v>
      </c>
      <c r="N13" s="96">
        <v>229</v>
      </c>
      <c r="O13" s="96">
        <v>0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95" customHeight="1">
      <c r="A14" s="118"/>
      <c r="B14" s="56" t="s">
        <v>51</v>
      </c>
      <c r="C14" s="56"/>
      <c r="D14" s="56"/>
      <c r="E14" s="66" t="s">
        <v>87</v>
      </c>
      <c r="F14" s="96">
        <f t="shared" ref="F14:F15" si="0">F9-F12</f>
        <v>-913</v>
      </c>
      <c r="G14" s="67">
        <f t="shared" ref="G14:O15" si="1">G9-G12</f>
        <v>-1471</v>
      </c>
      <c r="H14" s="96">
        <f t="shared" si="1"/>
        <v>-9</v>
      </c>
      <c r="I14" s="93">
        <f t="shared" si="1"/>
        <v>-30</v>
      </c>
      <c r="J14" s="96">
        <f t="shared" si="1"/>
        <v>-2076</v>
      </c>
      <c r="K14" s="96">
        <f>K9-K12+1</f>
        <v>-1874</v>
      </c>
      <c r="L14" s="96">
        <v>-527</v>
      </c>
      <c r="M14" s="96">
        <v>-1863</v>
      </c>
      <c r="N14" s="96">
        <v>7572</v>
      </c>
      <c r="O14" s="96">
        <v>2292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95" customHeight="1">
      <c r="A15" s="118"/>
      <c r="B15" s="56" t="s">
        <v>52</v>
      </c>
      <c r="C15" s="56"/>
      <c r="D15" s="56"/>
      <c r="E15" s="66" t="s">
        <v>88</v>
      </c>
      <c r="F15" s="96">
        <f t="shared" si="0"/>
        <v>-37</v>
      </c>
      <c r="G15" s="67">
        <f t="shared" ref="G15" si="2">G10-G13</f>
        <v>23</v>
      </c>
      <c r="H15" s="96">
        <f t="shared" si="1"/>
        <v>0</v>
      </c>
      <c r="I15" s="93">
        <f t="shared" si="1"/>
        <v>0</v>
      </c>
      <c r="J15" s="96">
        <f t="shared" si="1"/>
        <v>644</v>
      </c>
      <c r="K15" s="96">
        <f t="shared" si="1"/>
        <v>-25</v>
      </c>
      <c r="L15" s="96">
        <f t="shared" si="1"/>
        <v>-537</v>
      </c>
      <c r="M15" s="96">
        <f t="shared" si="1"/>
        <v>0</v>
      </c>
      <c r="N15" s="96">
        <f t="shared" si="1"/>
        <v>-229</v>
      </c>
      <c r="O15" s="96">
        <f t="shared" si="1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95" customHeight="1">
      <c r="A16" s="118"/>
      <c r="B16" s="56" t="s">
        <v>53</v>
      </c>
      <c r="C16" s="56"/>
      <c r="D16" s="56"/>
      <c r="E16" s="66" t="s">
        <v>89</v>
      </c>
      <c r="F16" s="96">
        <f t="shared" ref="F16" si="3">F8-F11</f>
        <v>-950</v>
      </c>
      <c r="G16" s="67">
        <f t="shared" ref="G16:I16" si="4">G8-G11</f>
        <v>-1448</v>
      </c>
      <c r="H16" s="96">
        <f t="shared" si="4"/>
        <v>-9</v>
      </c>
      <c r="I16" s="93">
        <f t="shared" si="4"/>
        <v>-29</v>
      </c>
      <c r="J16" s="96">
        <f>J8-J11+1</f>
        <v>-1432</v>
      </c>
      <c r="K16" s="96">
        <f>K8-K11+1</f>
        <v>-1899</v>
      </c>
      <c r="L16" s="96">
        <v>-1064</v>
      </c>
      <c r="M16" s="96">
        <v>-1863</v>
      </c>
      <c r="N16" s="96">
        <v>7343</v>
      </c>
      <c r="O16" s="96">
        <v>2292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95" customHeight="1">
      <c r="A17" s="118"/>
      <c r="B17" s="56" t="s">
        <v>54</v>
      </c>
      <c r="C17" s="56"/>
      <c r="D17" s="56"/>
      <c r="E17" s="54"/>
      <c r="F17" s="96">
        <v>0</v>
      </c>
      <c r="G17" s="67">
        <v>0</v>
      </c>
      <c r="H17" s="68">
        <v>0</v>
      </c>
      <c r="I17" s="68">
        <v>0</v>
      </c>
      <c r="J17" s="96">
        <v>0</v>
      </c>
      <c r="K17" s="96">
        <v>0</v>
      </c>
      <c r="L17" s="96">
        <v>37463</v>
      </c>
      <c r="M17" s="96">
        <v>37204</v>
      </c>
      <c r="N17" s="68">
        <v>190975</v>
      </c>
      <c r="O17" s="68">
        <v>207215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95" customHeight="1">
      <c r="A18" s="118"/>
      <c r="B18" s="56" t="s">
        <v>55</v>
      </c>
      <c r="C18" s="56"/>
      <c r="D18" s="56"/>
      <c r="E18" s="54"/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67</v>
      </c>
      <c r="N18" s="69">
        <v>50667</v>
      </c>
      <c r="O18" s="69">
        <v>54955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95" customHeight="1">
      <c r="A19" s="118" t="s">
        <v>84</v>
      </c>
      <c r="B19" s="62" t="s">
        <v>56</v>
      </c>
      <c r="C19" s="56"/>
      <c r="D19" s="56"/>
      <c r="E19" s="66"/>
      <c r="F19" s="96">
        <v>15383</v>
      </c>
      <c r="G19" s="67">
        <v>11906</v>
      </c>
      <c r="H19" s="96">
        <v>42</v>
      </c>
      <c r="I19" s="93">
        <v>98</v>
      </c>
      <c r="J19" s="96">
        <v>39649</v>
      </c>
      <c r="K19" s="96">
        <v>35975</v>
      </c>
      <c r="L19" s="96">
        <v>5282</v>
      </c>
      <c r="M19" s="96">
        <v>3807</v>
      </c>
      <c r="N19" s="96">
        <v>25013</v>
      </c>
      <c r="O19" s="96">
        <v>19531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95" customHeight="1">
      <c r="A20" s="118"/>
      <c r="B20" s="63"/>
      <c r="C20" s="56" t="s">
        <v>57</v>
      </c>
      <c r="D20" s="56"/>
      <c r="E20" s="66"/>
      <c r="F20" s="96">
        <v>12400</v>
      </c>
      <c r="G20" s="67">
        <v>9500</v>
      </c>
      <c r="H20" s="96">
        <v>0</v>
      </c>
      <c r="I20" s="93">
        <v>0</v>
      </c>
      <c r="J20" s="96">
        <v>25020</v>
      </c>
      <c r="K20" s="96">
        <v>23000</v>
      </c>
      <c r="L20" s="96">
        <v>5256</v>
      </c>
      <c r="M20" s="96">
        <v>3727</v>
      </c>
      <c r="N20" s="96">
        <v>17470</v>
      </c>
      <c r="O20" s="96">
        <v>13620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95" customHeight="1">
      <c r="A21" s="118"/>
      <c r="B21" s="56" t="s">
        <v>58</v>
      </c>
      <c r="C21" s="56"/>
      <c r="D21" s="56"/>
      <c r="E21" s="66" t="s">
        <v>90</v>
      </c>
      <c r="F21" s="96">
        <v>15383</v>
      </c>
      <c r="G21" s="67">
        <v>11906</v>
      </c>
      <c r="H21" s="96">
        <v>42</v>
      </c>
      <c r="I21" s="93">
        <v>98</v>
      </c>
      <c r="J21" s="96">
        <v>39649</v>
      </c>
      <c r="K21" s="96">
        <v>35975</v>
      </c>
      <c r="L21" s="96">
        <v>5282</v>
      </c>
      <c r="M21" s="96">
        <v>3807</v>
      </c>
      <c r="N21" s="96">
        <v>25013</v>
      </c>
      <c r="O21" s="96">
        <v>19531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95" customHeight="1">
      <c r="A22" s="118"/>
      <c r="B22" s="62" t="s">
        <v>59</v>
      </c>
      <c r="C22" s="56"/>
      <c r="D22" s="56"/>
      <c r="E22" s="66" t="s">
        <v>91</v>
      </c>
      <c r="F22" s="96">
        <v>37781</v>
      </c>
      <c r="G22" s="67">
        <v>34362</v>
      </c>
      <c r="H22" s="96">
        <v>437</v>
      </c>
      <c r="I22" s="93">
        <v>601</v>
      </c>
      <c r="J22" s="96">
        <v>76788</v>
      </c>
      <c r="K22" s="96">
        <v>74559</v>
      </c>
      <c r="L22" s="96">
        <v>6842</v>
      </c>
      <c r="M22" s="96">
        <v>5369</v>
      </c>
      <c r="N22" s="96">
        <v>58347</v>
      </c>
      <c r="O22" s="96">
        <v>48109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.95" customHeight="1">
      <c r="A23" s="118"/>
      <c r="B23" s="63" t="s">
        <v>60</v>
      </c>
      <c r="C23" s="56" t="s">
        <v>61</v>
      </c>
      <c r="D23" s="56"/>
      <c r="E23" s="66"/>
      <c r="F23" s="96">
        <v>5860</v>
      </c>
      <c r="G23" s="67">
        <v>5209</v>
      </c>
      <c r="H23" s="96">
        <v>0</v>
      </c>
      <c r="I23" s="93">
        <v>0</v>
      </c>
      <c r="J23" s="96">
        <v>26639</v>
      </c>
      <c r="K23" s="96">
        <v>28391</v>
      </c>
      <c r="L23" s="96">
        <v>1502</v>
      </c>
      <c r="M23" s="96">
        <v>1515</v>
      </c>
      <c r="N23" s="96">
        <v>39422</v>
      </c>
      <c r="O23" s="96">
        <v>30784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95" customHeight="1">
      <c r="A24" s="118"/>
      <c r="B24" s="56" t="s">
        <v>92</v>
      </c>
      <c r="C24" s="56"/>
      <c r="D24" s="56"/>
      <c r="E24" s="66" t="s">
        <v>93</v>
      </c>
      <c r="F24" s="96">
        <f t="shared" ref="F24" si="5">F21-F22</f>
        <v>-22398</v>
      </c>
      <c r="G24" s="67">
        <f t="shared" ref="G24:O24" si="6">G21-G22</f>
        <v>-22456</v>
      </c>
      <c r="H24" s="96">
        <f t="shared" si="6"/>
        <v>-395</v>
      </c>
      <c r="I24" s="93">
        <f t="shared" si="6"/>
        <v>-503</v>
      </c>
      <c r="J24" s="96">
        <f t="shared" si="6"/>
        <v>-37139</v>
      </c>
      <c r="K24" s="96">
        <f t="shared" si="6"/>
        <v>-38584</v>
      </c>
      <c r="L24" s="96">
        <f t="shared" si="6"/>
        <v>-1560</v>
      </c>
      <c r="M24" s="96">
        <f>M21-M22-1</f>
        <v>-1563</v>
      </c>
      <c r="N24" s="96">
        <f t="shared" si="6"/>
        <v>-33334</v>
      </c>
      <c r="O24" s="96">
        <f t="shared" si="6"/>
        <v>-28578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5.95" customHeight="1">
      <c r="A25" s="118"/>
      <c r="B25" s="62" t="s">
        <v>62</v>
      </c>
      <c r="C25" s="62"/>
      <c r="D25" s="62"/>
      <c r="E25" s="122" t="s">
        <v>94</v>
      </c>
      <c r="F25" s="116">
        <v>22398</v>
      </c>
      <c r="G25" s="116">
        <v>22456</v>
      </c>
      <c r="H25" s="116">
        <v>395</v>
      </c>
      <c r="I25" s="116">
        <v>503</v>
      </c>
      <c r="J25" s="116">
        <v>37142</v>
      </c>
      <c r="K25" s="116">
        <v>38585</v>
      </c>
      <c r="L25" s="116">
        <v>1688</v>
      </c>
      <c r="M25" s="116">
        <v>346</v>
      </c>
      <c r="N25" s="116">
        <v>8739</v>
      </c>
      <c r="O25" s="116">
        <v>1406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95" customHeight="1">
      <c r="A26" s="118"/>
      <c r="B26" s="83" t="s">
        <v>63</v>
      </c>
      <c r="C26" s="83"/>
      <c r="D26" s="83"/>
      <c r="E26" s="123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95" customHeight="1">
      <c r="A27" s="118"/>
      <c r="B27" s="56" t="s">
        <v>95</v>
      </c>
      <c r="C27" s="56"/>
      <c r="D27" s="56"/>
      <c r="E27" s="66" t="s">
        <v>96</v>
      </c>
      <c r="F27" s="96">
        <f t="shared" ref="F27" si="7">F24+F25</f>
        <v>0</v>
      </c>
      <c r="G27" s="67">
        <f t="shared" ref="G27:I27" si="8">G24+G25</f>
        <v>0</v>
      </c>
      <c r="H27" s="96">
        <f t="shared" si="8"/>
        <v>0</v>
      </c>
      <c r="I27" s="93">
        <f t="shared" si="8"/>
        <v>0</v>
      </c>
      <c r="J27" s="96">
        <f>J24+J25</f>
        <v>3</v>
      </c>
      <c r="K27" s="96">
        <f t="shared" ref="K27:M27" si="9">K24+K25</f>
        <v>1</v>
      </c>
      <c r="L27" s="96">
        <f>L24+L25-1</f>
        <v>127</v>
      </c>
      <c r="M27" s="96">
        <f t="shared" si="9"/>
        <v>-1217</v>
      </c>
      <c r="N27" s="96">
        <f>N24+N25-1</f>
        <v>-24596</v>
      </c>
      <c r="O27" s="96">
        <f>O24+O25+1</f>
        <v>-27171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5.95" customHeight="1">
      <c r="A30" s="120" t="s">
        <v>64</v>
      </c>
      <c r="B30" s="120"/>
      <c r="C30" s="120"/>
      <c r="D30" s="120"/>
      <c r="E30" s="120"/>
      <c r="F30" s="114" t="s">
        <v>271</v>
      </c>
      <c r="G30" s="114"/>
      <c r="H30" s="114" t="s">
        <v>272</v>
      </c>
      <c r="I30" s="114"/>
      <c r="J30" s="114" t="s">
        <v>273</v>
      </c>
      <c r="K30" s="114"/>
      <c r="L30" s="114" t="s">
        <v>274</v>
      </c>
      <c r="M30" s="114"/>
      <c r="N30" s="114" t="s">
        <v>275</v>
      </c>
      <c r="O30" s="114"/>
      <c r="P30" s="25"/>
      <c r="Q30" s="18"/>
      <c r="R30" s="25"/>
      <c r="S30" s="18"/>
      <c r="T30" s="25"/>
      <c r="U30" s="18"/>
      <c r="V30" s="25"/>
      <c r="W30" s="18"/>
      <c r="X30" s="25"/>
      <c r="Y30" s="18"/>
    </row>
    <row r="31" spans="1:25" ht="15.95" customHeight="1">
      <c r="A31" s="120"/>
      <c r="B31" s="120"/>
      <c r="C31" s="120"/>
      <c r="D31" s="120"/>
      <c r="E31" s="120"/>
      <c r="F31" s="54" t="s">
        <v>234</v>
      </c>
      <c r="G31" s="54" t="s">
        <v>231</v>
      </c>
      <c r="H31" s="54" t="s">
        <v>234</v>
      </c>
      <c r="I31" s="54" t="s">
        <v>231</v>
      </c>
      <c r="J31" s="54" t="s">
        <v>234</v>
      </c>
      <c r="K31" s="54" t="s">
        <v>231</v>
      </c>
      <c r="L31" s="54" t="s">
        <v>234</v>
      </c>
      <c r="M31" s="54" t="s">
        <v>231</v>
      </c>
      <c r="N31" s="54" t="s">
        <v>234</v>
      </c>
      <c r="O31" s="54" t="s">
        <v>231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5.95" customHeight="1">
      <c r="A32" s="118" t="s">
        <v>85</v>
      </c>
      <c r="B32" s="62" t="s">
        <v>45</v>
      </c>
      <c r="C32" s="56"/>
      <c r="D32" s="56"/>
      <c r="E32" s="66" t="s">
        <v>36</v>
      </c>
      <c r="F32" s="96">
        <v>5301</v>
      </c>
      <c r="G32" s="96">
        <v>5213</v>
      </c>
      <c r="H32" s="96">
        <v>955</v>
      </c>
      <c r="I32" s="96">
        <v>978</v>
      </c>
      <c r="J32" s="96">
        <v>17</v>
      </c>
      <c r="K32" s="96">
        <v>18</v>
      </c>
      <c r="L32" s="96">
        <v>1439</v>
      </c>
      <c r="M32" s="96">
        <v>1431</v>
      </c>
      <c r="N32" s="96">
        <v>0</v>
      </c>
      <c r="O32" s="96">
        <v>0</v>
      </c>
      <c r="P32" s="22"/>
      <c r="Q32" s="22"/>
      <c r="R32" s="22"/>
      <c r="S32" s="22"/>
      <c r="T32" s="24"/>
      <c r="U32" s="24"/>
      <c r="V32" s="22"/>
      <c r="W32" s="22"/>
      <c r="X32" s="24"/>
      <c r="Y32" s="24"/>
    </row>
    <row r="33" spans="1:25" ht="15.95" customHeight="1">
      <c r="A33" s="124"/>
      <c r="B33" s="64"/>
      <c r="C33" s="62" t="s">
        <v>65</v>
      </c>
      <c r="D33" s="56"/>
      <c r="E33" s="66"/>
      <c r="F33" s="96">
        <v>4426</v>
      </c>
      <c r="G33" s="96">
        <v>4271</v>
      </c>
      <c r="H33" s="96">
        <v>186</v>
      </c>
      <c r="I33" s="96">
        <v>186</v>
      </c>
      <c r="J33" s="96">
        <v>17</v>
      </c>
      <c r="K33" s="96">
        <v>17</v>
      </c>
      <c r="L33" s="96">
        <v>1439</v>
      </c>
      <c r="M33" s="96">
        <v>1431</v>
      </c>
      <c r="N33" s="96">
        <v>0</v>
      </c>
      <c r="O33" s="96">
        <v>0</v>
      </c>
      <c r="P33" s="22"/>
      <c r="Q33" s="22"/>
      <c r="R33" s="22"/>
      <c r="S33" s="22"/>
      <c r="T33" s="24"/>
      <c r="U33" s="24"/>
      <c r="V33" s="22"/>
      <c r="W33" s="22"/>
      <c r="X33" s="24"/>
      <c r="Y33" s="24"/>
    </row>
    <row r="34" spans="1:25" ht="15.95" customHeight="1">
      <c r="A34" s="124"/>
      <c r="B34" s="64"/>
      <c r="C34" s="63"/>
      <c r="D34" s="56" t="s">
        <v>66</v>
      </c>
      <c r="E34" s="66"/>
      <c r="F34" s="96">
        <v>2902</v>
      </c>
      <c r="G34" s="96">
        <v>2873</v>
      </c>
      <c r="H34" s="96">
        <v>186</v>
      </c>
      <c r="I34" s="96">
        <v>186</v>
      </c>
      <c r="J34" s="96">
        <v>0</v>
      </c>
      <c r="K34" s="96">
        <v>0</v>
      </c>
      <c r="L34" s="96">
        <v>1439</v>
      </c>
      <c r="M34" s="96">
        <v>1431</v>
      </c>
      <c r="N34" s="96">
        <v>0</v>
      </c>
      <c r="O34" s="96">
        <v>0</v>
      </c>
      <c r="P34" s="22"/>
      <c r="Q34" s="22"/>
      <c r="R34" s="22"/>
      <c r="S34" s="22"/>
      <c r="T34" s="24"/>
      <c r="U34" s="24"/>
      <c r="V34" s="22"/>
      <c r="W34" s="22"/>
      <c r="X34" s="24"/>
      <c r="Y34" s="24"/>
    </row>
    <row r="35" spans="1:25" ht="15.95" customHeight="1">
      <c r="A35" s="124"/>
      <c r="B35" s="63"/>
      <c r="C35" s="56" t="s">
        <v>67</v>
      </c>
      <c r="D35" s="56"/>
      <c r="E35" s="66"/>
      <c r="F35" s="96">
        <v>875</v>
      </c>
      <c r="G35" s="96">
        <v>942</v>
      </c>
      <c r="H35" s="96">
        <v>769</v>
      </c>
      <c r="I35" s="96">
        <v>792</v>
      </c>
      <c r="J35" s="69">
        <v>0.5</v>
      </c>
      <c r="K35" s="69">
        <v>1</v>
      </c>
      <c r="L35" s="96">
        <v>0</v>
      </c>
      <c r="M35" s="96">
        <v>0</v>
      </c>
      <c r="N35" s="96">
        <v>0</v>
      </c>
      <c r="O35" s="96">
        <v>0</v>
      </c>
      <c r="P35" s="22"/>
      <c r="Q35" s="22"/>
      <c r="R35" s="22"/>
      <c r="S35" s="22"/>
      <c r="T35" s="24"/>
      <c r="U35" s="24"/>
      <c r="V35" s="22"/>
      <c r="W35" s="22"/>
      <c r="X35" s="24"/>
      <c r="Y35" s="24"/>
    </row>
    <row r="36" spans="1:25" ht="15.95" customHeight="1">
      <c r="A36" s="124"/>
      <c r="B36" s="62" t="s">
        <v>48</v>
      </c>
      <c r="C36" s="56"/>
      <c r="D36" s="56"/>
      <c r="E36" s="66" t="s">
        <v>37</v>
      </c>
      <c r="F36" s="96">
        <v>4490</v>
      </c>
      <c r="G36" s="96">
        <v>4402</v>
      </c>
      <c r="H36" s="96">
        <v>933</v>
      </c>
      <c r="I36" s="96">
        <v>960</v>
      </c>
      <c r="J36" s="96">
        <v>16</v>
      </c>
      <c r="K36" s="96">
        <v>17</v>
      </c>
      <c r="L36" s="96">
        <v>681</v>
      </c>
      <c r="M36" s="96">
        <v>614</v>
      </c>
      <c r="N36" s="96">
        <v>0</v>
      </c>
      <c r="O36" s="96">
        <v>0</v>
      </c>
      <c r="P36" s="22"/>
      <c r="Q36" s="22"/>
      <c r="R36" s="22"/>
      <c r="S36" s="22"/>
      <c r="T36" s="22"/>
      <c r="U36" s="22"/>
      <c r="V36" s="22"/>
      <c r="W36" s="22"/>
      <c r="X36" s="24"/>
      <c r="Y36" s="24"/>
    </row>
    <row r="37" spans="1:25" ht="15.95" customHeight="1">
      <c r="A37" s="124"/>
      <c r="B37" s="64"/>
      <c r="C37" s="56" t="s">
        <v>68</v>
      </c>
      <c r="D37" s="56"/>
      <c r="E37" s="66"/>
      <c r="F37" s="96">
        <v>4163</v>
      </c>
      <c r="G37" s="96">
        <v>4000</v>
      </c>
      <c r="H37" s="96">
        <v>926</v>
      </c>
      <c r="I37" s="96">
        <v>955</v>
      </c>
      <c r="J37" s="96">
        <v>15</v>
      </c>
      <c r="K37" s="96">
        <v>15</v>
      </c>
      <c r="L37" s="96">
        <v>681</v>
      </c>
      <c r="M37" s="96">
        <v>614</v>
      </c>
      <c r="N37" s="96">
        <v>0</v>
      </c>
      <c r="O37" s="96">
        <v>0</v>
      </c>
      <c r="P37" s="22"/>
      <c r="Q37" s="22"/>
      <c r="R37" s="22"/>
      <c r="S37" s="22"/>
      <c r="T37" s="22"/>
      <c r="U37" s="22"/>
      <c r="V37" s="22"/>
      <c r="W37" s="22"/>
      <c r="X37" s="24"/>
      <c r="Y37" s="24"/>
    </row>
    <row r="38" spans="1:25" ht="15.95" customHeight="1">
      <c r="A38" s="124"/>
      <c r="B38" s="63"/>
      <c r="C38" s="56" t="s">
        <v>69</v>
      </c>
      <c r="D38" s="56"/>
      <c r="E38" s="66"/>
      <c r="F38" s="96">
        <v>327.73599999999999</v>
      </c>
      <c r="G38" s="96">
        <v>402</v>
      </c>
      <c r="H38" s="96">
        <v>7</v>
      </c>
      <c r="I38" s="96">
        <v>5</v>
      </c>
      <c r="J38" s="96">
        <v>2</v>
      </c>
      <c r="K38" s="96">
        <v>2</v>
      </c>
      <c r="L38" s="96">
        <v>0</v>
      </c>
      <c r="M38" s="96">
        <v>0</v>
      </c>
      <c r="N38" s="96">
        <v>0</v>
      </c>
      <c r="O38" s="96">
        <v>0</v>
      </c>
      <c r="P38" s="22"/>
      <c r="Q38" s="22"/>
      <c r="R38" s="24"/>
      <c r="S38" s="24"/>
      <c r="T38" s="22"/>
      <c r="U38" s="22"/>
      <c r="V38" s="22"/>
      <c r="W38" s="22"/>
      <c r="X38" s="24"/>
      <c r="Y38" s="24"/>
    </row>
    <row r="39" spans="1:25" ht="15.95" customHeight="1">
      <c r="A39" s="124"/>
      <c r="B39" s="30" t="s">
        <v>70</v>
      </c>
      <c r="C39" s="30"/>
      <c r="D39" s="30"/>
      <c r="E39" s="66" t="s">
        <v>97</v>
      </c>
      <c r="F39" s="96">
        <f t="shared" ref="F39:O39" si="10">F32-F36</f>
        <v>811</v>
      </c>
      <c r="G39" s="96">
        <f t="shared" si="10"/>
        <v>811</v>
      </c>
      <c r="H39" s="96">
        <f t="shared" si="10"/>
        <v>22</v>
      </c>
      <c r="I39" s="96">
        <f t="shared" si="10"/>
        <v>18</v>
      </c>
      <c r="J39" s="96">
        <f t="shared" si="10"/>
        <v>1</v>
      </c>
      <c r="K39" s="96">
        <f t="shared" si="10"/>
        <v>1</v>
      </c>
      <c r="L39" s="96">
        <f t="shared" si="10"/>
        <v>758</v>
      </c>
      <c r="M39" s="96">
        <f t="shared" si="10"/>
        <v>817</v>
      </c>
      <c r="N39" s="96">
        <f t="shared" si="10"/>
        <v>0</v>
      </c>
      <c r="O39" s="96">
        <f t="shared" si="10"/>
        <v>0</v>
      </c>
      <c r="P39" s="22"/>
      <c r="Q39" s="22"/>
      <c r="R39" s="22"/>
      <c r="S39" s="22"/>
      <c r="T39" s="22"/>
      <c r="U39" s="22"/>
      <c r="V39" s="22"/>
      <c r="W39" s="22"/>
      <c r="X39" s="24"/>
      <c r="Y39" s="24"/>
    </row>
    <row r="40" spans="1:25" ht="15.95" customHeight="1">
      <c r="A40" s="118" t="s">
        <v>86</v>
      </c>
      <c r="B40" s="62" t="s">
        <v>71</v>
      </c>
      <c r="C40" s="56"/>
      <c r="D40" s="56"/>
      <c r="E40" s="66" t="s">
        <v>39</v>
      </c>
      <c r="F40" s="96">
        <v>2687</v>
      </c>
      <c r="G40" s="96">
        <v>2887</v>
      </c>
      <c r="H40" s="96">
        <v>463</v>
      </c>
      <c r="I40" s="96">
        <v>342</v>
      </c>
      <c r="J40" s="96">
        <v>2</v>
      </c>
      <c r="K40" s="96">
        <v>1</v>
      </c>
      <c r="L40" s="96">
        <v>0</v>
      </c>
      <c r="M40" s="96">
        <v>0</v>
      </c>
      <c r="N40" s="96">
        <v>812</v>
      </c>
      <c r="O40" s="96">
        <v>543</v>
      </c>
      <c r="P40" s="22"/>
      <c r="Q40" s="22"/>
      <c r="R40" s="22"/>
      <c r="S40" s="22"/>
      <c r="T40" s="24"/>
      <c r="U40" s="24"/>
      <c r="V40" s="24"/>
      <c r="W40" s="24"/>
      <c r="X40" s="22"/>
      <c r="Y40" s="22"/>
    </row>
    <row r="41" spans="1:25" ht="15.95" customHeight="1">
      <c r="A41" s="119"/>
      <c r="B41" s="63"/>
      <c r="C41" s="56" t="s">
        <v>72</v>
      </c>
      <c r="D41" s="56"/>
      <c r="E41" s="66"/>
      <c r="F41" s="69">
        <v>1457</v>
      </c>
      <c r="G41" s="69">
        <v>1563</v>
      </c>
      <c r="H41" s="69">
        <v>458</v>
      </c>
      <c r="I41" s="69">
        <v>300</v>
      </c>
      <c r="J41" s="96">
        <v>0</v>
      </c>
      <c r="K41" s="96">
        <v>0</v>
      </c>
      <c r="L41" s="96">
        <v>0</v>
      </c>
      <c r="M41" s="96">
        <v>0</v>
      </c>
      <c r="N41" s="96">
        <v>386</v>
      </c>
      <c r="O41" s="96">
        <v>168</v>
      </c>
      <c r="P41" s="24"/>
      <c r="Q41" s="24"/>
      <c r="R41" s="24"/>
      <c r="S41" s="24"/>
      <c r="T41" s="24"/>
      <c r="U41" s="24"/>
      <c r="V41" s="24"/>
      <c r="W41" s="24"/>
      <c r="X41" s="22"/>
      <c r="Y41" s="22"/>
    </row>
    <row r="42" spans="1:25" ht="15.95" customHeight="1">
      <c r="A42" s="119"/>
      <c r="B42" s="62" t="s">
        <v>59</v>
      </c>
      <c r="C42" s="56"/>
      <c r="D42" s="56"/>
      <c r="E42" s="66" t="s">
        <v>40</v>
      </c>
      <c r="F42" s="96">
        <v>3199</v>
      </c>
      <c r="G42" s="96">
        <v>3449</v>
      </c>
      <c r="H42" s="96">
        <v>458</v>
      </c>
      <c r="I42" s="96">
        <v>338</v>
      </c>
      <c r="J42" s="96">
        <v>34</v>
      </c>
      <c r="K42" s="96">
        <v>33</v>
      </c>
      <c r="L42" s="96">
        <v>758</v>
      </c>
      <c r="M42" s="96">
        <v>817</v>
      </c>
      <c r="N42" s="96">
        <v>812</v>
      </c>
      <c r="O42" s="96">
        <v>543</v>
      </c>
      <c r="P42" s="22"/>
      <c r="Q42" s="22"/>
      <c r="R42" s="22"/>
      <c r="S42" s="22"/>
      <c r="T42" s="24"/>
      <c r="U42" s="24"/>
      <c r="V42" s="22"/>
      <c r="W42" s="22"/>
      <c r="X42" s="22"/>
      <c r="Y42" s="22"/>
    </row>
    <row r="43" spans="1:25" ht="15.95" customHeight="1">
      <c r="A43" s="119"/>
      <c r="B43" s="63"/>
      <c r="C43" s="56" t="s">
        <v>73</v>
      </c>
      <c r="D43" s="56"/>
      <c r="E43" s="66"/>
      <c r="F43" s="96">
        <v>1619</v>
      </c>
      <c r="G43" s="96">
        <v>1659</v>
      </c>
      <c r="H43" s="96">
        <v>0</v>
      </c>
      <c r="I43" s="96">
        <v>38</v>
      </c>
      <c r="J43" s="69">
        <v>0</v>
      </c>
      <c r="K43" s="69">
        <v>0</v>
      </c>
      <c r="L43" s="96">
        <v>0</v>
      </c>
      <c r="M43" s="96">
        <v>0</v>
      </c>
      <c r="N43" s="96">
        <v>132</v>
      </c>
      <c r="O43" s="96">
        <v>65</v>
      </c>
      <c r="P43" s="22"/>
      <c r="Q43" s="22"/>
      <c r="R43" s="24"/>
      <c r="S43" s="22"/>
      <c r="T43" s="24"/>
      <c r="U43" s="24"/>
      <c r="V43" s="22"/>
      <c r="W43" s="22"/>
      <c r="X43" s="24"/>
      <c r="Y43" s="24"/>
    </row>
    <row r="44" spans="1:25" ht="15.95" customHeight="1">
      <c r="A44" s="119"/>
      <c r="B44" s="56" t="s">
        <v>70</v>
      </c>
      <c r="C44" s="56"/>
      <c r="D44" s="56"/>
      <c r="E44" s="66" t="s">
        <v>98</v>
      </c>
      <c r="F44" s="69">
        <f t="shared" ref="F44:O44" si="11">F40-F42</f>
        <v>-512</v>
      </c>
      <c r="G44" s="69">
        <f t="shared" si="11"/>
        <v>-562</v>
      </c>
      <c r="H44" s="69">
        <f t="shared" si="11"/>
        <v>5</v>
      </c>
      <c r="I44" s="69">
        <f t="shared" si="11"/>
        <v>4</v>
      </c>
      <c r="J44" s="69">
        <f t="shared" si="11"/>
        <v>-32</v>
      </c>
      <c r="K44" s="69">
        <f t="shared" si="11"/>
        <v>-32</v>
      </c>
      <c r="L44" s="69">
        <f t="shared" si="11"/>
        <v>-758</v>
      </c>
      <c r="M44" s="69">
        <f t="shared" si="11"/>
        <v>-817</v>
      </c>
      <c r="N44" s="69">
        <f t="shared" si="11"/>
        <v>0</v>
      </c>
      <c r="O44" s="69">
        <f t="shared" si="11"/>
        <v>0</v>
      </c>
      <c r="P44" s="24"/>
      <c r="Q44" s="24"/>
      <c r="R44" s="22"/>
      <c r="S44" s="22"/>
      <c r="T44" s="24"/>
      <c r="U44" s="24"/>
      <c r="V44" s="22"/>
      <c r="W44" s="22"/>
      <c r="X44" s="22"/>
      <c r="Y44" s="22"/>
    </row>
    <row r="45" spans="1:25" ht="15.95" customHeight="1">
      <c r="A45" s="118" t="s">
        <v>78</v>
      </c>
      <c r="B45" s="30" t="s">
        <v>74</v>
      </c>
      <c r="C45" s="30"/>
      <c r="D45" s="30"/>
      <c r="E45" s="66" t="s">
        <v>99</v>
      </c>
      <c r="F45" s="96">
        <f t="shared" ref="F45:O45" si="12">F39+F44</f>
        <v>299</v>
      </c>
      <c r="G45" s="96">
        <f t="shared" si="12"/>
        <v>249</v>
      </c>
      <c r="H45" s="96">
        <f t="shared" si="12"/>
        <v>27</v>
      </c>
      <c r="I45" s="96">
        <f t="shared" si="12"/>
        <v>22</v>
      </c>
      <c r="J45" s="96">
        <f t="shared" si="12"/>
        <v>-31</v>
      </c>
      <c r="K45" s="96">
        <f t="shared" si="12"/>
        <v>-31</v>
      </c>
      <c r="L45" s="96">
        <f t="shared" si="12"/>
        <v>0</v>
      </c>
      <c r="M45" s="96">
        <f t="shared" si="12"/>
        <v>0</v>
      </c>
      <c r="N45" s="96">
        <f t="shared" si="12"/>
        <v>0</v>
      </c>
      <c r="O45" s="96">
        <f t="shared" si="12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5.95" customHeight="1">
      <c r="A46" s="119"/>
      <c r="B46" s="56" t="s">
        <v>75</v>
      </c>
      <c r="C46" s="56"/>
      <c r="D46" s="56"/>
      <c r="E46" s="56"/>
      <c r="F46" s="69">
        <v>299</v>
      </c>
      <c r="G46" s="69">
        <v>249</v>
      </c>
      <c r="H46" s="69">
        <v>27</v>
      </c>
      <c r="I46" s="69">
        <v>21</v>
      </c>
      <c r="J46" s="69">
        <v>0</v>
      </c>
      <c r="K46" s="69">
        <v>0</v>
      </c>
      <c r="L46" s="96">
        <v>0</v>
      </c>
      <c r="M46" s="96">
        <v>0</v>
      </c>
      <c r="N46" s="69">
        <v>0</v>
      </c>
      <c r="O46" s="69">
        <v>0</v>
      </c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5.95" customHeight="1">
      <c r="A47" s="119"/>
      <c r="B47" s="56" t="s">
        <v>76</v>
      </c>
      <c r="C47" s="56"/>
      <c r="D47" s="56"/>
      <c r="E47" s="56"/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  <c r="N47" s="96">
        <v>0</v>
      </c>
      <c r="O47" s="96">
        <v>0</v>
      </c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5.95" customHeight="1">
      <c r="A48" s="119"/>
      <c r="B48" s="56" t="s">
        <v>77</v>
      </c>
      <c r="C48" s="56"/>
      <c r="D48" s="56"/>
      <c r="E48" s="56"/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  <c r="N48" s="96">
        <v>0</v>
      </c>
      <c r="O48" s="96">
        <v>0</v>
      </c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" ht="15.95" customHeight="1">
      <c r="A49" s="11" t="s">
        <v>82</v>
      </c>
    </row>
    <row r="50" spans="1:1" ht="15.95" customHeight="1">
      <c r="A50" s="11"/>
    </row>
  </sheetData>
  <mergeCells count="28">
    <mergeCell ref="I25:I26"/>
    <mergeCell ref="A45:A48"/>
    <mergeCell ref="A30:E31"/>
    <mergeCell ref="A6:E7"/>
    <mergeCell ref="A8:A18"/>
    <mergeCell ref="A19:A27"/>
    <mergeCell ref="E25:E26"/>
    <mergeCell ref="F25:F26"/>
    <mergeCell ref="A32:A39"/>
    <mergeCell ref="G25:G26"/>
    <mergeCell ref="H25:H26"/>
    <mergeCell ref="A40:A44"/>
    <mergeCell ref="N6:O6"/>
    <mergeCell ref="F30:G30"/>
    <mergeCell ref="H30:I30"/>
    <mergeCell ref="J30:K30"/>
    <mergeCell ref="L30:M30"/>
    <mergeCell ref="N30:O30"/>
    <mergeCell ref="F6:G6"/>
    <mergeCell ref="H6:I6"/>
    <mergeCell ref="J6:K6"/>
    <mergeCell ref="L6:M6"/>
    <mergeCell ref="N25:N26"/>
    <mergeCell ref="O25:O26"/>
    <mergeCell ref="J25:J26"/>
    <mergeCell ref="K25:K26"/>
    <mergeCell ref="L25:L26"/>
    <mergeCell ref="M25:M26"/>
  </mergeCells>
  <phoneticPr fontId="7"/>
  <printOptions horizontalCentered="1" gridLinesSet="0"/>
  <pageMargins left="0.78740157480314965" right="0.36" top="0.28000000000000003" bottom="0.23" header="0.19685039370078741" footer="0.19685039370078741"/>
  <pageSetup paperSize="9" scale="75" firstPageNumber="3" orientation="landscape" useFirstPageNumber="1" horizontalDpi="4294967292" r:id="rId1"/>
  <headerFooter alignWithMargins="0">
    <oddHeader>&amp;R&amp;"明朝,斜体"&amp;9指定都市－2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2"/>
  <sheetViews>
    <sheetView view="pageBreakPreview" zoomScaleNormal="100" zoomScaleSheetLayoutView="100" workbookViewId="0">
      <pane xSplit="5" ySplit="8" topLeftCell="F27" activePane="bottomRight" state="frozen"/>
      <selection activeCell="E1" sqref="E1"/>
      <selection pane="topRight" activeCell="E1" sqref="E1"/>
      <selection pane="bottomLeft" activeCell="E1" sqref="E1"/>
      <selection pane="bottomRight" activeCell="E1" sqref="E1"/>
    </sheetView>
  </sheetViews>
  <sheetFormatPr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24" width="10.625" style="1" customWidth="1"/>
    <col min="25" max="16384" width="9" style="1"/>
  </cols>
  <sheetData>
    <row r="1" spans="1:24" ht="33.950000000000003" customHeight="1">
      <c r="A1" s="109" t="s">
        <v>0</v>
      </c>
      <c r="B1" s="109"/>
      <c r="C1" s="109"/>
      <c r="D1" s="109"/>
      <c r="E1" s="98" t="s">
        <v>266</v>
      </c>
      <c r="F1" s="2"/>
    </row>
    <row r="3" spans="1:24" ht="14.25">
      <c r="A3" s="10" t="s">
        <v>105</v>
      </c>
    </row>
    <row r="5" spans="1:24" ht="14.25">
      <c r="A5" s="9" t="s">
        <v>238</v>
      </c>
      <c r="E5" s="3"/>
    </row>
    <row r="6" spans="1:24" ht="14.25">
      <c r="A6" s="3"/>
      <c r="G6" s="111" t="s">
        <v>106</v>
      </c>
      <c r="H6" s="112"/>
      <c r="I6" s="112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4" ht="27" customHeight="1">
      <c r="A7" s="8"/>
      <c r="B7" s="4"/>
      <c r="C7" s="4"/>
      <c r="D7" s="4"/>
      <c r="E7" s="60"/>
      <c r="F7" s="52" t="s">
        <v>239</v>
      </c>
      <c r="G7" s="52"/>
      <c r="H7" s="52" t="s">
        <v>241</v>
      </c>
      <c r="I7" s="70" t="s">
        <v>20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</row>
    <row r="8" spans="1:24" ht="17.100000000000001" customHeight="1">
      <c r="A8" s="5"/>
      <c r="B8" s="6"/>
      <c r="C8" s="6"/>
      <c r="D8" s="6"/>
      <c r="E8" s="61"/>
      <c r="F8" s="54" t="s">
        <v>230</v>
      </c>
      <c r="G8" s="54" t="s">
        <v>1</v>
      </c>
      <c r="H8" s="54" t="s">
        <v>230</v>
      </c>
      <c r="I8" s="55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ht="18" customHeight="1">
      <c r="A9" s="110" t="s">
        <v>79</v>
      </c>
      <c r="B9" s="110" t="s">
        <v>80</v>
      </c>
      <c r="C9" s="62" t="s">
        <v>2</v>
      </c>
      <c r="D9" s="56"/>
      <c r="E9" s="56"/>
      <c r="F9" s="57">
        <v>609534</v>
      </c>
      <c r="G9" s="58">
        <f t="shared" ref="G9:G22" si="0">F9/$F$22*100</f>
        <v>42.467772973470097</v>
      </c>
      <c r="H9" s="57">
        <v>583542</v>
      </c>
      <c r="I9" s="58">
        <f t="shared" ref="I9:I40" si="1">(F9/H9-1)*100</f>
        <v>4.4541781054320051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4" ht="18" customHeight="1">
      <c r="A10" s="110"/>
      <c r="B10" s="110"/>
      <c r="C10" s="64"/>
      <c r="D10" s="62" t="s">
        <v>21</v>
      </c>
      <c r="E10" s="56"/>
      <c r="F10" s="57">
        <v>295868</v>
      </c>
      <c r="G10" s="58">
        <f t="shared" si="0"/>
        <v>20.613870685006333</v>
      </c>
      <c r="H10" s="57">
        <v>283158</v>
      </c>
      <c r="I10" s="58">
        <f t="shared" si="1"/>
        <v>4.4886600413903244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4" ht="18" customHeight="1">
      <c r="A11" s="110"/>
      <c r="B11" s="110"/>
      <c r="C11" s="51"/>
      <c r="D11" s="51"/>
      <c r="E11" s="30" t="s">
        <v>22</v>
      </c>
      <c r="F11" s="57">
        <v>232289</v>
      </c>
      <c r="G11" s="58">
        <f t="shared" si="0"/>
        <v>16.184161205501901</v>
      </c>
      <c r="H11" s="57">
        <v>223932</v>
      </c>
      <c r="I11" s="58">
        <f t="shared" si="1"/>
        <v>3.7319364807173683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4" ht="18" customHeight="1">
      <c r="A12" s="110"/>
      <c r="B12" s="110"/>
      <c r="C12" s="51"/>
      <c r="D12" s="29"/>
      <c r="E12" s="30" t="s">
        <v>23</v>
      </c>
      <c r="F12" s="57">
        <v>46845</v>
      </c>
      <c r="G12" s="58">
        <f t="shared" si="0"/>
        <v>3.2638094428566848</v>
      </c>
      <c r="H12" s="57">
        <v>42500</v>
      </c>
      <c r="I12" s="58">
        <f t="shared" si="1"/>
        <v>10.223529411764698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4" ht="18" customHeight="1">
      <c r="A13" s="110"/>
      <c r="B13" s="110"/>
      <c r="C13" s="63"/>
      <c r="D13" s="56" t="s">
        <v>24</v>
      </c>
      <c r="E13" s="56"/>
      <c r="F13" s="57">
        <v>227042</v>
      </c>
      <c r="G13" s="58">
        <f t="shared" si="0"/>
        <v>15.818589465792881</v>
      </c>
      <c r="H13" s="57">
        <v>216922</v>
      </c>
      <c r="I13" s="58">
        <f t="shared" si="1"/>
        <v>4.6652713878721386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 ht="18" customHeight="1">
      <c r="A14" s="110"/>
      <c r="B14" s="110"/>
      <c r="C14" s="56" t="s">
        <v>3</v>
      </c>
      <c r="D14" s="56"/>
      <c r="E14" s="56"/>
      <c r="F14" s="57">
        <v>6284</v>
      </c>
      <c r="G14" s="58">
        <f t="shared" si="0"/>
        <v>0.43782214833837996</v>
      </c>
      <c r="H14" s="57">
        <v>6201</v>
      </c>
      <c r="I14" s="58">
        <f t="shared" si="1"/>
        <v>1.3384937913239803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4" ht="18" customHeight="1">
      <c r="A15" s="110"/>
      <c r="B15" s="110"/>
      <c r="C15" s="56" t="s">
        <v>4</v>
      </c>
      <c r="D15" s="56"/>
      <c r="E15" s="56"/>
      <c r="F15" s="57">
        <v>12874</v>
      </c>
      <c r="G15" s="58">
        <f t="shared" si="0"/>
        <v>0.89696408938706296</v>
      </c>
      <c r="H15" s="57">
        <v>21049</v>
      </c>
      <c r="I15" s="58">
        <f t="shared" si="1"/>
        <v>-38.837949546296734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ht="18" customHeight="1">
      <c r="A16" s="110"/>
      <c r="B16" s="110"/>
      <c r="C16" s="56" t="s">
        <v>25</v>
      </c>
      <c r="D16" s="56"/>
      <c r="E16" s="56"/>
      <c r="F16" s="57">
        <v>37480</v>
      </c>
      <c r="G16" s="58">
        <f t="shared" si="0"/>
        <v>2.6113262443861363</v>
      </c>
      <c r="H16" s="57">
        <v>37890</v>
      </c>
      <c r="I16" s="58">
        <f t="shared" si="1"/>
        <v>-1.0820797044074904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8" customHeight="1">
      <c r="A17" s="110"/>
      <c r="B17" s="110"/>
      <c r="C17" s="56" t="s">
        <v>5</v>
      </c>
      <c r="D17" s="56"/>
      <c r="E17" s="56"/>
      <c r="F17" s="57">
        <v>293377</v>
      </c>
      <c r="G17" s="58">
        <f t="shared" si="0"/>
        <v>20.440316424740434</v>
      </c>
      <c r="H17" s="57">
        <v>309896</v>
      </c>
      <c r="I17" s="58">
        <f t="shared" si="1"/>
        <v>-5.3304979735136921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18" customHeight="1">
      <c r="A18" s="110"/>
      <c r="B18" s="110"/>
      <c r="C18" s="56" t="s">
        <v>26</v>
      </c>
      <c r="D18" s="56"/>
      <c r="E18" s="56"/>
      <c r="F18" s="57">
        <v>89537</v>
      </c>
      <c r="G18" s="58">
        <f t="shared" si="0"/>
        <v>6.2382688885699435</v>
      </c>
      <c r="H18" s="57">
        <v>69025</v>
      </c>
      <c r="I18" s="58">
        <f t="shared" si="1"/>
        <v>29.716769286490408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18" customHeight="1">
      <c r="A19" s="110"/>
      <c r="B19" s="110"/>
      <c r="C19" s="56" t="s">
        <v>27</v>
      </c>
      <c r="D19" s="56"/>
      <c r="E19" s="56"/>
      <c r="F19" s="57">
        <v>21033</v>
      </c>
      <c r="G19" s="58">
        <f t="shared" si="0"/>
        <v>1.4654222224699467</v>
      </c>
      <c r="H19" s="57">
        <v>6663</v>
      </c>
      <c r="I19" s="58">
        <f t="shared" si="1"/>
        <v>215.66861773975688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18" customHeight="1">
      <c r="A20" s="110"/>
      <c r="B20" s="110"/>
      <c r="C20" s="56" t="s">
        <v>6</v>
      </c>
      <c r="D20" s="56"/>
      <c r="E20" s="56"/>
      <c r="F20" s="57">
        <v>110598</v>
      </c>
      <c r="G20" s="58">
        <f t="shared" si="0"/>
        <v>7.7056419417454087</v>
      </c>
      <c r="H20" s="57">
        <v>106895</v>
      </c>
      <c r="I20" s="58">
        <f t="shared" si="1"/>
        <v>3.464147060199263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18" customHeight="1">
      <c r="A21" s="110"/>
      <c r="B21" s="110"/>
      <c r="C21" s="56" t="s">
        <v>7</v>
      </c>
      <c r="D21" s="56"/>
      <c r="E21" s="56"/>
      <c r="F21" s="57">
        <v>254569</v>
      </c>
      <c r="G21" s="58">
        <f t="shared" si="0"/>
        <v>17.736465066892592</v>
      </c>
      <c r="H21" s="57">
        <v>254977</v>
      </c>
      <c r="I21" s="58">
        <f t="shared" si="1"/>
        <v>-0.16001443267431581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18" customHeight="1">
      <c r="A22" s="110"/>
      <c r="B22" s="110"/>
      <c r="C22" s="56" t="s">
        <v>8</v>
      </c>
      <c r="D22" s="56"/>
      <c r="E22" s="56"/>
      <c r="F22" s="57">
        <f>SUM(F9,F14:F21)</f>
        <v>1435286</v>
      </c>
      <c r="G22" s="58">
        <f t="shared" si="0"/>
        <v>100</v>
      </c>
      <c r="H22" s="57">
        <f>SUM(H9,H14:H21)</f>
        <v>1396138</v>
      </c>
      <c r="I22" s="58">
        <f t="shared" si="1"/>
        <v>2.8040208059661786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18" customHeight="1">
      <c r="A23" s="110"/>
      <c r="B23" s="110" t="s">
        <v>81</v>
      </c>
      <c r="C23" s="65" t="s">
        <v>9</v>
      </c>
      <c r="D23" s="30"/>
      <c r="E23" s="30"/>
      <c r="F23" s="57">
        <v>782722</v>
      </c>
      <c r="G23" s="58">
        <f t="shared" ref="G23:G40" si="2">F23/$F$40*100</f>
        <v>55.142392578565314</v>
      </c>
      <c r="H23" s="57">
        <v>795684</v>
      </c>
      <c r="I23" s="58">
        <f t="shared" si="1"/>
        <v>-1.6290386635900655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18" customHeight="1">
      <c r="A24" s="110"/>
      <c r="B24" s="110"/>
      <c r="C24" s="64"/>
      <c r="D24" s="30" t="s">
        <v>10</v>
      </c>
      <c r="E24" s="30"/>
      <c r="F24" s="57">
        <v>270632</v>
      </c>
      <c r="G24" s="58">
        <f t="shared" si="2"/>
        <v>19.065895667072454</v>
      </c>
      <c r="H24" s="57">
        <v>266651</v>
      </c>
      <c r="I24" s="58">
        <f t="shared" si="1"/>
        <v>1.4929627115592981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18" customHeight="1">
      <c r="A25" s="110"/>
      <c r="B25" s="110"/>
      <c r="C25" s="64"/>
      <c r="D25" s="30" t="s">
        <v>28</v>
      </c>
      <c r="E25" s="30"/>
      <c r="F25" s="57">
        <v>383120</v>
      </c>
      <c r="G25" s="58">
        <f t="shared" si="2"/>
        <v>26.990621759321883</v>
      </c>
      <c r="H25" s="57">
        <v>399708</v>
      </c>
      <c r="I25" s="58">
        <f t="shared" si="1"/>
        <v>-4.150029521550735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18" customHeight="1">
      <c r="A26" s="110"/>
      <c r="B26" s="110"/>
      <c r="C26" s="63"/>
      <c r="D26" s="30" t="s">
        <v>11</v>
      </c>
      <c r="E26" s="30"/>
      <c r="F26" s="57">
        <v>128970</v>
      </c>
      <c r="G26" s="58">
        <f t="shared" si="2"/>
        <v>9.0858751521709724</v>
      </c>
      <c r="H26" s="57">
        <v>129325</v>
      </c>
      <c r="I26" s="58">
        <f t="shared" si="1"/>
        <v>-0.27450222308138539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18" customHeight="1">
      <c r="A27" s="110"/>
      <c r="B27" s="110"/>
      <c r="C27" s="65" t="s">
        <v>12</v>
      </c>
      <c r="D27" s="30"/>
      <c r="E27" s="30"/>
      <c r="F27" s="57">
        <v>511694</v>
      </c>
      <c r="G27" s="58">
        <f t="shared" si="2"/>
        <v>36.048598899860231</v>
      </c>
      <c r="H27" s="57">
        <v>467177</v>
      </c>
      <c r="I27" s="58">
        <f t="shared" si="1"/>
        <v>9.5289365700794271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18" customHeight="1">
      <c r="A28" s="110"/>
      <c r="B28" s="110"/>
      <c r="C28" s="64"/>
      <c r="D28" s="30" t="s">
        <v>13</v>
      </c>
      <c r="E28" s="30"/>
      <c r="F28" s="57">
        <v>151651</v>
      </c>
      <c r="G28" s="58">
        <f t="shared" si="2"/>
        <v>10.683740813382029</v>
      </c>
      <c r="H28" s="57">
        <v>142781</v>
      </c>
      <c r="I28" s="58">
        <f t="shared" si="1"/>
        <v>6.2123111618492599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18" customHeight="1">
      <c r="A29" s="110"/>
      <c r="B29" s="110"/>
      <c r="C29" s="64"/>
      <c r="D29" s="30" t="s">
        <v>29</v>
      </c>
      <c r="E29" s="30"/>
      <c r="F29" s="57">
        <v>25746</v>
      </c>
      <c r="G29" s="58">
        <f t="shared" si="2"/>
        <v>1.8137934532666034</v>
      </c>
      <c r="H29" s="57">
        <v>25494</v>
      </c>
      <c r="I29" s="58">
        <f t="shared" si="1"/>
        <v>0.9884678747940745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18" customHeight="1">
      <c r="A30" s="110"/>
      <c r="B30" s="110"/>
      <c r="C30" s="64"/>
      <c r="D30" s="30" t="s">
        <v>30</v>
      </c>
      <c r="E30" s="30"/>
      <c r="F30" s="57">
        <v>128076</v>
      </c>
      <c r="G30" s="58">
        <f t="shared" si="2"/>
        <v>9.0228932774245916</v>
      </c>
      <c r="H30" s="57">
        <v>105849</v>
      </c>
      <c r="I30" s="58">
        <f t="shared" si="1"/>
        <v>20.998781282770729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8" customHeight="1">
      <c r="A31" s="110"/>
      <c r="B31" s="110"/>
      <c r="C31" s="64"/>
      <c r="D31" s="30" t="s">
        <v>31</v>
      </c>
      <c r="E31" s="30"/>
      <c r="F31" s="57">
        <v>84088</v>
      </c>
      <c r="G31" s="58">
        <f t="shared" si="2"/>
        <v>5.9239596014247713</v>
      </c>
      <c r="H31" s="57">
        <v>81208</v>
      </c>
      <c r="I31" s="58">
        <f t="shared" si="1"/>
        <v>3.5464486257511529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8" customHeight="1">
      <c r="A32" s="110"/>
      <c r="B32" s="110"/>
      <c r="C32" s="64"/>
      <c r="D32" s="30" t="s">
        <v>14</v>
      </c>
      <c r="E32" s="30"/>
      <c r="F32" s="57">
        <v>30677</v>
      </c>
      <c r="G32" s="58">
        <f t="shared" si="2"/>
        <v>2.1611800577122504</v>
      </c>
      <c r="H32" s="57">
        <v>16093</v>
      </c>
      <c r="I32" s="58">
        <f t="shared" si="1"/>
        <v>90.623252345740383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8" customHeight="1">
      <c r="A33" s="110"/>
      <c r="B33" s="110"/>
      <c r="C33" s="63"/>
      <c r="D33" s="30" t="s">
        <v>32</v>
      </c>
      <c r="E33" s="30"/>
      <c r="F33" s="57">
        <v>91456</v>
      </c>
      <c r="G33" s="58">
        <f t="shared" si="2"/>
        <v>6.4430316966499843</v>
      </c>
      <c r="H33" s="57">
        <v>95752</v>
      </c>
      <c r="I33" s="58">
        <f t="shared" si="1"/>
        <v>-4.4865903584259348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8" customHeight="1">
      <c r="A34" s="110"/>
      <c r="B34" s="110"/>
      <c r="C34" s="65" t="s">
        <v>15</v>
      </c>
      <c r="D34" s="30"/>
      <c r="E34" s="30"/>
      <c r="F34" s="57">
        <v>125040</v>
      </c>
      <c r="G34" s="58">
        <f t="shared" si="2"/>
        <v>8.8090085215744622</v>
      </c>
      <c r="H34" s="57">
        <v>115240</v>
      </c>
      <c r="I34" s="58">
        <f t="shared" si="1"/>
        <v>8.5039916695591735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8" customHeight="1">
      <c r="A35" s="110"/>
      <c r="B35" s="110"/>
      <c r="C35" s="64"/>
      <c r="D35" s="65" t="s">
        <v>16</v>
      </c>
      <c r="E35" s="30"/>
      <c r="F35" s="57">
        <v>125040</v>
      </c>
      <c r="G35" s="58">
        <f t="shared" si="2"/>
        <v>8.8090085215744622</v>
      </c>
      <c r="H35" s="57">
        <v>115240</v>
      </c>
      <c r="I35" s="58">
        <f t="shared" si="1"/>
        <v>8.5039916695591735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8" customHeight="1">
      <c r="A36" s="110"/>
      <c r="B36" s="110"/>
      <c r="C36" s="64"/>
      <c r="D36" s="64"/>
      <c r="E36" s="59" t="s">
        <v>102</v>
      </c>
      <c r="F36" s="57">
        <v>48815</v>
      </c>
      <c r="G36" s="58">
        <f t="shared" si="2"/>
        <v>3.4389935299156864</v>
      </c>
      <c r="H36" s="57">
        <v>48453</v>
      </c>
      <c r="I36" s="58">
        <f t="shared" si="1"/>
        <v>0.74711576166595073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8" customHeight="1">
      <c r="A37" s="110"/>
      <c r="B37" s="110"/>
      <c r="C37" s="64"/>
      <c r="D37" s="63"/>
      <c r="E37" s="30" t="s">
        <v>33</v>
      </c>
      <c r="F37" s="57">
        <v>76225</v>
      </c>
      <c r="G37" s="58">
        <f t="shared" si="2"/>
        <v>5.3700149916587767</v>
      </c>
      <c r="H37" s="57">
        <v>66787</v>
      </c>
      <c r="I37" s="58">
        <f t="shared" si="1"/>
        <v>14.13149265575635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8" customHeight="1">
      <c r="A38" s="110"/>
      <c r="B38" s="110"/>
      <c r="C38" s="64"/>
      <c r="D38" s="56" t="s">
        <v>34</v>
      </c>
      <c r="E38" s="56"/>
      <c r="F38" s="57">
        <v>0</v>
      </c>
      <c r="G38" s="58">
        <f t="shared" si="2"/>
        <v>0</v>
      </c>
      <c r="H38" s="57">
        <v>0</v>
      </c>
      <c r="I38" s="58" t="e">
        <f t="shared" si="1"/>
        <v>#DIV/0!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8" customHeight="1">
      <c r="A39" s="110"/>
      <c r="B39" s="110"/>
      <c r="C39" s="63"/>
      <c r="D39" s="56" t="s">
        <v>35</v>
      </c>
      <c r="E39" s="56"/>
      <c r="F39" s="57">
        <v>0</v>
      </c>
      <c r="G39" s="58">
        <f t="shared" si="2"/>
        <v>0</v>
      </c>
      <c r="H39" s="57">
        <v>0</v>
      </c>
      <c r="I39" s="58" t="e">
        <f t="shared" si="1"/>
        <v>#DIV/0!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18" customHeight="1">
      <c r="A40" s="110"/>
      <c r="B40" s="110"/>
      <c r="C40" s="30" t="s">
        <v>17</v>
      </c>
      <c r="D40" s="30"/>
      <c r="E40" s="30"/>
      <c r="F40" s="57">
        <f>SUM(F23,F27,F34)</f>
        <v>1419456</v>
      </c>
      <c r="G40" s="58">
        <f t="shared" si="2"/>
        <v>100</v>
      </c>
      <c r="H40" s="57">
        <f>SUM(H23,H27,H34)</f>
        <v>1378101</v>
      </c>
      <c r="I40" s="58">
        <f t="shared" si="1"/>
        <v>3.0008685865549722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 ht="18" customHeight="1">
      <c r="A41" s="26" t="s">
        <v>18</v>
      </c>
    </row>
    <row r="42" spans="1:24" ht="18" customHeight="1">
      <c r="A42" s="27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10" activePane="bottomRight" state="frozen"/>
      <selection activeCell="E1" sqref="E1"/>
      <selection pane="topRight" activeCell="E1" sqref="E1"/>
      <selection pane="bottomLeft" activeCell="E1" sqref="E1"/>
      <selection pane="bottomRight" activeCell="E1" sqref="E1"/>
    </sheetView>
  </sheetViews>
  <sheetFormatPr defaultRowHeight="13.5"/>
  <cols>
    <col min="1" max="1" width="5.375" style="1" customWidth="1"/>
    <col min="2" max="2" width="3.125" style="1" customWidth="1"/>
    <col min="3" max="3" width="34.75" style="1" customWidth="1"/>
    <col min="4" max="9" width="11.875" style="1" customWidth="1"/>
    <col min="10" max="16384" width="9" style="1"/>
  </cols>
  <sheetData>
    <row r="1" spans="1:9" ht="33.950000000000003" customHeight="1">
      <c r="A1" s="37" t="s">
        <v>0</v>
      </c>
      <c r="B1" s="37"/>
      <c r="C1" s="20" t="s">
        <v>266</v>
      </c>
      <c r="D1" s="38"/>
      <c r="E1" s="38"/>
    </row>
    <row r="4" spans="1:9">
      <c r="A4" s="9" t="s">
        <v>107</v>
      </c>
    </row>
    <row r="5" spans="1:9">
      <c r="I5" s="39" t="s">
        <v>108</v>
      </c>
    </row>
    <row r="6" spans="1:9" s="33" customFormat="1" ht="29.25" customHeight="1">
      <c r="A6" s="71" t="s">
        <v>109</v>
      </c>
      <c r="B6" s="52"/>
      <c r="C6" s="52"/>
      <c r="D6" s="52"/>
      <c r="E6" s="28" t="s">
        <v>226</v>
      </c>
      <c r="F6" s="28" t="s">
        <v>227</v>
      </c>
      <c r="G6" s="28" t="s">
        <v>228</v>
      </c>
      <c r="H6" s="28" t="s">
        <v>232</v>
      </c>
      <c r="I6" s="28" t="s">
        <v>242</v>
      </c>
    </row>
    <row r="7" spans="1:9" ht="27" customHeight="1">
      <c r="A7" s="110" t="s">
        <v>110</v>
      </c>
      <c r="B7" s="62" t="s">
        <v>111</v>
      </c>
      <c r="C7" s="56"/>
      <c r="D7" s="66" t="s">
        <v>112</v>
      </c>
      <c r="E7" s="32">
        <v>1203621</v>
      </c>
      <c r="F7" s="28">
        <v>1229420</v>
      </c>
      <c r="G7" s="28">
        <v>1513931</v>
      </c>
      <c r="H7" s="28">
        <v>1396138</v>
      </c>
      <c r="I7" s="95">
        <v>1435286</v>
      </c>
    </row>
    <row r="8" spans="1:9" ht="27" customHeight="1">
      <c r="A8" s="110"/>
      <c r="B8" s="83"/>
      <c r="C8" s="56" t="s">
        <v>113</v>
      </c>
      <c r="D8" s="66" t="s">
        <v>37</v>
      </c>
      <c r="E8" s="72">
        <v>733466</v>
      </c>
      <c r="F8" s="72">
        <v>750863</v>
      </c>
      <c r="G8" s="72">
        <v>773040</v>
      </c>
      <c r="H8" s="72">
        <v>782824</v>
      </c>
      <c r="I8" s="73">
        <v>825339</v>
      </c>
    </row>
    <row r="9" spans="1:9" ht="27" customHeight="1">
      <c r="A9" s="110"/>
      <c r="B9" s="56" t="s">
        <v>114</v>
      </c>
      <c r="C9" s="56"/>
      <c r="D9" s="66"/>
      <c r="E9" s="72">
        <v>1195202</v>
      </c>
      <c r="F9" s="72">
        <v>1217190</v>
      </c>
      <c r="G9" s="72">
        <v>1496381</v>
      </c>
      <c r="H9" s="72">
        <v>1378101</v>
      </c>
      <c r="I9" s="74">
        <v>1419456</v>
      </c>
    </row>
    <row r="10" spans="1:9" ht="27" customHeight="1">
      <c r="A10" s="110"/>
      <c r="B10" s="56" t="s">
        <v>115</v>
      </c>
      <c r="C10" s="56"/>
      <c r="D10" s="66"/>
      <c r="E10" s="72">
        <v>8419</v>
      </c>
      <c r="F10" s="72">
        <v>12230</v>
      </c>
      <c r="G10" s="72">
        <v>17550</v>
      </c>
      <c r="H10" s="72">
        <v>18037</v>
      </c>
      <c r="I10" s="74">
        <v>15830</v>
      </c>
    </row>
    <row r="11" spans="1:9" ht="27" customHeight="1">
      <c r="A11" s="110"/>
      <c r="B11" s="56" t="s">
        <v>116</v>
      </c>
      <c r="C11" s="56"/>
      <c r="D11" s="66"/>
      <c r="E11" s="72">
        <v>3526</v>
      </c>
      <c r="F11" s="72">
        <v>4374</v>
      </c>
      <c r="G11" s="72">
        <v>9298</v>
      </c>
      <c r="H11" s="72">
        <v>7797</v>
      </c>
      <c r="I11" s="74">
        <v>7627</v>
      </c>
    </row>
    <row r="12" spans="1:9" ht="27" customHeight="1">
      <c r="A12" s="110"/>
      <c r="B12" s="56" t="s">
        <v>117</v>
      </c>
      <c r="C12" s="56"/>
      <c r="D12" s="66"/>
      <c r="E12" s="72">
        <v>4893</v>
      </c>
      <c r="F12" s="72">
        <v>7856</v>
      </c>
      <c r="G12" s="72">
        <v>8252</v>
      </c>
      <c r="H12" s="72">
        <v>10240</v>
      </c>
      <c r="I12" s="74">
        <v>8202</v>
      </c>
    </row>
    <row r="13" spans="1:9" ht="27" customHeight="1">
      <c r="A13" s="110"/>
      <c r="B13" s="56" t="s">
        <v>118</v>
      </c>
      <c r="C13" s="56"/>
      <c r="D13" s="66"/>
      <c r="E13" s="72">
        <v>1760</v>
      </c>
      <c r="F13" s="72">
        <v>2963</v>
      </c>
      <c r="G13" s="72">
        <v>396</v>
      </c>
      <c r="H13" s="72">
        <v>1988</v>
      </c>
      <c r="I13" s="74">
        <v>-2043</v>
      </c>
    </row>
    <row r="14" spans="1:9" ht="27" customHeight="1">
      <c r="A14" s="110"/>
      <c r="B14" s="56" t="s">
        <v>119</v>
      </c>
      <c r="C14" s="56"/>
      <c r="D14" s="66"/>
      <c r="E14" s="72">
        <v>856</v>
      </c>
      <c r="F14" s="72">
        <v>1113</v>
      </c>
      <c r="G14" s="72">
        <v>691</v>
      </c>
      <c r="H14" s="72">
        <v>114</v>
      </c>
      <c r="I14" s="74">
        <v>1107</v>
      </c>
    </row>
    <row r="15" spans="1:9" ht="27" customHeight="1">
      <c r="A15" s="110"/>
      <c r="B15" s="56" t="s">
        <v>120</v>
      </c>
      <c r="C15" s="56"/>
      <c r="D15" s="66"/>
      <c r="E15" s="72">
        <v>2066</v>
      </c>
      <c r="F15" s="72">
        <v>-2611</v>
      </c>
      <c r="G15" s="72">
        <v>-1381</v>
      </c>
      <c r="H15" s="72">
        <v>3938</v>
      </c>
      <c r="I15" s="74">
        <v>11324</v>
      </c>
    </row>
    <row r="16" spans="1:9" ht="27" customHeight="1">
      <c r="A16" s="110"/>
      <c r="B16" s="56" t="s">
        <v>121</v>
      </c>
      <c r="C16" s="56"/>
      <c r="D16" s="66" t="s">
        <v>38</v>
      </c>
      <c r="E16" s="72">
        <v>44089</v>
      </c>
      <c r="F16" s="72">
        <v>52331</v>
      </c>
      <c r="G16" s="72">
        <v>51198</v>
      </c>
      <c r="H16" s="72">
        <v>68680</v>
      </c>
      <c r="I16" s="74">
        <v>101079</v>
      </c>
    </row>
    <row r="17" spans="1:9" ht="27" customHeight="1">
      <c r="A17" s="110"/>
      <c r="B17" s="56" t="s">
        <v>122</v>
      </c>
      <c r="C17" s="56"/>
      <c r="D17" s="66" t="s">
        <v>39</v>
      </c>
      <c r="E17" s="72">
        <v>178761</v>
      </c>
      <c r="F17" s="72">
        <v>159400</v>
      </c>
      <c r="G17" s="72">
        <v>246589</v>
      </c>
      <c r="H17" s="72">
        <v>265638</v>
      </c>
      <c r="I17" s="74">
        <v>255809</v>
      </c>
    </row>
    <row r="18" spans="1:9" ht="27" customHeight="1">
      <c r="A18" s="110"/>
      <c r="B18" s="56" t="s">
        <v>123</v>
      </c>
      <c r="C18" s="56"/>
      <c r="D18" s="66" t="s">
        <v>40</v>
      </c>
      <c r="E18" s="72">
        <v>1410359</v>
      </c>
      <c r="F18" s="72">
        <v>1378106</v>
      </c>
      <c r="G18" s="72">
        <v>1360580</v>
      </c>
      <c r="H18" s="72">
        <v>1386368</v>
      </c>
      <c r="I18" s="74">
        <v>1381521</v>
      </c>
    </row>
    <row r="19" spans="1:9" ht="27" customHeight="1">
      <c r="A19" s="110"/>
      <c r="B19" s="56" t="s">
        <v>124</v>
      </c>
      <c r="C19" s="56"/>
      <c r="D19" s="66" t="s">
        <v>125</v>
      </c>
      <c r="E19" s="72">
        <v>1545031</v>
      </c>
      <c r="F19" s="72">
        <v>1482801</v>
      </c>
      <c r="G19" s="72">
        <v>1555971</v>
      </c>
      <c r="H19" s="72">
        <v>1583326</v>
      </c>
      <c r="I19" s="97">
        <f>I17+I18-I16</f>
        <v>1536251</v>
      </c>
    </row>
    <row r="20" spans="1:9" ht="27" customHeight="1">
      <c r="A20" s="110"/>
      <c r="B20" s="56" t="s">
        <v>126</v>
      </c>
      <c r="C20" s="56"/>
      <c r="D20" s="66" t="s">
        <v>127</v>
      </c>
      <c r="E20" s="75">
        <v>2.0833220084611566</v>
      </c>
      <c r="F20" s="75">
        <v>2.0140092947125363</v>
      </c>
      <c r="G20" s="75">
        <v>1.9748946929912417</v>
      </c>
      <c r="H20" s="75">
        <v>1.7709830051199247</v>
      </c>
      <c r="I20" s="75">
        <f>I18/I8</f>
        <v>1.6738830953099273</v>
      </c>
    </row>
    <row r="21" spans="1:9" ht="27" customHeight="1">
      <c r="A21" s="110"/>
      <c r="B21" s="56" t="s">
        <v>128</v>
      </c>
      <c r="C21" s="56"/>
      <c r="D21" s="66" t="s">
        <v>129</v>
      </c>
      <c r="E21" s="75">
        <v>2.2822537283448749</v>
      </c>
      <c r="F21" s="75">
        <v>2.1670140005261156</v>
      </c>
      <c r="G21" s="75">
        <v>2.2585065709831653</v>
      </c>
      <c r="H21" s="75">
        <v>2.0225823429021084</v>
      </c>
      <c r="I21" s="75">
        <f>I19/I8</f>
        <v>1.8613575754932217</v>
      </c>
    </row>
    <row r="22" spans="1:9" ht="27" customHeight="1">
      <c r="A22" s="110"/>
      <c r="B22" s="56" t="s">
        <v>130</v>
      </c>
      <c r="C22" s="56"/>
      <c r="D22" s="66" t="s">
        <v>131</v>
      </c>
      <c r="E22" s="72">
        <v>614364.72126702906</v>
      </c>
      <c r="F22" s="72">
        <v>600315.03224811575</v>
      </c>
      <c r="G22" s="72">
        <v>583395.07824452349</v>
      </c>
      <c r="H22" s="72">
        <v>594452.56275684165</v>
      </c>
      <c r="I22" s="97">
        <f>I18/I24*1000000</f>
        <v>592374.24619754252</v>
      </c>
    </row>
    <row r="23" spans="1:9" ht="27" customHeight="1">
      <c r="A23" s="110"/>
      <c r="B23" s="56" t="s">
        <v>132</v>
      </c>
      <c r="C23" s="56"/>
      <c r="D23" s="66" t="s">
        <v>133</v>
      </c>
      <c r="E23" s="72">
        <v>673029.0228685881</v>
      </c>
      <c r="F23" s="72">
        <v>645921.090346126</v>
      </c>
      <c r="G23" s="72">
        <v>667175.63339988061</v>
      </c>
      <c r="H23" s="72">
        <v>678905.02260549797</v>
      </c>
      <c r="I23" s="97">
        <f>I19/I24*1000000</f>
        <v>658720.01083966217</v>
      </c>
    </row>
    <row r="24" spans="1:9" ht="27" customHeight="1">
      <c r="A24" s="110"/>
      <c r="B24" s="76" t="s">
        <v>134</v>
      </c>
      <c r="C24" s="77"/>
      <c r="D24" s="66" t="s">
        <v>135</v>
      </c>
      <c r="E24" s="72">
        <v>2295638</v>
      </c>
      <c r="F24" s="72">
        <v>2295638</v>
      </c>
      <c r="G24" s="72">
        <v>2332176</v>
      </c>
      <c r="H24" s="72">
        <v>2332176</v>
      </c>
      <c r="I24" s="74">
        <v>2332176</v>
      </c>
    </row>
    <row r="25" spans="1:9" ht="27" customHeight="1">
      <c r="A25" s="110"/>
      <c r="B25" s="30" t="s">
        <v>136</v>
      </c>
      <c r="C25" s="30"/>
      <c r="D25" s="30"/>
      <c r="E25" s="72">
        <v>644499</v>
      </c>
      <c r="F25" s="72">
        <v>646827</v>
      </c>
      <c r="G25" s="72">
        <v>654510</v>
      </c>
      <c r="H25" s="72">
        <v>673008</v>
      </c>
      <c r="I25" s="96">
        <v>664266</v>
      </c>
    </row>
    <row r="26" spans="1:9" ht="27" customHeight="1">
      <c r="A26" s="110"/>
      <c r="B26" s="30" t="s">
        <v>137</v>
      </c>
      <c r="C26" s="30"/>
      <c r="D26" s="30"/>
      <c r="E26" s="78">
        <v>0.98499999999999999</v>
      </c>
      <c r="F26" s="78">
        <v>0.98499999999999999</v>
      </c>
      <c r="G26" s="78">
        <v>0.98899999999999999</v>
      </c>
      <c r="H26" s="78">
        <v>0.98</v>
      </c>
      <c r="I26" s="79">
        <v>0.97599999999999998</v>
      </c>
    </row>
    <row r="27" spans="1:9" ht="27" customHeight="1">
      <c r="A27" s="110"/>
      <c r="B27" s="30" t="s">
        <v>138</v>
      </c>
      <c r="C27" s="30"/>
      <c r="D27" s="30"/>
      <c r="E27" s="80">
        <v>0.8</v>
      </c>
      <c r="F27" s="80">
        <v>1.2</v>
      </c>
      <c r="G27" s="80">
        <v>1.3</v>
      </c>
      <c r="H27" s="80">
        <v>1.5</v>
      </c>
      <c r="I27" s="81">
        <v>1.2</v>
      </c>
    </row>
    <row r="28" spans="1:9" ht="27" customHeight="1">
      <c r="A28" s="110"/>
      <c r="B28" s="30" t="s">
        <v>139</v>
      </c>
      <c r="C28" s="30"/>
      <c r="D28" s="30"/>
      <c r="E28" s="80">
        <v>98</v>
      </c>
      <c r="F28" s="80">
        <v>99.6</v>
      </c>
      <c r="G28" s="80">
        <v>99.7</v>
      </c>
      <c r="H28" s="80">
        <v>95.1</v>
      </c>
      <c r="I28" s="81">
        <v>97.8</v>
      </c>
    </row>
    <row r="29" spans="1:9" ht="27" customHeight="1">
      <c r="A29" s="110"/>
      <c r="B29" s="30" t="s">
        <v>140</v>
      </c>
      <c r="C29" s="30"/>
      <c r="D29" s="30"/>
      <c r="E29" s="80">
        <v>64.599999999999994</v>
      </c>
      <c r="F29" s="80">
        <v>64.8</v>
      </c>
      <c r="G29" s="80">
        <v>50.6</v>
      </c>
      <c r="H29" s="80">
        <v>56</v>
      </c>
      <c r="I29" s="81">
        <v>57.3</v>
      </c>
    </row>
    <row r="30" spans="1:9" ht="27" customHeight="1">
      <c r="A30" s="110"/>
      <c r="B30" s="110" t="s">
        <v>141</v>
      </c>
      <c r="C30" s="30" t="s">
        <v>142</v>
      </c>
      <c r="D30" s="30"/>
      <c r="E30" s="80">
        <v>0</v>
      </c>
      <c r="F30" s="80">
        <v>0</v>
      </c>
      <c r="G30" s="80">
        <v>0</v>
      </c>
      <c r="H30" s="80">
        <v>0</v>
      </c>
      <c r="I30" s="81">
        <v>0</v>
      </c>
    </row>
    <row r="31" spans="1:9" ht="27" customHeight="1">
      <c r="A31" s="110"/>
      <c r="B31" s="110"/>
      <c r="C31" s="30" t="s">
        <v>143</v>
      </c>
      <c r="D31" s="30"/>
      <c r="E31" s="80">
        <v>0</v>
      </c>
      <c r="F31" s="80">
        <v>0</v>
      </c>
      <c r="G31" s="80">
        <v>0</v>
      </c>
      <c r="H31" s="80">
        <v>0</v>
      </c>
      <c r="I31" s="81">
        <v>0</v>
      </c>
    </row>
    <row r="32" spans="1:9" ht="27" customHeight="1">
      <c r="A32" s="110"/>
      <c r="B32" s="110"/>
      <c r="C32" s="30" t="s">
        <v>144</v>
      </c>
      <c r="D32" s="30"/>
      <c r="E32" s="80">
        <v>9.4</v>
      </c>
      <c r="F32" s="80">
        <v>8.1999999999999993</v>
      </c>
      <c r="G32" s="80">
        <v>7.9</v>
      </c>
      <c r="H32" s="80">
        <v>7.2</v>
      </c>
      <c r="I32" s="81">
        <v>6.8</v>
      </c>
    </row>
    <row r="33" spans="1:9" ht="27" customHeight="1">
      <c r="A33" s="110"/>
      <c r="B33" s="110"/>
      <c r="C33" s="30" t="s">
        <v>145</v>
      </c>
      <c r="D33" s="30"/>
      <c r="E33" s="80">
        <v>118.2</v>
      </c>
      <c r="F33" s="80">
        <v>104.8</v>
      </c>
      <c r="G33" s="80">
        <v>104.4</v>
      </c>
      <c r="H33" s="80">
        <v>94.2</v>
      </c>
      <c r="I33" s="82">
        <v>88.6</v>
      </c>
    </row>
    <row r="34" spans="1:9" ht="27" customHeight="1">
      <c r="A34" s="1" t="s">
        <v>243</v>
      </c>
      <c r="E34" s="40"/>
      <c r="F34" s="40"/>
      <c r="G34" s="40"/>
      <c r="H34" s="40"/>
      <c r="I34" s="41"/>
    </row>
    <row r="35" spans="1:9" ht="27" customHeight="1">
      <c r="A35" s="11" t="s">
        <v>146</v>
      </c>
    </row>
    <row r="36" spans="1:9">
      <c r="A36" s="42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horizontalDpi="4294967292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Normal="100" zoomScaleSheetLayoutView="100" workbookViewId="0">
      <pane xSplit="5" ySplit="7" topLeftCell="F26" activePane="bottomRight" state="frozen"/>
      <selection activeCell="E1" sqref="E1"/>
      <selection pane="topRight" activeCell="E1" sqref="E1"/>
      <selection pane="bottomLeft" activeCell="E1" sqref="E1"/>
      <selection pane="bottomRight" activeCell="E1" sqref="E1"/>
    </sheetView>
  </sheetViews>
  <sheetFormatPr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1" width="13.625" style="1" customWidth="1"/>
    <col min="22" max="25" width="12" style="1" customWidth="1"/>
    <col min="26" max="16384" width="9" style="1"/>
  </cols>
  <sheetData>
    <row r="1" spans="1:25" ht="33.950000000000003" customHeight="1">
      <c r="A1" s="17" t="s">
        <v>0</v>
      </c>
      <c r="B1" s="13"/>
      <c r="C1" s="13"/>
      <c r="D1" s="21" t="s">
        <v>266</v>
      </c>
      <c r="E1" s="14"/>
      <c r="F1" s="14"/>
      <c r="G1" s="14"/>
    </row>
    <row r="2" spans="1:25" ht="15" customHeight="1"/>
    <row r="3" spans="1:25" ht="15" customHeight="1">
      <c r="A3" s="15" t="s">
        <v>147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5.95" customHeight="1">
      <c r="A5" s="12" t="s">
        <v>244</v>
      </c>
      <c r="B5" s="12"/>
      <c r="C5" s="12"/>
      <c r="D5" s="12"/>
      <c r="K5" s="16"/>
      <c r="O5" s="16" t="s">
        <v>43</v>
      </c>
    </row>
    <row r="6" spans="1:25" ht="15.95" customHeight="1">
      <c r="A6" s="121" t="s">
        <v>44</v>
      </c>
      <c r="B6" s="120"/>
      <c r="C6" s="120"/>
      <c r="D6" s="120"/>
      <c r="E6" s="120"/>
      <c r="F6" s="113" t="s">
        <v>246</v>
      </c>
      <c r="G6" s="113"/>
      <c r="H6" s="113" t="s">
        <v>247</v>
      </c>
      <c r="I6" s="113"/>
      <c r="J6" s="113" t="s">
        <v>248</v>
      </c>
      <c r="K6" s="113"/>
      <c r="L6" s="113" t="s">
        <v>249</v>
      </c>
      <c r="M6" s="113"/>
      <c r="N6" s="113" t="s">
        <v>250</v>
      </c>
      <c r="O6" s="113"/>
    </row>
    <row r="7" spans="1:25" ht="15.95" customHeight="1">
      <c r="A7" s="120"/>
      <c r="B7" s="120"/>
      <c r="C7" s="120"/>
      <c r="D7" s="120"/>
      <c r="E7" s="120"/>
      <c r="F7" s="54" t="s">
        <v>239</v>
      </c>
      <c r="G7" s="84" t="s">
        <v>240</v>
      </c>
      <c r="H7" s="54" t="s">
        <v>239</v>
      </c>
      <c r="I7" s="84" t="s">
        <v>240</v>
      </c>
      <c r="J7" s="54" t="s">
        <v>239</v>
      </c>
      <c r="K7" s="84" t="s">
        <v>240</v>
      </c>
      <c r="L7" s="54" t="s">
        <v>239</v>
      </c>
      <c r="M7" s="84" t="s">
        <v>240</v>
      </c>
      <c r="N7" s="54" t="s">
        <v>239</v>
      </c>
      <c r="O7" s="84" t="s">
        <v>240</v>
      </c>
    </row>
    <row r="8" spans="1:25" ht="15.95" customHeight="1">
      <c r="A8" s="118" t="s">
        <v>83</v>
      </c>
      <c r="B8" s="62" t="s">
        <v>45</v>
      </c>
      <c r="C8" s="56"/>
      <c r="D8" s="56"/>
      <c r="E8" s="66" t="s">
        <v>36</v>
      </c>
      <c r="F8" s="88">
        <v>47292</v>
      </c>
      <c r="G8" s="96">
        <v>45524</v>
      </c>
      <c r="H8" s="88">
        <v>982</v>
      </c>
      <c r="I8" s="96">
        <v>925</v>
      </c>
      <c r="J8" s="88">
        <v>492</v>
      </c>
      <c r="K8" s="96">
        <v>42920</v>
      </c>
      <c r="L8" s="88">
        <v>24218</v>
      </c>
      <c r="M8" s="96">
        <v>23687</v>
      </c>
      <c r="N8" s="88">
        <v>79403</v>
      </c>
      <c r="O8" s="96">
        <v>72131</v>
      </c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95" customHeight="1">
      <c r="A9" s="118"/>
      <c r="B9" s="64"/>
      <c r="C9" s="56" t="s">
        <v>46</v>
      </c>
      <c r="D9" s="56"/>
      <c r="E9" s="66" t="s">
        <v>37</v>
      </c>
      <c r="F9" s="88">
        <v>45782</v>
      </c>
      <c r="G9" s="96">
        <v>45466</v>
      </c>
      <c r="H9" s="88">
        <v>958</v>
      </c>
      <c r="I9" s="96">
        <v>925</v>
      </c>
      <c r="J9" s="88">
        <v>349</v>
      </c>
      <c r="K9" s="96">
        <v>354</v>
      </c>
      <c r="L9" s="88">
        <v>24218</v>
      </c>
      <c r="M9" s="96">
        <v>23687</v>
      </c>
      <c r="N9" s="88">
        <v>79403</v>
      </c>
      <c r="O9" s="96">
        <v>72131</v>
      </c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95" customHeight="1">
      <c r="A10" s="118"/>
      <c r="B10" s="63"/>
      <c r="C10" s="56" t="s">
        <v>47</v>
      </c>
      <c r="D10" s="56"/>
      <c r="E10" s="66" t="s">
        <v>38</v>
      </c>
      <c r="F10" s="88">
        <v>1509</v>
      </c>
      <c r="G10" s="96">
        <v>58</v>
      </c>
      <c r="H10" s="88">
        <v>25</v>
      </c>
      <c r="I10" s="96">
        <v>0</v>
      </c>
      <c r="J10" s="100">
        <v>143</v>
      </c>
      <c r="K10" s="68">
        <v>42566</v>
      </c>
      <c r="L10" s="88">
        <v>0</v>
      </c>
      <c r="M10" s="96">
        <v>0</v>
      </c>
      <c r="N10" s="88">
        <v>0</v>
      </c>
      <c r="O10" s="96">
        <v>0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95" customHeight="1">
      <c r="A11" s="118"/>
      <c r="B11" s="62" t="s">
        <v>48</v>
      </c>
      <c r="C11" s="56"/>
      <c r="D11" s="56"/>
      <c r="E11" s="66" t="s">
        <v>39</v>
      </c>
      <c r="F11" s="88">
        <v>47600</v>
      </c>
      <c r="G11" s="96">
        <v>44907</v>
      </c>
      <c r="H11" s="88">
        <v>935</v>
      </c>
      <c r="I11" s="96">
        <v>856</v>
      </c>
      <c r="J11" s="88">
        <v>2172</v>
      </c>
      <c r="K11" s="96">
        <v>53234</v>
      </c>
      <c r="L11" s="88">
        <v>25102</v>
      </c>
      <c r="M11" s="96">
        <v>25075</v>
      </c>
      <c r="N11" s="88">
        <v>75469</v>
      </c>
      <c r="O11" s="96">
        <v>75980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95" customHeight="1">
      <c r="A12" s="118"/>
      <c r="B12" s="64"/>
      <c r="C12" s="56" t="s">
        <v>49</v>
      </c>
      <c r="D12" s="56"/>
      <c r="E12" s="66" t="s">
        <v>40</v>
      </c>
      <c r="F12" s="88">
        <v>46949</v>
      </c>
      <c r="G12" s="96">
        <v>44854</v>
      </c>
      <c r="H12" s="88">
        <v>910</v>
      </c>
      <c r="I12" s="96">
        <v>856</v>
      </c>
      <c r="J12" s="88">
        <v>2163</v>
      </c>
      <c r="K12" s="96">
        <v>502</v>
      </c>
      <c r="L12" s="88">
        <v>25102</v>
      </c>
      <c r="M12" s="96">
        <v>24570</v>
      </c>
      <c r="N12" s="101">
        <v>75469</v>
      </c>
      <c r="O12" s="96">
        <v>75481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95" customHeight="1">
      <c r="A13" s="118"/>
      <c r="B13" s="63"/>
      <c r="C13" s="56" t="s">
        <v>50</v>
      </c>
      <c r="D13" s="56"/>
      <c r="E13" s="66" t="s">
        <v>41</v>
      </c>
      <c r="F13" s="88">
        <v>651</v>
      </c>
      <c r="G13" s="96">
        <v>54</v>
      </c>
      <c r="H13" s="88">
        <v>25</v>
      </c>
      <c r="I13" s="68">
        <v>0</v>
      </c>
      <c r="J13" s="100">
        <v>8</v>
      </c>
      <c r="K13" s="68">
        <v>52732</v>
      </c>
      <c r="L13" s="88">
        <v>0</v>
      </c>
      <c r="M13" s="96">
        <v>506</v>
      </c>
      <c r="N13" s="88">
        <v>0</v>
      </c>
      <c r="O13" s="96">
        <v>499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95" customHeight="1">
      <c r="A14" s="118"/>
      <c r="B14" s="56" t="s">
        <v>51</v>
      </c>
      <c r="C14" s="56"/>
      <c r="D14" s="56"/>
      <c r="E14" s="66" t="s">
        <v>148</v>
      </c>
      <c r="F14" s="88">
        <f>F9-F12</f>
        <v>-1167</v>
      </c>
      <c r="G14" s="96">
        <f>G9-G12+1</f>
        <v>613</v>
      </c>
      <c r="H14" s="88">
        <f>H9-H12-1</f>
        <v>47</v>
      </c>
      <c r="I14" s="96">
        <f t="shared" ref="G14:O15" si="0">I9-I12</f>
        <v>69</v>
      </c>
      <c r="J14" s="88">
        <f>J9-J12-1</f>
        <v>-1815</v>
      </c>
      <c r="K14" s="96">
        <f t="shared" si="0"/>
        <v>-148</v>
      </c>
      <c r="L14" s="88">
        <f>L9-L12</f>
        <v>-884</v>
      </c>
      <c r="M14" s="96">
        <f t="shared" si="0"/>
        <v>-883</v>
      </c>
      <c r="N14" s="88">
        <f>N9-N12-1</f>
        <v>3933</v>
      </c>
      <c r="O14" s="96">
        <f>O9-O12+1</f>
        <v>-3349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95" customHeight="1">
      <c r="A15" s="118"/>
      <c r="B15" s="56" t="s">
        <v>52</v>
      </c>
      <c r="C15" s="56"/>
      <c r="D15" s="56"/>
      <c r="E15" s="66" t="s">
        <v>149</v>
      </c>
      <c r="F15" s="88">
        <f>F10-F13</f>
        <v>858</v>
      </c>
      <c r="G15" s="96">
        <f t="shared" si="0"/>
        <v>4</v>
      </c>
      <c r="H15" s="88">
        <f>H10-H13</f>
        <v>0</v>
      </c>
      <c r="I15" s="96">
        <f t="shared" si="0"/>
        <v>0</v>
      </c>
      <c r="J15" s="88">
        <f t="shared" si="0"/>
        <v>135</v>
      </c>
      <c r="K15" s="96">
        <f t="shared" si="0"/>
        <v>-10166</v>
      </c>
      <c r="L15" s="88">
        <f>L10-L13</f>
        <v>0</v>
      </c>
      <c r="M15" s="96">
        <f t="shared" si="0"/>
        <v>-506</v>
      </c>
      <c r="N15" s="88">
        <f>N10-N13</f>
        <v>0</v>
      </c>
      <c r="O15" s="96">
        <f t="shared" si="0"/>
        <v>-499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95" customHeight="1">
      <c r="A16" s="118"/>
      <c r="B16" s="56" t="s">
        <v>53</v>
      </c>
      <c r="C16" s="56"/>
      <c r="D16" s="56"/>
      <c r="E16" s="66" t="s">
        <v>150</v>
      </c>
      <c r="F16" s="88">
        <f>F8-F11-1</f>
        <v>-309</v>
      </c>
      <c r="G16" s="96">
        <f t="shared" ref="G16:O16" si="1">G8-G11</f>
        <v>617</v>
      </c>
      <c r="H16" s="88">
        <f>H8-H11</f>
        <v>47</v>
      </c>
      <c r="I16" s="96">
        <f t="shared" si="1"/>
        <v>69</v>
      </c>
      <c r="J16" s="88">
        <f t="shared" si="1"/>
        <v>-1680</v>
      </c>
      <c r="K16" s="96">
        <f t="shared" si="1"/>
        <v>-10314</v>
      </c>
      <c r="L16" s="88">
        <f>L8-L11</f>
        <v>-884</v>
      </c>
      <c r="M16" s="96">
        <f t="shared" si="1"/>
        <v>-1388</v>
      </c>
      <c r="N16" s="88">
        <f>N8-N11-1</f>
        <v>3933</v>
      </c>
      <c r="O16" s="96">
        <f t="shared" si="1"/>
        <v>-3849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95" customHeight="1">
      <c r="A17" s="118"/>
      <c r="B17" s="56" t="s">
        <v>54</v>
      </c>
      <c r="C17" s="56"/>
      <c r="D17" s="56"/>
      <c r="E17" s="54"/>
      <c r="F17" s="88">
        <v>0</v>
      </c>
      <c r="G17" s="68">
        <v>0</v>
      </c>
      <c r="H17" s="88">
        <v>0</v>
      </c>
      <c r="I17" s="68">
        <v>0</v>
      </c>
      <c r="J17" s="88">
        <v>17689</v>
      </c>
      <c r="K17" s="96">
        <v>18358</v>
      </c>
      <c r="L17" s="88">
        <v>35173</v>
      </c>
      <c r="M17" s="96">
        <v>34289</v>
      </c>
      <c r="N17" s="88">
        <v>207980</v>
      </c>
      <c r="O17" s="68">
        <v>211914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95" customHeight="1">
      <c r="A18" s="118"/>
      <c r="B18" s="56" t="s">
        <v>55</v>
      </c>
      <c r="C18" s="56"/>
      <c r="D18" s="56"/>
      <c r="E18" s="54"/>
      <c r="F18" s="102">
        <v>0</v>
      </c>
      <c r="G18" s="69">
        <v>0</v>
      </c>
      <c r="H18" s="102">
        <v>0</v>
      </c>
      <c r="I18" s="69">
        <v>0</v>
      </c>
      <c r="J18" s="102">
        <v>0</v>
      </c>
      <c r="K18" s="69">
        <v>0</v>
      </c>
      <c r="L18" s="102">
        <v>0</v>
      </c>
      <c r="M18" s="69">
        <v>0</v>
      </c>
      <c r="N18" s="102">
        <v>25241</v>
      </c>
      <c r="O18" s="69">
        <v>21342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95" customHeight="1">
      <c r="A19" s="118" t="s">
        <v>84</v>
      </c>
      <c r="B19" s="62" t="s">
        <v>56</v>
      </c>
      <c r="C19" s="56"/>
      <c r="D19" s="56"/>
      <c r="E19" s="66"/>
      <c r="F19" s="88">
        <v>3748</v>
      </c>
      <c r="G19" s="96">
        <v>4096</v>
      </c>
      <c r="H19" s="88">
        <v>4</v>
      </c>
      <c r="I19" s="96">
        <v>1</v>
      </c>
      <c r="J19" s="88">
        <v>85</v>
      </c>
      <c r="K19" s="96">
        <v>101</v>
      </c>
      <c r="L19" s="88">
        <v>2066</v>
      </c>
      <c r="M19" s="96">
        <v>1591</v>
      </c>
      <c r="N19" s="88">
        <v>12812</v>
      </c>
      <c r="O19" s="96">
        <v>13483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95" customHeight="1">
      <c r="A20" s="118"/>
      <c r="B20" s="63"/>
      <c r="C20" s="56" t="s">
        <v>57</v>
      </c>
      <c r="D20" s="56"/>
      <c r="E20" s="66"/>
      <c r="F20" s="88">
        <v>2000</v>
      </c>
      <c r="G20" s="96">
        <v>2000</v>
      </c>
      <c r="H20" s="88">
        <v>0</v>
      </c>
      <c r="I20" s="96">
        <v>0</v>
      </c>
      <c r="J20" s="88">
        <v>0</v>
      </c>
      <c r="K20" s="96">
        <v>0</v>
      </c>
      <c r="L20" s="88">
        <v>1993</v>
      </c>
      <c r="M20" s="96">
        <v>1358</v>
      </c>
      <c r="N20" s="88">
        <v>8636</v>
      </c>
      <c r="O20" s="96">
        <v>9128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95" customHeight="1">
      <c r="A21" s="118"/>
      <c r="B21" s="56" t="s">
        <v>58</v>
      </c>
      <c r="C21" s="56"/>
      <c r="D21" s="56"/>
      <c r="E21" s="66" t="s">
        <v>151</v>
      </c>
      <c r="F21" s="88">
        <v>3748</v>
      </c>
      <c r="G21" s="96">
        <v>4096</v>
      </c>
      <c r="H21" s="88">
        <v>4</v>
      </c>
      <c r="I21" s="96">
        <v>1</v>
      </c>
      <c r="J21" s="88">
        <v>85</v>
      </c>
      <c r="K21" s="96">
        <v>101</v>
      </c>
      <c r="L21" s="88">
        <v>2066</v>
      </c>
      <c r="M21" s="96">
        <v>1591</v>
      </c>
      <c r="N21" s="88">
        <v>12144</v>
      </c>
      <c r="O21" s="96">
        <v>12982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95" customHeight="1">
      <c r="A22" s="118"/>
      <c r="B22" s="62" t="s">
        <v>59</v>
      </c>
      <c r="C22" s="56"/>
      <c r="D22" s="56"/>
      <c r="E22" s="66" t="s">
        <v>152</v>
      </c>
      <c r="F22" s="88">
        <v>26016</v>
      </c>
      <c r="G22" s="96">
        <v>23888</v>
      </c>
      <c r="H22" s="88">
        <v>525</v>
      </c>
      <c r="I22" s="96">
        <v>517</v>
      </c>
      <c r="J22" s="88">
        <v>177</v>
      </c>
      <c r="K22" s="96">
        <v>273</v>
      </c>
      <c r="L22" s="88">
        <v>3996</v>
      </c>
      <c r="M22" s="96">
        <v>3777</v>
      </c>
      <c r="N22" s="88">
        <v>43257</v>
      </c>
      <c r="O22" s="96">
        <v>46406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.95" customHeight="1">
      <c r="A23" s="118"/>
      <c r="B23" s="63" t="s">
        <v>60</v>
      </c>
      <c r="C23" s="56" t="s">
        <v>61</v>
      </c>
      <c r="D23" s="56"/>
      <c r="E23" s="66"/>
      <c r="F23" s="88">
        <v>6633</v>
      </c>
      <c r="G23" s="96">
        <v>5937</v>
      </c>
      <c r="H23" s="88">
        <v>0</v>
      </c>
      <c r="I23" s="96">
        <v>0</v>
      </c>
      <c r="J23" s="88">
        <v>143</v>
      </c>
      <c r="K23" s="96">
        <v>176</v>
      </c>
      <c r="L23" s="88">
        <v>1513</v>
      </c>
      <c r="M23" s="96">
        <v>1541</v>
      </c>
      <c r="N23" s="88">
        <v>32259</v>
      </c>
      <c r="O23" s="96">
        <v>34844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95" customHeight="1">
      <c r="A24" s="118"/>
      <c r="B24" s="56" t="s">
        <v>153</v>
      </c>
      <c r="C24" s="56"/>
      <c r="D24" s="56"/>
      <c r="E24" s="66" t="s">
        <v>154</v>
      </c>
      <c r="F24" s="88">
        <f>F21-F22</f>
        <v>-22268</v>
      </c>
      <c r="G24" s="96">
        <f>G21-G22+1</f>
        <v>-19791</v>
      </c>
      <c r="H24" s="88">
        <f>H21-H22</f>
        <v>-521</v>
      </c>
      <c r="I24" s="96">
        <f t="shared" ref="I24:O24" si="2">I21-I22</f>
        <v>-516</v>
      </c>
      <c r="J24" s="88">
        <f t="shared" si="2"/>
        <v>-92</v>
      </c>
      <c r="K24" s="96">
        <f t="shared" si="2"/>
        <v>-172</v>
      </c>
      <c r="L24" s="88">
        <f>L21-L22</f>
        <v>-1930</v>
      </c>
      <c r="M24" s="96">
        <f t="shared" si="2"/>
        <v>-2186</v>
      </c>
      <c r="N24" s="88">
        <f>N21-N22</f>
        <v>-31113</v>
      </c>
      <c r="O24" s="96">
        <f t="shared" si="2"/>
        <v>-33424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5.95" customHeight="1">
      <c r="A25" s="118"/>
      <c r="B25" s="62" t="s">
        <v>62</v>
      </c>
      <c r="C25" s="62"/>
      <c r="D25" s="62"/>
      <c r="E25" s="122" t="s">
        <v>155</v>
      </c>
      <c r="F25" s="126">
        <v>22268</v>
      </c>
      <c r="G25" s="116">
        <v>19791</v>
      </c>
      <c r="H25" s="126">
        <v>521</v>
      </c>
      <c r="I25" s="116">
        <v>516</v>
      </c>
      <c r="J25" s="126">
        <v>92</v>
      </c>
      <c r="K25" s="116">
        <v>172</v>
      </c>
      <c r="L25" s="126">
        <v>627</v>
      </c>
      <c r="M25" s="116">
        <v>273</v>
      </c>
      <c r="N25" s="126">
        <v>4987</v>
      </c>
      <c r="O25" s="116">
        <v>1619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95" customHeight="1">
      <c r="A26" s="118"/>
      <c r="B26" s="83" t="s">
        <v>63</v>
      </c>
      <c r="C26" s="83"/>
      <c r="D26" s="83"/>
      <c r="E26" s="123"/>
      <c r="F26" s="127"/>
      <c r="G26" s="117"/>
      <c r="H26" s="127"/>
      <c r="I26" s="117"/>
      <c r="J26" s="127"/>
      <c r="K26" s="117"/>
      <c r="L26" s="127"/>
      <c r="M26" s="117"/>
      <c r="N26" s="127"/>
      <c r="O26" s="117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95" customHeight="1">
      <c r="A27" s="118"/>
      <c r="B27" s="56" t="s">
        <v>156</v>
      </c>
      <c r="C27" s="56"/>
      <c r="D27" s="56"/>
      <c r="E27" s="66" t="s">
        <v>157</v>
      </c>
      <c r="F27" s="88">
        <f>F24+F25</f>
        <v>0</v>
      </c>
      <c r="G27" s="96">
        <f t="shared" ref="G27:M27" si="3">G24+G25</f>
        <v>0</v>
      </c>
      <c r="H27" s="88">
        <f>H24+H25</f>
        <v>0</v>
      </c>
      <c r="I27" s="96">
        <f t="shared" si="3"/>
        <v>0</v>
      </c>
      <c r="J27" s="88">
        <f t="shared" si="3"/>
        <v>0</v>
      </c>
      <c r="K27" s="96">
        <f t="shared" si="3"/>
        <v>0</v>
      </c>
      <c r="L27" s="88">
        <f>L24+L25</f>
        <v>-1303</v>
      </c>
      <c r="M27" s="96">
        <f t="shared" si="3"/>
        <v>-1913</v>
      </c>
      <c r="N27" s="88">
        <f>N24+N25</f>
        <v>-26126</v>
      </c>
      <c r="O27" s="96">
        <f>O24+O25-1</f>
        <v>-31806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158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5.95" customHeight="1">
      <c r="A30" s="120" t="s">
        <v>64</v>
      </c>
      <c r="B30" s="120"/>
      <c r="C30" s="120"/>
      <c r="D30" s="120"/>
      <c r="E30" s="120"/>
      <c r="F30" s="125" t="s">
        <v>251</v>
      </c>
      <c r="G30" s="125"/>
      <c r="H30" s="125" t="s">
        <v>252</v>
      </c>
      <c r="I30" s="125"/>
      <c r="J30" s="114" t="s">
        <v>253</v>
      </c>
      <c r="K30" s="114"/>
      <c r="L30" s="125" t="s">
        <v>254</v>
      </c>
      <c r="M30" s="125"/>
      <c r="N30" s="114" t="s">
        <v>255</v>
      </c>
      <c r="O30" s="114"/>
      <c r="P30" s="25"/>
      <c r="Q30" s="18"/>
      <c r="R30" s="25"/>
      <c r="S30" s="18"/>
      <c r="T30" s="25"/>
      <c r="U30" s="18"/>
      <c r="V30" s="25"/>
      <c r="W30" s="18"/>
      <c r="X30" s="25"/>
      <c r="Y30" s="18"/>
    </row>
    <row r="31" spans="1:25" ht="15.95" customHeight="1">
      <c r="A31" s="120"/>
      <c r="B31" s="120"/>
      <c r="C31" s="120"/>
      <c r="D31" s="120"/>
      <c r="E31" s="120"/>
      <c r="F31" s="54" t="s">
        <v>239</v>
      </c>
      <c r="G31" s="84" t="s">
        <v>240</v>
      </c>
      <c r="H31" s="54" t="s">
        <v>239</v>
      </c>
      <c r="I31" s="84" t="s">
        <v>240</v>
      </c>
      <c r="J31" s="54" t="s">
        <v>239</v>
      </c>
      <c r="K31" s="84" t="s">
        <v>240</v>
      </c>
      <c r="L31" s="54" t="s">
        <v>239</v>
      </c>
      <c r="M31" s="84" t="s">
        <v>240</v>
      </c>
      <c r="N31" s="54" t="s">
        <v>239</v>
      </c>
      <c r="O31" s="84" t="s">
        <v>240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5.95" customHeight="1">
      <c r="A32" s="118" t="s">
        <v>85</v>
      </c>
      <c r="B32" s="62" t="s">
        <v>45</v>
      </c>
      <c r="C32" s="56"/>
      <c r="D32" s="56"/>
      <c r="E32" s="66" t="s">
        <v>36</v>
      </c>
      <c r="F32" s="88">
        <v>5311</v>
      </c>
      <c r="G32" s="96">
        <v>5166</v>
      </c>
      <c r="H32" s="101">
        <v>910</v>
      </c>
      <c r="I32" s="96">
        <v>781</v>
      </c>
      <c r="J32" s="88">
        <v>21</v>
      </c>
      <c r="K32" s="96">
        <v>21</v>
      </c>
      <c r="L32" s="88">
        <v>1201</v>
      </c>
      <c r="M32" s="96">
        <v>926</v>
      </c>
      <c r="N32" s="88">
        <v>0</v>
      </c>
      <c r="O32" s="96">
        <v>0</v>
      </c>
      <c r="P32" s="22"/>
      <c r="Q32" s="22"/>
      <c r="R32" s="22"/>
      <c r="S32" s="22"/>
      <c r="T32" s="24"/>
      <c r="U32" s="24"/>
      <c r="V32" s="22"/>
      <c r="W32" s="22"/>
      <c r="X32" s="24"/>
      <c r="Y32" s="24"/>
    </row>
    <row r="33" spans="1:25" ht="15.95" customHeight="1">
      <c r="A33" s="124"/>
      <c r="B33" s="64"/>
      <c r="C33" s="62" t="s">
        <v>65</v>
      </c>
      <c r="D33" s="56"/>
      <c r="E33" s="66"/>
      <c r="F33" s="88">
        <v>4282</v>
      </c>
      <c r="G33" s="96">
        <v>4094</v>
      </c>
      <c r="H33" s="88">
        <v>177</v>
      </c>
      <c r="I33" s="96">
        <v>171</v>
      </c>
      <c r="J33" s="88">
        <v>21</v>
      </c>
      <c r="K33" s="96">
        <v>21</v>
      </c>
      <c r="L33" s="88">
        <v>1172</v>
      </c>
      <c r="M33" s="96">
        <v>893</v>
      </c>
      <c r="N33" s="88">
        <v>0</v>
      </c>
      <c r="O33" s="96">
        <v>0</v>
      </c>
      <c r="P33" s="22"/>
      <c r="Q33" s="22"/>
      <c r="R33" s="22"/>
      <c r="S33" s="22"/>
      <c r="T33" s="24"/>
      <c r="U33" s="24"/>
      <c r="V33" s="22"/>
      <c r="W33" s="22"/>
      <c r="X33" s="24"/>
      <c r="Y33" s="24"/>
    </row>
    <row r="34" spans="1:25" ht="15.95" customHeight="1">
      <c r="A34" s="124"/>
      <c r="B34" s="64"/>
      <c r="C34" s="63"/>
      <c r="D34" s="56" t="s">
        <v>66</v>
      </c>
      <c r="E34" s="66"/>
      <c r="F34" s="88">
        <v>2911</v>
      </c>
      <c r="G34" s="96">
        <v>2894</v>
      </c>
      <c r="H34" s="88">
        <v>177</v>
      </c>
      <c r="I34" s="96">
        <v>171</v>
      </c>
      <c r="J34" s="88">
        <v>0</v>
      </c>
      <c r="K34" s="96">
        <v>0</v>
      </c>
      <c r="L34" s="88">
        <v>1172</v>
      </c>
      <c r="M34" s="96">
        <v>893</v>
      </c>
      <c r="N34" s="88">
        <v>0</v>
      </c>
      <c r="O34" s="96">
        <v>0</v>
      </c>
      <c r="P34" s="22"/>
      <c r="Q34" s="22"/>
      <c r="R34" s="22"/>
      <c r="S34" s="22"/>
      <c r="T34" s="24"/>
      <c r="U34" s="24"/>
      <c r="V34" s="22"/>
      <c r="W34" s="22"/>
      <c r="X34" s="24"/>
      <c r="Y34" s="24"/>
    </row>
    <row r="35" spans="1:25" ht="15.95" customHeight="1">
      <c r="A35" s="124"/>
      <c r="B35" s="63"/>
      <c r="C35" s="56" t="s">
        <v>67</v>
      </c>
      <c r="D35" s="56"/>
      <c r="E35" s="66"/>
      <c r="F35" s="101">
        <v>1029</v>
      </c>
      <c r="G35" s="96">
        <v>1071</v>
      </c>
      <c r="H35" s="88">
        <v>733</v>
      </c>
      <c r="I35" s="96">
        <v>610</v>
      </c>
      <c r="J35" s="88">
        <v>0.4</v>
      </c>
      <c r="K35" s="69">
        <v>0.4</v>
      </c>
      <c r="L35" s="88">
        <v>30</v>
      </c>
      <c r="M35" s="96">
        <v>32</v>
      </c>
      <c r="N35" s="88">
        <v>0</v>
      </c>
      <c r="O35" s="96">
        <v>0</v>
      </c>
      <c r="P35" s="22"/>
      <c r="Q35" s="22"/>
      <c r="R35" s="22"/>
      <c r="S35" s="22"/>
      <c r="T35" s="24"/>
      <c r="U35" s="24"/>
      <c r="V35" s="22"/>
      <c r="W35" s="22"/>
      <c r="X35" s="24"/>
      <c r="Y35" s="24"/>
    </row>
    <row r="36" spans="1:25" ht="15.95" customHeight="1">
      <c r="A36" s="124"/>
      <c r="B36" s="62" t="s">
        <v>48</v>
      </c>
      <c r="C36" s="56"/>
      <c r="D36" s="56"/>
      <c r="E36" s="66" t="s">
        <v>37</v>
      </c>
      <c r="F36" s="88">
        <v>4277</v>
      </c>
      <c r="G36" s="96">
        <v>4074</v>
      </c>
      <c r="H36" s="88">
        <v>882</v>
      </c>
      <c r="I36" s="96">
        <v>773</v>
      </c>
      <c r="J36" s="88">
        <v>17</v>
      </c>
      <c r="K36" s="96">
        <v>16</v>
      </c>
      <c r="L36" s="88">
        <v>661</v>
      </c>
      <c r="M36" s="96">
        <v>843</v>
      </c>
      <c r="N36" s="88">
        <v>0</v>
      </c>
      <c r="O36" s="96">
        <v>0</v>
      </c>
      <c r="P36" s="22"/>
      <c r="Q36" s="22"/>
      <c r="R36" s="22"/>
      <c r="S36" s="22"/>
      <c r="T36" s="22"/>
      <c r="U36" s="22"/>
      <c r="V36" s="22"/>
      <c r="W36" s="22"/>
      <c r="X36" s="24"/>
      <c r="Y36" s="24"/>
    </row>
    <row r="37" spans="1:25" ht="15.95" customHeight="1">
      <c r="A37" s="124"/>
      <c r="B37" s="64"/>
      <c r="C37" s="56" t="s">
        <v>68</v>
      </c>
      <c r="D37" s="56"/>
      <c r="E37" s="66"/>
      <c r="F37" s="88">
        <v>3904</v>
      </c>
      <c r="G37" s="96">
        <v>3609</v>
      </c>
      <c r="H37" s="88">
        <v>882</v>
      </c>
      <c r="I37" s="96">
        <v>773</v>
      </c>
      <c r="J37" s="88">
        <v>14</v>
      </c>
      <c r="K37" s="96">
        <v>13</v>
      </c>
      <c r="L37" s="88">
        <v>661</v>
      </c>
      <c r="M37" s="96">
        <v>843</v>
      </c>
      <c r="N37" s="88">
        <v>0</v>
      </c>
      <c r="O37" s="96">
        <v>0</v>
      </c>
      <c r="P37" s="22"/>
      <c r="Q37" s="22"/>
      <c r="R37" s="22"/>
      <c r="S37" s="22"/>
      <c r="T37" s="22"/>
      <c r="U37" s="22"/>
      <c r="V37" s="22"/>
      <c r="W37" s="22"/>
      <c r="X37" s="24"/>
      <c r="Y37" s="24"/>
    </row>
    <row r="38" spans="1:25" ht="15.95" customHeight="1">
      <c r="A38" s="124"/>
      <c r="B38" s="63"/>
      <c r="C38" s="56" t="s">
        <v>69</v>
      </c>
      <c r="D38" s="56"/>
      <c r="E38" s="66"/>
      <c r="F38" s="88">
        <v>373</v>
      </c>
      <c r="G38" s="96">
        <v>465</v>
      </c>
      <c r="H38" s="88">
        <v>1</v>
      </c>
      <c r="I38" s="96">
        <v>0.3</v>
      </c>
      <c r="J38" s="88">
        <v>3</v>
      </c>
      <c r="K38" s="96">
        <v>3</v>
      </c>
      <c r="L38" s="88">
        <v>0</v>
      </c>
      <c r="M38" s="96">
        <v>0</v>
      </c>
      <c r="N38" s="88">
        <v>0</v>
      </c>
      <c r="O38" s="96">
        <v>0</v>
      </c>
      <c r="P38" s="22"/>
      <c r="Q38" s="22"/>
      <c r="R38" s="24"/>
      <c r="S38" s="24"/>
      <c r="T38" s="22"/>
      <c r="U38" s="22"/>
      <c r="V38" s="22"/>
      <c r="W38" s="22"/>
      <c r="X38" s="24"/>
      <c r="Y38" s="24"/>
    </row>
    <row r="39" spans="1:25" ht="15.95" customHeight="1">
      <c r="A39" s="124"/>
      <c r="B39" s="30" t="s">
        <v>70</v>
      </c>
      <c r="C39" s="30"/>
      <c r="D39" s="30"/>
      <c r="E39" s="66" t="s">
        <v>159</v>
      </c>
      <c r="F39" s="88">
        <f>F32-F36</f>
        <v>1034</v>
      </c>
      <c r="G39" s="96">
        <f>G32-G36-1</f>
        <v>1091</v>
      </c>
      <c r="H39" s="88">
        <f>H32-H36</f>
        <v>28</v>
      </c>
      <c r="I39" s="96">
        <f>I32-I36+1</f>
        <v>9</v>
      </c>
      <c r="J39" s="88">
        <f>J32-J36</f>
        <v>4</v>
      </c>
      <c r="K39" s="96">
        <f t="shared" ref="K39:O39" si="4">K32-K36</f>
        <v>5</v>
      </c>
      <c r="L39" s="88">
        <f>L32-L36</f>
        <v>540</v>
      </c>
      <c r="M39" s="96">
        <f>M32-M36-1</f>
        <v>82</v>
      </c>
      <c r="N39" s="88">
        <f>N32-N36</f>
        <v>0</v>
      </c>
      <c r="O39" s="96">
        <f t="shared" si="4"/>
        <v>0</v>
      </c>
      <c r="P39" s="22"/>
      <c r="Q39" s="22"/>
      <c r="R39" s="22"/>
      <c r="S39" s="22"/>
      <c r="T39" s="22"/>
      <c r="U39" s="22"/>
      <c r="V39" s="22"/>
      <c r="W39" s="22"/>
      <c r="X39" s="24"/>
      <c r="Y39" s="24"/>
    </row>
    <row r="40" spans="1:25" ht="15.95" customHeight="1">
      <c r="A40" s="118" t="s">
        <v>86</v>
      </c>
      <c r="B40" s="62" t="s">
        <v>71</v>
      </c>
      <c r="C40" s="56"/>
      <c r="D40" s="56"/>
      <c r="E40" s="66" t="s">
        <v>39</v>
      </c>
      <c r="F40" s="88">
        <v>999</v>
      </c>
      <c r="G40" s="96">
        <v>1074</v>
      </c>
      <c r="H40" s="88">
        <v>109</v>
      </c>
      <c r="I40" s="96">
        <v>166</v>
      </c>
      <c r="J40" s="88">
        <v>366</v>
      </c>
      <c r="K40" s="96">
        <v>179</v>
      </c>
      <c r="L40" s="88">
        <v>0</v>
      </c>
      <c r="M40" s="96">
        <v>0</v>
      </c>
      <c r="N40" s="88">
        <v>573</v>
      </c>
      <c r="O40" s="96">
        <v>539</v>
      </c>
      <c r="P40" s="22"/>
      <c r="Q40" s="22"/>
      <c r="R40" s="22"/>
      <c r="S40" s="22"/>
      <c r="T40" s="24"/>
      <c r="U40" s="24"/>
      <c r="V40" s="24"/>
      <c r="W40" s="24"/>
      <c r="X40" s="22"/>
      <c r="Y40" s="22"/>
    </row>
    <row r="41" spans="1:25" ht="15.95" customHeight="1">
      <c r="A41" s="119"/>
      <c r="B41" s="63"/>
      <c r="C41" s="56" t="s">
        <v>72</v>
      </c>
      <c r="D41" s="56"/>
      <c r="E41" s="66"/>
      <c r="F41" s="102">
        <v>311</v>
      </c>
      <c r="G41" s="69">
        <v>419</v>
      </c>
      <c r="H41" s="102">
        <v>108</v>
      </c>
      <c r="I41" s="69">
        <v>165</v>
      </c>
      <c r="J41" s="102">
        <v>0</v>
      </c>
      <c r="K41" s="96">
        <v>20</v>
      </c>
      <c r="L41" s="102">
        <v>0</v>
      </c>
      <c r="M41" s="96">
        <v>0</v>
      </c>
      <c r="N41" s="88">
        <v>158</v>
      </c>
      <c r="O41" s="96">
        <v>244</v>
      </c>
      <c r="P41" s="24"/>
      <c r="Q41" s="24"/>
      <c r="R41" s="24"/>
      <c r="S41" s="24"/>
      <c r="T41" s="24"/>
      <c r="U41" s="24"/>
      <c r="V41" s="24"/>
      <c r="W41" s="24"/>
      <c r="X41" s="22"/>
      <c r="Y41" s="22"/>
    </row>
    <row r="42" spans="1:25" ht="15.95" customHeight="1">
      <c r="A42" s="119"/>
      <c r="B42" s="62" t="s">
        <v>59</v>
      </c>
      <c r="C42" s="56"/>
      <c r="D42" s="56"/>
      <c r="E42" s="66" t="s">
        <v>40</v>
      </c>
      <c r="F42" s="88">
        <v>1805</v>
      </c>
      <c r="G42" s="96">
        <v>1997</v>
      </c>
      <c r="H42" s="88">
        <v>121</v>
      </c>
      <c r="I42" s="96">
        <v>166</v>
      </c>
      <c r="J42" s="88">
        <v>382</v>
      </c>
      <c r="K42" s="96">
        <v>199</v>
      </c>
      <c r="L42" s="88">
        <v>574</v>
      </c>
      <c r="M42" s="96">
        <v>48</v>
      </c>
      <c r="N42" s="88">
        <v>568</v>
      </c>
      <c r="O42" s="96">
        <v>531</v>
      </c>
      <c r="P42" s="22"/>
      <c r="Q42" s="22"/>
      <c r="R42" s="22"/>
      <c r="S42" s="22"/>
      <c r="T42" s="24"/>
      <c r="U42" s="24"/>
      <c r="V42" s="22"/>
      <c r="W42" s="22"/>
      <c r="X42" s="22"/>
      <c r="Y42" s="22"/>
    </row>
    <row r="43" spans="1:25" ht="15.95" customHeight="1">
      <c r="A43" s="119"/>
      <c r="B43" s="63"/>
      <c r="C43" s="56" t="s">
        <v>73</v>
      </c>
      <c r="D43" s="56"/>
      <c r="E43" s="66"/>
      <c r="F43" s="88">
        <v>1396</v>
      </c>
      <c r="G43" s="96">
        <v>1489</v>
      </c>
      <c r="H43" s="88">
        <v>11</v>
      </c>
      <c r="I43" s="96">
        <v>0</v>
      </c>
      <c r="J43" s="88">
        <v>364</v>
      </c>
      <c r="K43" s="69">
        <v>170</v>
      </c>
      <c r="L43" s="88">
        <v>0</v>
      </c>
      <c r="M43" s="96">
        <v>0</v>
      </c>
      <c r="N43" s="88">
        <v>0</v>
      </c>
      <c r="O43" s="96">
        <v>0</v>
      </c>
      <c r="P43" s="22"/>
      <c r="Q43" s="22"/>
      <c r="R43" s="24"/>
      <c r="S43" s="22"/>
      <c r="T43" s="24"/>
      <c r="U43" s="24"/>
      <c r="V43" s="22"/>
      <c r="W43" s="22"/>
      <c r="X43" s="24"/>
      <c r="Y43" s="24"/>
    </row>
    <row r="44" spans="1:25" ht="15.95" customHeight="1">
      <c r="A44" s="119"/>
      <c r="B44" s="56" t="s">
        <v>70</v>
      </c>
      <c r="C44" s="56"/>
      <c r="D44" s="56"/>
      <c r="E44" s="66" t="s">
        <v>160</v>
      </c>
      <c r="F44" s="102">
        <f>F40-F42+1</f>
        <v>-805</v>
      </c>
      <c r="G44" s="69">
        <f t="shared" ref="G44:O44" si="5">G40-G42</f>
        <v>-923</v>
      </c>
      <c r="H44" s="102">
        <f>H40-H42+1</f>
        <v>-11</v>
      </c>
      <c r="I44" s="69">
        <f t="shared" si="5"/>
        <v>0</v>
      </c>
      <c r="J44" s="102">
        <f>J40-J42-1</f>
        <v>-17</v>
      </c>
      <c r="K44" s="69">
        <f t="shared" si="5"/>
        <v>-20</v>
      </c>
      <c r="L44" s="102">
        <f>L40-L42</f>
        <v>-574</v>
      </c>
      <c r="M44" s="69">
        <f t="shared" si="5"/>
        <v>-48</v>
      </c>
      <c r="N44" s="102">
        <f>N40-N42</f>
        <v>5</v>
      </c>
      <c r="O44" s="69">
        <f t="shared" si="5"/>
        <v>8</v>
      </c>
      <c r="P44" s="24"/>
      <c r="Q44" s="24"/>
      <c r="R44" s="22"/>
      <c r="S44" s="22"/>
      <c r="T44" s="24"/>
      <c r="U44" s="24"/>
      <c r="V44" s="22"/>
      <c r="W44" s="22"/>
      <c r="X44" s="22"/>
      <c r="Y44" s="22"/>
    </row>
    <row r="45" spans="1:25" ht="15.95" customHeight="1">
      <c r="A45" s="118" t="s">
        <v>78</v>
      </c>
      <c r="B45" s="30" t="s">
        <v>74</v>
      </c>
      <c r="C45" s="30"/>
      <c r="D45" s="30"/>
      <c r="E45" s="66" t="s">
        <v>161</v>
      </c>
      <c r="F45" s="88">
        <f>F39+F44</f>
        <v>229</v>
      </c>
      <c r="G45" s="96">
        <f t="shared" ref="G45:O45" si="6">G39+G44</f>
        <v>168</v>
      </c>
      <c r="H45" s="88">
        <f>H39+H44</f>
        <v>17</v>
      </c>
      <c r="I45" s="96">
        <f t="shared" si="6"/>
        <v>9</v>
      </c>
      <c r="J45" s="88">
        <f>J39+J44+1</f>
        <v>-12</v>
      </c>
      <c r="K45" s="96">
        <f t="shared" si="6"/>
        <v>-15</v>
      </c>
      <c r="L45" s="88">
        <f>L39+L44</f>
        <v>-34</v>
      </c>
      <c r="M45" s="96">
        <f t="shared" si="6"/>
        <v>34</v>
      </c>
      <c r="N45" s="88">
        <f>N39+N44</f>
        <v>5</v>
      </c>
      <c r="O45" s="96">
        <f t="shared" si="6"/>
        <v>8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5.95" customHeight="1">
      <c r="A46" s="119"/>
      <c r="B46" s="56" t="s">
        <v>75</v>
      </c>
      <c r="C46" s="56"/>
      <c r="D46" s="56"/>
      <c r="E46" s="56"/>
      <c r="F46" s="102">
        <v>228</v>
      </c>
      <c r="G46" s="69">
        <v>169</v>
      </c>
      <c r="H46" s="102">
        <v>16</v>
      </c>
      <c r="I46" s="69">
        <v>22</v>
      </c>
      <c r="J46" s="102">
        <v>4</v>
      </c>
      <c r="K46" s="69">
        <v>4</v>
      </c>
      <c r="L46" s="102">
        <v>0</v>
      </c>
      <c r="M46" s="96">
        <v>0</v>
      </c>
      <c r="N46" s="102">
        <v>13</v>
      </c>
      <c r="O46" s="69">
        <v>0</v>
      </c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5.95" customHeight="1">
      <c r="A47" s="119"/>
      <c r="B47" s="56" t="s">
        <v>76</v>
      </c>
      <c r="C47" s="56"/>
      <c r="D47" s="56"/>
      <c r="E47" s="56"/>
      <c r="F47" s="88">
        <v>1</v>
      </c>
      <c r="G47" s="96">
        <v>0</v>
      </c>
      <c r="H47" s="88">
        <v>1</v>
      </c>
      <c r="I47" s="96">
        <v>0</v>
      </c>
      <c r="J47" s="88">
        <v>0</v>
      </c>
      <c r="K47" s="96">
        <v>2</v>
      </c>
      <c r="L47" s="88">
        <v>0</v>
      </c>
      <c r="M47" s="96">
        <v>34</v>
      </c>
      <c r="N47" s="88">
        <v>0</v>
      </c>
      <c r="O47" s="96">
        <v>8</v>
      </c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5.95" customHeight="1">
      <c r="A48" s="119"/>
      <c r="B48" s="56" t="s">
        <v>77</v>
      </c>
      <c r="C48" s="56"/>
      <c r="D48" s="56"/>
      <c r="E48" s="56"/>
      <c r="F48" s="88">
        <v>0</v>
      </c>
      <c r="G48" s="96">
        <v>0</v>
      </c>
      <c r="H48" s="88">
        <v>0</v>
      </c>
      <c r="I48" s="96">
        <v>0</v>
      </c>
      <c r="J48" s="88">
        <v>0</v>
      </c>
      <c r="K48" s="96">
        <v>0</v>
      </c>
      <c r="L48" s="88">
        <v>0</v>
      </c>
      <c r="M48" s="96">
        <v>0</v>
      </c>
      <c r="N48" s="88">
        <v>0</v>
      </c>
      <c r="O48" s="96">
        <v>0</v>
      </c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5" ht="15.95" customHeight="1">
      <c r="A49" s="11" t="s">
        <v>162</v>
      </c>
      <c r="O49" s="4"/>
    </row>
    <row r="50" spans="1:15" ht="15.95" customHeight="1">
      <c r="A50" s="11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5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75" firstPageNumber="3" orientation="landscape" useFirstPageNumber="1" r:id="rId1"/>
  <headerFooter alignWithMargins="0">
    <oddHeader>&amp;R&amp;"明朝,斜体"&amp;9指定都市－4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C03C9-AB39-4B6A-9536-02CE54534AF6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E1" sqref="E1"/>
      <selection pane="topRight" activeCell="E1" sqref="E1"/>
      <selection pane="bottomLeft" activeCell="E1" sqref="E1"/>
      <selection pane="bottomRight" activeCell="E1" sqref="E1"/>
    </sheetView>
  </sheetViews>
  <sheetFormatPr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1" width="13.625" style="1" customWidth="1"/>
    <col min="22" max="25" width="12" style="1" customWidth="1"/>
    <col min="26" max="16384" width="9" style="1"/>
  </cols>
  <sheetData>
    <row r="1" spans="1:25" ht="33.950000000000003" customHeight="1">
      <c r="A1" s="17" t="s">
        <v>0</v>
      </c>
      <c r="B1" s="13"/>
      <c r="C1" s="13"/>
      <c r="D1" s="21" t="s">
        <v>266</v>
      </c>
      <c r="E1" s="14"/>
      <c r="F1" s="14"/>
      <c r="G1" s="14"/>
    </row>
    <row r="2" spans="1:25" ht="15" customHeight="1"/>
    <row r="3" spans="1:25" ht="15" customHeight="1">
      <c r="A3" s="15" t="s">
        <v>147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5.95" customHeight="1">
      <c r="A5" s="12" t="s">
        <v>244</v>
      </c>
      <c r="B5" s="12"/>
      <c r="C5" s="12"/>
      <c r="D5" s="12"/>
      <c r="K5" s="16"/>
      <c r="O5" s="16" t="s">
        <v>43</v>
      </c>
    </row>
    <row r="6" spans="1:25" ht="15.95" customHeight="1">
      <c r="A6" s="121" t="s">
        <v>44</v>
      </c>
      <c r="B6" s="120"/>
      <c r="C6" s="120"/>
      <c r="D6" s="120"/>
      <c r="E6" s="120"/>
      <c r="F6" s="128" t="s">
        <v>256</v>
      </c>
      <c r="G6" s="113"/>
      <c r="H6" s="113"/>
      <c r="I6" s="113"/>
      <c r="J6" s="113"/>
      <c r="K6" s="113"/>
      <c r="L6" s="113"/>
      <c r="M6" s="113"/>
      <c r="N6" s="113" t="s">
        <v>250</v>
      </c>
      <c r="O6" s="113"/>
    </row>
    <row r="7" spans="1:25" ht="15.95" customHeight="1">
      <c r="A7" s="120"/>
      <c r="B7" s="120"/>
      <c r="C7" s="120"/>
      <c r="D7" s="120"/>
      <c r="E7" s="120"/>
      <c r="F7" s="54" t="s">
        <v>239</v>
      </c>
      <c r="G7" s="92" t="s">
        <v>240</v>
      </c>
      <c r="H7" s="54" t="s">
        <v>239</v>
      </c>
      <c r="I7" s="92" t="s">
        <v>240</v>
      </c>
      <c r="J7" s="54" t="s">
        <v>239</v>
      </c>
      <c r="K7" s="92" t="s">
        <v>240</v>
      </c>
      <c r="L7" s="54" t="s">
        <v>239</v>
      </c>
      <c r="M7" s="92" t="s">
        <v>240</v>
      </c>
      <c r="N7" s="54" t="s">
        <v>239</v>
      </c>
      <c r="O7" s="92" t="s">
        <v>240</v>
      </c>
    </row>
    <row r="8" spans="1:25" ht="15.95" customHeight="1">
      <c r="A8" s="118" t="s">
        <v>83</v>
      </c>
      <c r="B8" s="62" t="s">
        <v>45</v>
      </c>
      <c r="C8" s="56"/>
      <c r="D8" s="56"/>
      <c r="E8" s="94" t="s">
        <v>36</v>
      </c>
      <c r="F8" s="88">
        <v>73346</v>
      </c>
      <c r="G8" s="96">
        <v>72382</v>
      </c>
      <c r="H8" s="93"/>
      <c r="I8" s="93"/>
      <c r="J8" s="93"/>
      <c r="K8" s="93"/>
      <c r="L8" s="93"/>
      <c r="M8" s="93"/>
      <c r="N8" s="93"/>
      <c r="O8" s="93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95" customHeight="1">
      <c r="A9" s="118"/>
      <c r="B9" s="64"/>
      <c r="C9" s="56" t="s">
        <v>46</v>
      </c>
      <c r="D9" s="56"/>
      <c r="E9" s="94" t="s">
        <v>37</v>
      </c>
      <c r="F9" s="88">
        <v>73026</v>
      </c>
      <c r="G9" s="96">
        <v>72352</v>
      </c>
      <c r="H9" s="93"/>
      <c r="I9" s="93"/>
      <c r="J9" s="93"/>
      <c r="K9" s="93"/>
      <c r="L9" s="93"/>
      <c r="M9" s="93"/>
      <c r="N9" s="93"/>
      <c r="O9" s="93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95" customHeight="1">
      <c r="A10" s="118"/>
      <c r="B10" s="63"/>
      <c r="C10" s="56" t="s">
        <v>47</v>
      </c>
      <c r="D10" s="56"/>
      <c r="E10" s="94" t="s">
        <v>38</v>
      </c>
      <c r="F10" s="88">
        <v>320</v>
      </c>
      <c r="G10" s="96">
        <v>30</v>
      </c>
      <c r="H10" s="93"/>
      <c r="I10" s="93"/>
      <c r="J10" s="68"/>
      <c r="K10" s="68"/>
      <c r="L10" s="93"/>
      <c r="M10" s="93"/>
      <c r="N10" s="93"/>
      <c r="O10" s="93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95" customHeight="1">
      <c r="A11" s="118"/>
      <c r="B11" s="62" t="s">
        <v>48</v>
      </c>
      <c r="C11" s="56"/>
      <c r="D11" s="56"/>
      <c r="E11" s="94" t="s">
        <v>39</v>
      </c>
      <c r="F11" s="88">
        <v>73214</v>
      </c>
      <c r="G11" s="96">
        <v>70790</v>
      </c>
      <c r="H11" s="93"/>
      <c r="I11" s="93"/>
      <c r="J11" s="93"/>
      <c r="K11" s="93"/>
      <c r="L11" s="93"/>
      <c r="M11" s="93"/>
      <c r="N11" s="93"/>
      <c r="O11" s="93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95" customHeight="1">
      <c r="A12" s="118"/>
      <c r="B12" s="64"/>
      <c r="C12" s="56" t="s">
        <v>49</v>
      </c>
      <c r="D12" s="56"/>
      <c r="E12" s="94" t="s">
        <v>40</v>
      </c>
      <c r="F12" s="88">
        <v>72890</v>
      </c>
      <c r="G12" s="96">
        <v>70777</v>
      </c>
      <c r="H12" s="93"/>
      <c r="I12" s="93"/>
      <c r="J12" s="93"/>
      <c r="K12" s="93"/>
      <c r="L12" s="93"/>
      <c r="M12" s="93"/>
      <c r="N12" s="93"/>
      <c r="O12" s="93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95" customHeight="1">
      <c r="A13" s="118"/>
      <c r="B13" s="63"/>
      <c r="C13" s="56" t="s">
        <v>50</v>
      </c>
      <c r="D13" s="56"/>
      <c r="E13" s="94" t="s">
        <v>41</v>
      </c>
      <c r="F13" s="88">
        <v>324</v>
      </c>
      <c r="G13" s="96">
        <v>13</v>
      </c>
      <c r="H13" s="68"/>
      <c r="I13" s="68"/>
      <c r="J13" s="68"/>
      <c r="K13" s="68"/>
      <c r="L13" s="93"/>
      <c r="M13" s="93"/>
      <c r="N13" s="93"/>
      <c r="O13" s="93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95" customHeight="1">
      <c r="A14" s="118"/>
      <c r="B14" s="56" t="s">
        <v>51</v>
      </c>
      <c r="C14" s="56"/>
      <c r="D14" s="56"/>
      <c r="E14" s="94" t="s">
        <v>87</v>
      </c>
      <c r="F14" s="88">
        <f>F9-F12</f>
        <v>136</v>
      </c>
      <c r="G14" s="96">
        <f>G9-G12</f>
        <v>1575</v>
      </c>
      <c r="H14" s="93">
        <f t="shared" ref="H14:O15" si="0">H9-H12</f>
        <v>0</v>
      </c>
      <c r="I14" s="93">
        <f t="shared" si="0"/>
        <v>0</v>
      </c>
      <c r="J14" s="93">
        <f t="shared" si="0"/>
        <v>0</v>
      </c>
      <c r="K14" s="93">
        <f t="shared" si="0"/>
        <v>0</v>
      </c>
      <c r="L14" s="93">
        <f t="shared" si="0"/>
        <v>0</v>
      </c>
      <c r="M14" s="93">
        <f t="shared" si="0"/>
        <v>0</v>
      </c>
      <c r="N14" s="93">
        <f t="shared" si="0"/>
        <v>0</v>
      </c>
      <c r="O14" s="93">
        <f t="shared" si="0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95" customHeight="1">
      <c r="A15" s="118"/>
      <c r="B15" s="56" t="s">
        <v>52</v>
      </c>
      <c r="C15" s="56"/>
      <c r="D15" s="56"/>
      <c r="E15" s="94" t="s">
        <v>88</v>
      </c>
      <c r="F15" s="88">
        <f>F10-F13+1</f>
        <v>-3</v>
      </c>
      <c r="G15" s="96">
        <f t="shared" ref="G15" si="1">G10-G13</f>
        <v>17</v>
      </c>
      <c r="H15" s="93">
        <f t="shared" si="0"/>
        <v>0</v>
      </c>
      <c r="I15" s="93">
        <f t="shared" si="0"/>
        <v>0</v>
      </c>
      <c r="J15" s="93">
        <f t="shared" si="0"/>
        <v>0</v>
      </c>
      <c r="K15" s="93">
        <f t="shared" si="0"/>
        <v>0</v>
      </c>
      <c r="L15" s="93">
        <f t="shared" si="0"/>
        <v>0</v>
      </c>
      <c r="M15" s="93">
        <f t="shared" si="0"/>
        <v>0</v>
      </c>
      <c r="N15" s="93">
        <f t="shared" si="0"/>
        <v>0</v>
      </c>
      <c r="O15" s="93">
        <f t="shared" si="0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95" customHeight="1">
      <c r="A16" s="118"/>
      <c r="B16" s="56" t="s">
        <v>53</v>
      </c>
      <c r="C16" s="56"/>
      <c r="D16" s="56"/>
      <c r="E16" s="94" t="s">
        <v>89</v>
      </c>
      <c r="F16" s="88">
        <f>F8-F11</f>
        <v>132</v>
      </c>
      <c r="G16" s="96">
        <f>G8-G11-1</f>
        <v>1591</v>
      </c>
      <c r="H16" s="93">
        <f t="shared" ref="H16:O16" si="2">H8-H11</f>
        <v>0</v>
      </c>
      <c r="I16" s="93">
        <f t="shared" si="2"/>
        <v>0</v>
      </c>
      <c r="J16" s="93">
        <f t="shared" si="2"/>
        <v>0</v>
      </c>
      <c r="K16" s="93">
        <f t="shared" si="2"/>
        <v>0</v>
      </c>
      <c r="L16" s="93">
        <f t="shared" si="2"/>
        <v>0</v>
      </c>
      <c r="M16" s="93">
        <f t="shared" si="2"/>
        <v>0</v>
      </c>
      <c r="N16" s="93">
        <f t="shared" si="2"/>
        <v>0</v>
      </c>
      <c r="O16" s="93">
        <f t="shared" si="2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95" customHeight="1">
      <c r="A17" s="118"/>
      <c r="B17" s="56" t="s">
        <v>54</v>
      </c>
      <c r="C17" s="56"/>
      <c r="D17" s="56"/>
      <c r="E17" s="54"/>
      <c r="F17" s="88">
        <v>0</v>
      </c>
      <c r="G17" s="68">
        <v>0</v>
      </c>
      <c r="H17" s="68"/>
      <c r="I17" s="68"/>
      <c r="J17" s="93"/>
      <c r="K17" s="93"/>
      <c r="L17" s="93"/>
      <c r="M17" s="93"/>
      <c r="N17" s="68"/>
      <c r="O17" s="69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95" customHeight="1">
      <c r="A18" s="118"/>
      <c r="B18" s="56" t="s">
        <v>55</v>
      </c>
      <c r="C18" s="56"/>
      <c r="D18" s="56"/>
      <c r="E18" s="54"/>
      <c r="F18" s="102">
        <v>0</v>
      </c>
      <c r="G18" s="69">
        <v>0</v>
      </c>
      <c r="H18" s="69"/>
      <c r="I18" s="69"/>
      <c r="J18" s="69"/>
      <c r="K18" s="69"/>
      <c r="L18" s="69"/>
      <c r="M18" s="69"/>
      <c r="N18" s="69"/>
      <c r="O18" s="69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95" customHeight="1">
      <c r="A19" s="118" t="s">
        <v>84</v>
      </c>
      <c r="B19" s="62" t="s">
        <v>56</v>
      </c>
      <c r="C19" s="56"/>
      <c r="D19" s="56"/>
      <c r="E19" s="94"/>
      <c r="F19" s="88">
        <v>33351</v>
      </c>
      <c r="G19" s="96">
        <v>32575</v>
      </c>
      <c r="H19" s="93"/>
      <c r="I19" s="93"/>
      <c r="J19" s="93"/>
      <c r="K19" s="93"/>
      <c r="L19" s="93"/>
      <c r="M19" s="93"/>
      <c r="N19" s="93"/>
      <c r="O19" s="93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95" customHeight="1">
      <c r="A20" s="118"/>
      <c r="B20" s="63"/>
      <c r="C20" s="56" t="s">
        <v>57</v>
      </c>
      <c r="D20" s="56"/>
      <c r="E20" s="94"/>
      <c r="F20" s="88">
        <v>23049</v>
      </c>
      <c r="G20" s="96">
        <v>24259</v>
      </c>
      <c r="H20" s="93"/>
      <c r="I20" s="93"/>
      <c r="J20" s="93"/>
      <c r="K20" s="68"/>
      <c r="L20" s="93"/>
      <c r="M20" s="93"/>
      <c r="N20" s="93"/>
      <c r="O20" s="93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95" customHeight="1">
      <c r="A21" s="118"/>
      <c r="B21" s="56" t="s">
        <v>58</v>
      </c>
      <c r="C21" s="56"/>
      <c r="D21" s="56"/>
      <c r="E21" s="94" t="s">
        <v>90</v>
      </c>
      <c r="F21" s="88">
        <v>32473</v>
      </c>
      <c r="G21" s="96">
        <v>31876</v>
      </c>
      <c r="H21" s="93"/>
      <c r="I21" s="93"/>
      <c r="J21" s="93"/>
      <c r="K21" s="93"/>
      <c r="L21" s="93"/>
      <c r="M21" s="93"/>
      <c r="N21" s="93"/>
      <c r="O21" s="93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95" customHeight="1">
      <c r="A22" s="118"/>
      <c r="B22" s="62" t="s">
        <v>59</v>
      </c>
      <c r="C22" s="56"/>
      <c r="D22" s="56"/>
      <c r="E22" s="94" t="s">
        <v>91</v>
      </c>
      <c r="F22" s="88">
        <v>69651</v>
      </c>
      <c r="G22" s="96">
        <v>66964</v>
      </c>
      <c r="H22" s="93"/>
      <c r="I22" s="93"/>
      <c r="J22" s="93"/>
      <c r="K22" s="93"/>
      <c r="L22" s="93"/>
      <c r="M22" s="93"/>
      <c r="N22" s="93"/>
      <c r="O22" s="93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.95" customHeight="1">
      <c r="A23" s="118"/>
      <c r="B23" s="63" t="s">
        <v>60</v>
      </c>
      <c r="C23" s="56" t="s">
        <v>61</v>
      </c>
      <c r="D23" s="56"/>
      <c r="E23" s="94"/>
      <c r="F23" s="88">
        <v>28332</v>
      </c>
      <c r="G23" s="96">
        <v>29042</v>
      </c>
      <c r="H23" s="93"/>
      <c r="I23" s="93"/>
      <c r="J23" s="93"/>
      <c r="K23" s="93"/>
      <c r="L23" s="93"/>
      <c r="M23" s="93"/>
      <c r="N23" s="93"/>
      <c r="O23" s="93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95" customHeight="1">
      <c r="A24" s="118"/>
      <c r="B24" s="56" t="s">
        <v>92</v>
      </c>
      <c r="C24" s="56"/>
      <c r="D24" s="56"/>
      <c r="E24" s="94" t="s">
        <v>93</v>
      </c>
      <c r="F24" s="88">
        <f>F21-F22</f>
        <v>-37178</v>
      </c>
      <c r="G24" s="96">
        <f>G21-G22-1</f>
        <v>-35089</v>
      </c>
      <c r="H24" s="93">
        <f t="shared" ref="H24:O24" si="3">H21-H22</f>
        <v>0</v>
      </c>
      <c r="I24" s="93">
        <f t="shared" si="3"/>
        <v>0</v>
      </c>
      <c r="J24" s="93">
        <f t="shared" si="3"/>
        <v>0</v>
      </c>
      <c r="K24" s="93">
        <f t="shared" si="3"/>
        <v>0</v>
      </c>
      <c r="L24" s="93">
        <f t="shared" si="3"/>
        <v>0</v>
      </c>
      <c r="M24" s="93">
        <f t="shared" si="3"/>
        <v>0</v>
      </c>
      <c r="N24" s="93">
        <f t="shared" si="3"/>
        <v>0</v>
      </c>
      <c r="O24" s="93">
        <f t="shared" si="3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5.95" customHeight="1">
      <c r="A25" s="118"/>
      <c r="B25" s="62" t="s">
        <v>62</v>
      </c>
      <c r="C25" s="62"/>
      <c r="D25" s="62"/>
      <c r="E25" s="122" t="s">
        <v>94</v>
      </c>
      <c r="F25" s="126">
        <v>37179</v>
      </c>
      <c r="G25" s="116">
        <v>35088</v>
      </c>
      <c r="H25" s="116"/>
      <c r="I25" s="116"/>
      <c r="J25" s="116"/>
      <c r="K25" s="116"/>
      <c r="L25" s="116"/>
      <c r="M25" s="116"/>
      <c r="N25" s="116"/>
      <c r="O25" s="116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95" customHeight="1">
      <c r="A26" s="118"/>
      <c r="B26" s="83" t="s">
        <v>63</v>
      </c>
      <c r="C26" s="83"/>
      <c r="D26" s="83"/>
      <c r="E26" s="123"/>
      <c r="F26" s="127"/>
      <c r="G26" s="117"/>
      <c r="H26" s="117"/>
      <c r="I26" s="117"/>
      <c r="J26" s="117"/>
      <c r="K26" s="117"/>
      <c r="L26" s="117"/>
      <c r="M26" s="117"/>
      <c r="N26" s="117"/>
      <c r="O26" s="117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95" customHeight="1">
      <c r="A27" s="118"/>
      <c r="B27" s="56" t="s">
        <v>95</v>
      </c>
      <c r="C27" s="56"/>
      <c r="D27" s="56"/>
      <c r="E27" s="94" t="s">
        <v>96</v>
      </c>
      <c r="F27" s="88">
        <f>F24+F25</f>
        <v>1</v>
      </c>
      <c r="G27" s="96">
        <f t="shared" ref="G27" si="4">G24+G25</f>
        <v>-1</v>
      </c>
      <c r="H27" s="93">
        <f t="shared" ref="H27:O27" si="5">H24+H25</f>
        <v>0</v>
      </c>
      <c r="I27" s="93">
        <f t="shared" si="5"/>
        <v>0</v>
      </c>
      <c r="J27" s="93">
        <f t="shared" si="5"/>
        <v>0</v>
      </c>
      <c r="K27" s="93">
        <f t="shared" si="5"/>
        <v>0</v>
      </c>
      <c r="L27" s="93">
        <f t="shared" si="5"/>
        <v>0</v>
      </c>
      <c r="M27" s="93">
        <f t="shared" si="5"/>
        <v>0</v>
      </c>
      <c r="N27" s="93">
        <f t="shared" si="5"/>
        <v>0</v>
      </c>
      <c r="O27" s="93">
        <f t="shared" si="5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5.95" customHeight="1">
      <c r="A30" s="120" t="s">
        <v>64</v>
      </c>
      <c r="B30" s="120"/>
      <c r="C30" s="120"/>
      <c r="D30" s="120"/>
      <c r="E30" s="120"/>
      <c r="F30" s="125"/>
      <c r="G30" s="125"/>
      <c r="H30" s="125"/>
      <c r="I30" s="125"/>
      <c r="J30" s="114"/>
      <c r="K30" s="114"/>
      <c r="L30" s="125"/>
      <c r="M30" s="125"/>
      <c r="N30" s="114"/>
      <c r="O30" s="114"/>
      <c r="P30" s="25"/>
      <c r="Q30" s="18"/>
      <c r="R30" s="25"/>
      <c r="S30" s="18"/>
      <c r="T30" s="25"/>
      <c r="U30" s="18"/>
      <c r="V30" s="25"/>
      <c r="W30" s="18"/>
      <c r="X30" s="25"/>
      <c r="Y30" s="18"/>
    </row>
    <row r="31" spans="1:25" ht="15.95" customHeight="1">
      <c r="A31" s="120"/>
      <c r="B31" s="120"/>
      <c r="C31" s="120"/>
      <c r="D31" s="120"/>
      <c r="E31" s="120"/>
      <c r="F31" s="54" t="s">
        <v>239</v>
      </c>
      <c r="G31" s="92" t="s">
        <v>240</v>
      </c>
      <c r="H31" s="54" t="s">
        <v>239</v>
      </c>
      <c r="I31" s="92" t="s">
        <v>240</v>
      </c>
      <c r="J31" s="54" t="s">
        <v>239</v>
      </c>
      <c r="K31" s="92" t="s">
        <v>240</v>
      </c>
      <c r="L31" s="54" t="s">
        <v>239</v>
      </c>
      <c r="M31" s="92" t="s">
        <v>240</v>
      </c>
      <c r="N31" s="54" t="s">
        <v>239</v>
      </c>
      <c r="O31" s="92" t="s">
        <v>240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5.95" customHeight="1">
      <c r="A32" s="118" t="s">
        <v>85</v>
      </c>
      <c r="B32" s="62" t="s">
        <v>45</v>
      </c>
      <c r="C32" s="56"/>
      <c r="D32" s="56"/>
      <c r="E32" s="94" t="s">
        <v>36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22"/>
      <c r="Q32" s="22"/>
      <c r="R32" s="22"/>
      <c r="S32" s="22"/>
      <c r="T32" s="24"/>
      <c r="U32" s="24"/>
      <c r="V32" s="22"/>
      <c r="W32" s="22"/>
      <c r="X32" s="24"/>
      <c r="Y32" s="24"/>
    </row>
    <row r="33" spans="1:25" ht="15.95" customHeight="1">
      <c r="A33" s="124"/>
      <c r="B33" s="64"/>
      <c r="C33" s="62" t="s">
        <v>65</v>
      </c>
      <c r="D33" s="56"/>
      <c r="E33" s="94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22"/>
      <c r="Q33" s="22"/>
      <c r="R33" s="22"/>
      <c r="S33" s="22"/>
      <c r="T33" s="24"/>
      <c r="U33" s="24"/>
      <c r="V33" s="22"/>
      <c r="W33" s="22"/>
      <c r="X33" s="24"/>
      <c r="Y33" s="24"/>
    </row>
    <row r="34" spans="1:25" ht="15.95" customHeight="1">
      <c r="A34" s="124"/>
      <c r="B34" s="64"/>
      <c r="C34" s="63"/>
      <c r="D34" s="56" t="s">
        <v>66</v>
      </c>
      <c r="E34" s="94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22"/>
      <c r="Q34" s="22"/>
      <c r="R34" s="22"/>
      <c r="S34" s="22"/>
      <c r="T34" s="24"/>
      <c r="U34" s="24"/>
      <c r="V34" s="22"/>
      <c r="W34" s="22"/>
      <c r="X34" s="24"/>
      <c r="Y34" s="24"/>
    </row>
    <row r="35" spans="1:25" ht="15.95" customHeight="1">
      <c r="A35" s="124"/>
      <c r="B35" s="63"/>
      <c r="C35" s="56" t="s">
        <v>67</v>
      </c>
      <c r="D35" s="56"/>
      <c r="E35" s="94"/>
      <c r="F35" s="93"/>
      <c r="G35" s="93"/>
      <c r="H35" s="93"/>
      <c r="I35" s="93"/>
      <c r="J35" s="69"/>
      <c r="K35" s="69"/>
      <c r="L35" s="93"/>
      <c r="M35" s="93"/>
      <c r="N35" s="93"/>
      <c r="O35" s="93"/>
      <c r="P35" s="22"/>
      <c r="Q35" s="22"/>
      <c r="R35" s="22"/>
      <c r="S35" s="22"/>
      <c r="T35" s="24"/>
      <c r="U35" s="24"/>
      <c r="V35" s="22"/>
      <c r="W35" s="22"/>
      <c r="X35" s="24"/>
      <c r="Y35" s="24"/>
    </row>
    <row r="36" spans="1:25" ht="15.95" customHeight="1">
      <c r="A36" s="124"/>
      <c r="B36" s="62" t="s">
        <v>48</v>
      </c>
      <c r="C36" s="56"/>
      <c r="D36" s="56"/>
      <c r="E36" s="94" t="s">
        <v>37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22"/>
      <c r="Q36" s="22"/>
      <c r="R36" s="22"/>
      <c r="S36" s="22"/>
      <c r="T36" s="22"/>
      <c r="U36" s="22"/>
      <c r="V36" s="22"/>
      <c r="W36" s="22"/>
      <c r="X36" s="24"/>
      <c r="Y36" s="24"/>
    </row>
    <row r="37" spans="1:25" ht="15.95" customHeight="1">
      <c r="A37" s="124"/>
      <c r="B37" s="64"/>
      <c r="C37" s="56" t="s">
        <v>68</v>
      </c>
      <c r="D37" s="56"/>
      <c r="E37" s="94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22"/>
      <c r="Q37" s="22"/>
      <c r="R37" s="22"/>
      <c r="S37" s="22"/>
      <c r="T37" s="22"/>
      <c r="U37" s="22"/>
      <c r="V37" s="22"/>
      <c r="W37" s="22"/>
      <c r="X37" s="24"/>
      <c r="Y37" s="24"/>
    </row>
    <row r="38" spans="1:25" ht="15.95" customHeight="1">
      <c r="A38" s="124"/>
      <c r="B38" s="63"/>
      <c r="C38" s="56" t="s">
        <v>69</v>
      </c>
      <c r="D38" s="56"/>
      <c r="E38" s="94"/>
      <c r="F38" s="93"/>
      <c r="G38" s="93"/>
      <c r="H38" s="93"/>
      <c r="I38" s="93"/>
      <c r="J38" s="93"/>
      <c r="K38" s="69"/>
      <c r="L38" s="93"/>
      <c r="M38" s="93"/>
      <c r="N38" s="93"/>
      <c r="O38" s="93"/>
      <c r="P38" s="22"/>
      <c r="Q38" s="22"/>
      <c r="R38" s="24"/>
      <c r="S38" s="24"/>
      <c r="T38" s="22"/>
      <c r="U38" s="22"/>
      <c r="V38" s="22"/>
      <c r="W38" s="22"/>
      <c r="X38" s="24"/>
      <c r="Y38" s="24"/>
    </row>
    <row r="39" spans="1:25" ht="15.95" customHeight="1">
      <c r="A39" s="124"/>
      <c r="B39" s="30" t="s">
        <v>70</v>
      </c>
      <c r="C39" s="30"/>
      <c r="D39" s="30"/>
      <c r="E39" s="94" t="s">
        <v>97</v>
      </c>
      <c r="F39" s="93">
        <f t="shared" ref="F39:O39" si="6">F32-F36</f>
        <v>0</v>
      </c>
      <c r="G39" s="93">
        <f t="shared" si="6"/>
        <v>0</v>
      </c>
      <c r="H39" s="93">
        <f t="shared" si="6"/>
        <v>0</v>
      </c>
      <c r="I39" s="93">
        <f t="shared" si="6"/>
        <v>0</v>
      </c>
      <c r="J39" s="93">
        <f t="shared" si="6"/>
        <v>0</v>
      </c>
      <c r="K39" s="93">
        <f t="shared" si="6"/>
        <v>0</v>
      </c>
      <c r="L39" s="93">
        <f t="shared" si="6"/>
        <v>0</v>
      </c>
      <c r="M39" s="93">
        <f t="shared" si="6"/>
        <v>0</v>
      </c>
      <c r="N39" s="93">
        <f t="shared" si="6"/>
        <v>0</v>
      </c>
      <c r="O39" s="93">
        <f t="shared" si="6"/>
        <v>0</v>
      </c>
      <c r="P39" s="22"/>
      <c r="Q39" s="22"/>
      <c r="R39" s="22"/>
      <c r="S39" s="22"/>
      <c r="T39" s="22"/>
      <c r="U39" s="22"/>
      <c r="V39" s="22"/>
      <c r="W39" s="22"/>
      <c r="X39" s="24"/>
      <c r="Y39" s="24"/>
    </row>
    <row r="40" spans="1:25" ht="15.95" customHeight="1">
      <c r="A40" s="118" t="s">
        <v>86</v>
      </c>
      <c r="B40" s="62" t="s">
        <v>71</v>
      </c>
      <c r="C40" s="56"/>
      <c r="D40" s="56"/>
      <c r="E40" s="94" t="s">
        <v>39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22"/>
      <c r="Q40" s="22"/>
      <c r="R40" s="22"/>
      <c r="S40" s="22"/>
      <c r="T40" s="24"/>
      <c r="U40" s="24"/>
      <c r="V40" s="24"/>
      <c r="W40" s="24"/>
      <c r="X40" s="22"/>
      <c r="Y40" s="22"/>
    </row>
    <row r="41" spans="1:25" ht="15.95" customHeight="1">
      <c r="A41" s="119"/>
      <c r="B41" s="63"/>
      <c r="C41" s="56" t="s">
        <v>72</v>
      </c>
      <c r="D41" s="56"/>
      <c r="E41" s="94"/>
      <c r="F41" s="69"/>
      <c r="G41" s="69"/>
      <c r="H41" s="69"/>
      <c r="I41" s="69"/>
      <c r="J41" s="93"/>
      <c r="K41" s="93"/>
      <c r="L41" s="93"/>
      <c r="M41" s="93"/>
      <c r="N41" s="93"/>
      <c r="O41" s="93"/>
      <c r="P41" s="24"/>
      <c r="Q41" s="24"/>
      <c r="R41" s="24"/>
      <c r="S41" s="24"/>
      <c r="T41" s="24"/>
      <c r="U41" s="24"/>
      <c r="V41" s="24"/>
      <c r="W41" s="24"/>
      <c r="X41" s="22"/>
      <c r="Y41" s="22"/>
    </row>
    <row r="42" spans="1:25" ht="15.95" customHeight="1">
      <c r="A42" s="119"/>
      <c r="B42" s="62" t="s">
        <v>59</v>
      </c>
      <c r="C42" s="56"/>
      <c r="D42" s="56"/>
      <c r="E42" s="94" t="s">
        <v>40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22"/>
      <c r="Q42" s="22"/>
      <c r="R42" s="22"/>
      <c r="S42" s="22"/>
      <c r="T42" s="24"/>
      <c r="U42" s="24"/>
      <c r="V42" s="22"/>
      <c r="W42" s="22"/>
      <c r="X42" s="22"/>
      <c r="Y42" s="22"/>
    </row>
    <row r="43" spans="1:25" ht="15.95" customHeight="1">
      <c r="A43" s="119"/>
      <c r="B43" s="63"/>
      <c r="C43" s="56" t="s">
        <v>73</v>
      </c>
      <c r="D43" s="56"/>
      <c r="E43" s="94"/>
      <c r="F43" s="93"/>
      <c r="G43" s="93"/>
      <c r="H43" s="93"/>
      <c r="I43" s="93"/>
      <c r="J43" s="69"/>
      <c r="K43" s="69"/>
      <c r="L43" s="93"/>
      <c r="M43" s="93"/>
      <c r="N43" s="93"/>
      <c r="O43" s="93"/>
      <c r="P43" s="22"/>
      <c r="Q43" s="22"/>
      <c r="R43" s="24"/>
      <c r="S43" s="22"/>
      <c r="T43" s="24"/>
      <c r="U43" s="24"/>
      <c r="V43" s="22"/>
      <c r="W43" s="22"/>
      <c r="X43" s="24"/>
      <c r="Y43" s="24"/>
    </row>
    <row r="44" spans="1:25" ht="15.95" customHeight="1">
      <c r="A44" s="119"/>
      <c r="B44" s="56" t="s">
        <v>70</v>
      </c>
      <c r="C44" s="56"/>
      <c r="D44" s="56"/>
      <c r="E44" s="94" t="s">
        <v>98</v>
      </c>
      <c r="F44" s="69">
        <f t="shared" ref="F44:O44" si="7">F40-F42</f>
        <v>0</v>
      </c>
      <c r="G44" s="69">
        <f t="shared" si="7"/>
        <v>0</v>
      </c>
      <c r="H44" s="69">
        <f t="shared" si="7"/>
        <v>0</v>
      </c>
      <c r="I44" s="69">
        <f t="shared" si="7"/>
        <v>0</v>
      </c>
      <c r="J44" s="69">
        <f t="shared" si="7"/>
        <v>0</v>
      </c>
      <c r="K44" s="69">
        <f t="shared" si="7"/>
        <v>0</v>
      </c>
      <c r="L44" s="69">
        <f t="shared" si="7"/>
        <v>0</v>
      </c>
      <c r="M44" s="69">
        <f t="shared" si="7"/>
        <v>0</v>
      </c>
      <c r="N44" s="69">
        <f t="shared" si="7"/>
        <v>0</v>
      </c>
      <c r="O44" s="69">
        <f t="shared" si="7"/>
        <v>0</v>
      </c>
      <c r="P44" s="24"/>
      <c r="Q44" s="24"/>
      <c r="R44" s="22"/>
      <c r="S44" s="22"/>
      <c r="T44" s="24"/>
      <c r="U44" s="24"/>
      <c r="V44" s="22"/>
      <c r="W44" s="22"/>
      <c r="X44" s="22"/>
      <c r="Y44" s="22"/>
    </row>
    <row r="45" spans="1:25" ht="15.95" customHeight="1">
      <c r="A45" s="118" t="s">
        <v>78</v>
      </c>
      <c r="B45" s="30" t="s">
        <v>74</v>
      </c>
      <c r="C45" s="30"/>
      <c r="D45" s="30"/>
      <c r="E45" s="94" t="s">
        <v>99</v>
      </c>
      <c r="F45" s="93">
        <f t="shared" ref="F45:O45" si="8">F39+F44</f>
        <v>0</v>
      </c>
      <c r="G45" s="93">
        <f t="shared" si="8"/>
        <v>0</v>
      </c>
      <c r="H45" s="93">
        <f t="shared" si="8"/>
        <v>0</v>
      </c>
      <c r="I45" s="93">
        <f t="shared" si="8"/>
        <v>0</v>
      </c>
      <c r="J45" s="93">
        <f t="shared" si="8"/>
        <v>0</v>
      </c>
      <c r="K45" s="93">
        <f t="shared" si="8"/>
        <v>0</v>
      </c>
      <c r="L45" s="93">
        <f t="shared" si="8"/>
        <v>0</v>
      </c>
      <c r="M45" s="93">
        <f t="shared" si="8"/>
        <v>0</v>
      </c>
      <c r="N45" s="93">
        <f t="shared" si="8"/>
        <v>0</v>
      </c>
      <c r="O45" s="93">
        <f t="shared" si="8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5.95" customHeight="1">
      <c r="A46" s="119"/>
      <c r="B46" s="56" t="s">
        <v>75</v>
      </c>
      <c r="C46" s="56"/>
      <c r="D46" s="56"/>
      <c r="E46" s="56"/>
      <c r="F46" s="69"/>
      <c r="G46" s="69"/>
      <c r="H46" s="69"/>
      <c r="I46" s="69"/>
      <c r="J46" s="69"/>
      <c r="K46" s="69"/>
      <c r="L46" s="93"/>
      <c r="M46" s="93"/>
      <c r="N46" s="69"/>
      <c r="O46" s="69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5.95" customHeight="1">
      <c r="A47" s="119"/>
      <c r="B47" s="56" t="s">
        <v>76</v>
      </c>
      <c r="C47" s="56"/>
      <c r="D47" s="56"/>
      <c r="E47" s="56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5.95" customHeight="1">
      <c r="A48" s="119"/>
      <c r="B48" s="56" t="s">
        <v>77</v>
      </c>
      <c r="C48" s="56"/>
      <c r="D48" s="56"/>
      <c r="E48" s="56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5" ht="15.95" customHeight="1">
      <c r="A49" s="11" t="s">
        <v>82</v>
      </c>
      <c r="O49" s="4"/>
    </row>
    <row r="50" spans="1:15" ht="15.95" customHeight="1">
      <c r="A50" s="11"/>
    </row>
  </sheetData>
  <mergeCells count="28">
    <mergeCell ref="L6:M6"/>
    <mergeCell ref="N6:O6"/>
    <mergeCell ref="H25:H26"/>
    <mergeCell ref="A6:E7"/>
    <mergeCell ref="F6:G6"/>
    <mergeCell ref="H6:I6"/>
    <mergeCell ref="J6:K6"/>
    <mergeCell ref="A8:A18"/>
    <mergeCell ref="A19:A27"/>
    <mergeCell ref="E25:E26"/>
    <mergeCell ref="F25:F26"/>
    <mergeCell ref="G25:G2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  <mergeCell ref="I25:I26"/>
    <mergeCell ref="J25:J26"/>
    <mergeCell ref="K25:K26"/>
    <mergeCell ref="L25:L26"/>
    <mergeCell ref="M25:M26"/>
    <mergeCell ref="N25:N26"/>
  </mergeCells>
  <phoneticPr fontId="20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75" firstPageNumber="3" orientation="landscape" useFirstPageNumber="1" r:id="rId1"/>
  <headerFooter alignWithMargins="0">
    <oddHeader>&amp;R&amp;"明朝,斜体"&amp;9指定都市－4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47"/>
  <sheetViews>
    <sheetView view="pageBreakPreview" zoomScaleNormal="100" zoomScaleSheetLayoutView="100" workbookViewId="0">
      <pane xSplit="4" ySplit="7" topLeftCell="E8" activePane="bottomRight" state="frozen"/>
      <selection activeCell="E1" sqref="E1"/>
      <selection pane="topRight" activeCell="E1" sqref="E1"/>
      <selection pane="bottomLeft" activeCell="E1" sqref="E1"/>
      <selection pane="bottomRight" activeCell="E5" sqref="E5"/>
    </sheetView>
  </sheetViews>
  <sheetFormatPr defaultRowHeight="13.5"/>
  <cols>
    <col min="1" max="2" width="3.625" style="1" customWidth="1"/>
    <col min="3" max="3" width="21.375" style="1" customWidth="1"/>
    <col min="4" max="4" width="20" style="1" customWidth="1"/>
    <col min="5" max="22" width="12.625" style="1" customWidth="1"/>
    <col min="23" max="16384" width="9" style="1"/>
  </cols>
  <sheetData>
    <row r="1" spans="1:22" ht="33.950000000000003" customHeight="1">
      <c r="A1" s="37" t="s">
        <v>0</v>
      </c>
      <c r="B1" s="37"/>
      <c r="C1" s="43" t="s">
        <v>266</v>
      </c>
      <c r="D1" s="44"/>
    </row>
    <row r="3" spans="1:22" ht="15" customHeight="1">
      <c r="A3" s="15" t="s">
        <v>163</v>
      </c>
      <c r="B3" s="15"/>
      <c r="C3" s="15"/>
      <c r="D3" s="15"/>
      <c r="E3" s="15"/>
      <c r="F3" s="15"/>
      <c r="I3" s="15"/>
      <c r="J3" s="15"/>
      <c r="K3" s="15"/>
      <c r="L3" s="15"/>
      <c r="Q3" s="15"/>
      <c r="R3" s="15"/>
    </row>
    <row r="4" spans="1:22" ht="15" customHeight="1">
      <c r="A4" s="15"/>
      <c r="B4" s="15"/>
      <c r="C4" s="15"/>
      <c r="D4" s="15"/>
      <c r="E4" s="15"/>
      <c r="F4" s="15"/>
      <c r="I4" s="15"/>
      <c r="J4" s="15"/>
      <c r="K4" s="15"/>
      <c r="L4" s="15"/>
      <c r="Q4" s="15"/>
      <c r="R4" s="15"/>
    </row>
    <row r="5" spans="1:22" ht="15" customHeight="1">
      <c r="A5" s="45"/>
      <c r="B5" s="45" t="s">
        <v>245</v>
      </c>
      <c r="C5" s="45"/>
      <c r="D5" s="45"/>
      <c r="H5" s="16"/>
      <c r="N5" s="16"/>
      <c r="P5" s="16"/>
      <c r="T5" s="16"/>
      <c r="V5" s="16" t="s">
        <v>164</v>
      </c>
    </row>
    <row r="6" spans="1:22" ht="15" customHeight="1">
      <c r="A6" s="46"/>
      <c r="B6" s="47"/>
      <c r="C6" s="47"/>
      <c r="D6" s="90"/>
      <c r="E6" s="131" t="s">
        <v>278</v>
      </c>
      <c r="F6" s="131"/>
      <c r="G6" s="129" t="s">
        <v>257</v>
      </c>
      <c r="H6" s="129"/>
      <c r="I6" s="129" t="s">
        <v>258</v>
      </c>
      <c r="J6" s="129"/>
      <c r="K6" s="129" t="s">
        <v>259</v>
      </c>
      <c r="L6" s="129"/>
      <c r="M6" s="129" t="s">
        <v>260</v>
      </c>
      <c r="N6" s="129"/>
      <c r="O6" s="129" t="s">
        <v>261</v>
      </c>
      <c r="P6" s="129"/>
      <c r="Q6" s="129" t="s">
        <v>262</v>
      </c>
      <c r="R6" s="129"/>
      <c r="S6" s="131" t="s">
        <v>263</v>
      </c>
      <c r="T6" s="131"/>
      <c r="U6" s="129" t="s">
        <v>264</v>
      </c>
      <c r="V6" s="129"/>
    </row>
    <row r="7" spans="1:22" ht="15" customHeight="1">
      <c r="A7" s="48"/>
      <c r="B7" s="49"/>
      <c r="C7" s="49"/>
      <c r="D7" s="91"/>
      <c r="E7" s="28" t="s">
        <v>239</v>
      </c>
      <c r="F7" s="28" t="s">
        <v>240</v>
      </c>
      <c r="G7" s="95" t="s">
        <v>239</v>
      </c>
      <c r="H7" s="95" t="s">
        <v>240</v>
      </c>
      <c r="I7" s="95" t="s">
        <v>239</v>
      </c>
      <c r="J7" s="95" t="s">
        <v>240</v>
      </c>
      <c r="K7" s="95" t="s">
        <v>239</v>
      </c>
      <c r="L7" s="95" t="s">
        <v>240</v>
      </c>
      <c r="M7" s="95" t="s">
        <v>239</v>
      </c>
      <c r="N7" s="95" t="s">
        <v>240</v>
      </c>
      <c r="O7" s="28" t="s">
        <v>239</v>
      </c>
      <c r="P7" s="28" t="s">
        <v>240</v>
      </c>
      <c r="Q7" s="28" t="s">
        <v>239</v>
      </c>
      <c r="R7" s="28" t="s">
        <v>240</v>
      </c>
      <c r="S7" s="28" t="s">
        <v>239</v>
      </c>
      <c r="T7" s="28" t="s">
        <v>240</v>
      </c>
      <c r="U7" s="28" t="s">
        <v>239</v>
      </c>
      <c r="V7" s="28" t="s">
        <v>240</v>
      </c>
    </row>
    <row r="8" spans="1:22" ht="18" customHeight="1">
      <c r="A8" s="110" t="s">
        <v>165</v>
      </c>
      <c r="B8" s="85" t="s">
        <v>166</v>
      </c>
      <c r="C8" s="86"/>
      <c r="D8" s="86"/>
      <c r="E8" s="107">
        <v>1</v>
      </c>
      <c r="F8" s="87">
        <v>1</v>
      </c>
      <c r="G8" s="107">
        <v>1</v>
      </c>
      <c r="H8" s="87">
        <v>1</v>
      </c>
      <c r="I8" s="107">
        <v>2</v>
      </c>
      <c r="J8" s="87">
        <v>2</v>
      </c>
      <c r="K8" s="107">
        <v>58</v>
      </c>
      <c r="L8" s="87">
        <v>58</v>
      </c>
      <c r="M8" s="107">
        <v>11</v>
      </c>
      <c r="N8" s="87">
        <v>11</v>
      </c>
      <c r="O8" s="107">
        <v>24</v>
      </c>
      <c r="P8" s="87">
        <v>24</v>
      </c>
      <c r="Q8" s="107">
        <v>19</v>
      </c>
      <c r="R8" s="87">
        <v>19</v>
      </c>
      <c r="S8" s="104">
        <v>2</v>
      </c>
      <c r="T8" s="87">
        <v>2</v>
      </c>
      <c r="U8" s="107">
        <v>1</v>
      </c>
      <c r="V8" s="87">
        <v>1</v>
      </c>
    </row>
    <row r="9" spans="1:22" ht="18" customHeight="1">
      <c r="A9" s="110"/>
      <c r="B9" s="110" t="s">
        <v>167</v>
      </c>
      <c r="C9" s="56" t="s">
        <v>168</v>
      </c>
      <c r="D9" s="56"/>
      <c r="E9" s="107">
        <v>20</v>
      </c>
      <c r="F9" s="87">
        <v>20</v>
      </c>
      <c r="G9" s="107">
        <v>50</v>
      </c>
      <c r="H9" s="87">
        <v>50</v>
      </c>
      <c r="I9" s="107">
        <v>320003</v>
      </c>
      <c r="J9" s="87">
        <v>319538</v>
      </c>
      <c r="K9" s="107">
        <v>1063</v>
      </c>
      <c r="L9" s="87">
        <v>1063</v>
      </c>
      <c r="M9" s="107">
        <v>3000</v>
      </c>
      <c r="N9" s="87">
        <v>3000</v>
      </c>
      <c r="O9" s="107">
        <v>1500</v>
      </c>
      <c r="P9" s="87">
        <v>1500</v>
      </c>
      <c r="Q9" s="107">
        <v>100</v>
      </c>
      <c r="R9" s="87">
        <v>100</v>
      </c>
      <c r="S9" s="104">
        <v>630</v>
      </c>
      <c r="T9" s="87">
        <v>630</v>
      </c>
      <c r="U9" s="107">
        <v>100</v>
      </c>
      <c r="V9" s="87">
        <v>100</v>
      </c>
    </row>
    <row r="10" spans="1:22" ht="18" customHeight="1">
      <c r="A10" s="110"/>
      <c r="B10" s="110"/>
      <c r="C10" s="56" t="s">
        <v>169</v>
      </c>
      <c r="D10" s="56"/>
      <c r="E10" s="107">
        <v>20</v>
      </c>
      <c r="F10" s="87">
        <v>20</v>
      </c>
      <c r="G10" s="107">
        <v>50</v>
      </c>
      <c r="H10" s="87">
        <v>50</v>
      </c>
      <c r="I10" s="107">
        <v>160002</v>
      </c>
      <c r="J10" s="87">
        <v>159769</v>
      </c>
      <c r="K10" s="107">
        <v>602</v>
      </c>
      <c r="L10" s="87">
        <v>602</v>
      </c>
      <c r="M10" s="107">
        <v>1900</v>
      </c>
      <c r="N10" s="87">
        <v>1900</v>
      </c>
      <c r="O10" s="107">
        <v>788</v>
      </c>
      <c r="P10" s="87">
        <v>788</v>
      </c>
      <c r="Q10" s="107">
        <v>77</v>
      </c>
      <c r="R10" s="87">
        <v>77</v>
      </c>
      <c r="S10" s="104">
        <v>600</v>
      </c>
      <c r="T10" s="87">
        <v>600</v>
      </c>
      <c r="U10" s="107">
        <v>100</v>
      </c>
      <c r="V10" s="87">
        <v>100</v>
      </c>
    </row>
    <row r="11" spans="1:22" ht="18" customHeight="1">
      <c r="A11" s="110"/>
      <c r="B11" s="110"/>
      <c r="C11" s="56" t="s">
        <v>170</v>
      </c>
      <c r="D11" s="56"/>
      <c r="E11" s="107">
        <v>0</v>
      </c>
      <c r="F11" s="87">
        <v>0</v>
      </c>
      <c r="G11" s="107">
        <v>0</v>
      </c>
      <c r="H11" s="87">
        <v>0</v>
      </c>
      <c r="I11" s="107">
        <v>160002</v>
      </c>
      <c r="J11" s="87">
        <v>159769</v>
      </c>
      <c r="K11" s="107">
        <v>0</v>
      </c>
      <c r="L11" s="87">
        <v>0</v>
      </c>
      <c r="M11" s="107">
        <v>0</v>
      </c>
      <c r="N11" s="87">
        <v>0</v>
      </c>
      <c r="O11" s="107">
        <v>0</v>
      </c>
      <c r="P11" s="87">
        <v>0</v>
      </c>
      <c r="Q11" s="107">
        <v>13</v>
      </c>
      <c r="R11" s="87">
        <v>13</v>
      </c>
      <c r="S11" s="104">
        <v>0</v>
      </c>
      <c r="T11" s="87">
        <v>0</v>
      </c>
      <c r="U11" s="107">
        <v>0</v>
      </c>
      <c r="V11" s="87">
        <v>0</v>
      </c>
    </row>
    <row r="12" spans="1:22" ht="18" customHeight="1">
      <c r="A12" s="110"/>
      <c r="B12" s="110"/>
      <c r="C12" s="56" t="s">
        <v>171</v>
      </c>
      <c r="D12" s="56"/>
      <c r="E12" s="107">
        <v>0</v>
      </c>
      <c r="F12" s="87">
        <v>0</v>
      </c>
      <c r="G12" s="107">
        <v>0</v>
      </c>
      <c r="H12" s="87">
        <v>0</v>
      </c>
      <c r="I12" s="107">
        <v>0</v>
      </c>
      <c r="J12" s="87" t="s">
        <v>277</v>
      </c>
      <c r="K12" s="107">
        <v>461</v>
      </c>
      <c r="L12" s="87">
        <v>461</v>
      </c>
      <c r="M12" s="107">
        <v>1100</v>
      </c>
      <c r="N12" s="87">
        <v>1100</v>
      </c>
      <c r="O12" s="107">
        <v>713</v>
      </c>
      <c r="P12" s="87">
        <v>713</v>
      </c>
      <c r="Q12" s="107">
        <v>10</v>
      </c>
      <c r="R12" s="87">
        <v>10</v>
      </c>
      <c r="S12" s="104">
        <v>30</v>
      </c>
      <c r="T12" s="87">
        <v>30</v>
      </c>
      <c r="U12" s="107">
        <v>0</v>
      </c>
      <c r="V12" s="87">
        <v>0</v>
      </c>
    </row>
    <row r="13" spans="1:22" ht="18" customHeight="1">
      <c r="A13" s="110"/>
      <c r="B13" s="110"/>
      <c r="C13" s="56" t="s">
        <v>172</v>
      </c>
      <c r="D13" s="56"/>
      <c r="E13" s="107">
        <v>0</v>
      </c>
      <c r="F13" s="87">
        <v>0</v>
      </c>
      <c r="G13" s="107">
        <v>0</v>
      </c>
      <c r="H13" s="87">
        <v>0</v>
      </c>
      <c r="I13" s="107">
        <v>0</v>
      </c>
      <c r="J13" s="87" t="s">
        <v>277</v>
      </c>
      <c r="K13" s="107">
        <v>0</v>
      </c>
      <c r="L13" s="87">
        <v>0</v>
      </c>
      <c r="M13" s="107">
        <v>0</v>
      </c>
      <c r="N13" s="87">
        <v>0</v>
      </c>
      <c r="O13" s="107">
        <v>0</v>
      </c>
      <c r="P13" s="87">
        <v>0</v>
      </c>
      <c r="Q13" s="107">
        <v>0</v>
      </c>
      <c r="R13" s="87">
        <v>0</v>
      </c>
      <c r="S13" s="104">
        <v>0</v>
      </c>
      <c r="T13" s="87">
        <v>0</v>
      </c>
      <c r="U13" s="107">
        <v>0</v>
      </c>
      <c r="V13" s="87">
        <v>0</v>
      </c>
    </row>
    <row r="14" spans="1:22" ht="18" customHeight="1">
      <c r="A14" s="110"/>
      <c r="B14" s="110"/>
      <c r="C14" s="56" t="s">
        <v>78</v>
      </c>
      <c r="D14" s="56"/>
      <c r="E14" s="107">
        <v>0</v>
      </c>
      <c r="F14" s="87">
        <v>0</v>
      </c>
      <c r="G14" s="107">
        <v>0</v>
      </c>
      <c r="H14" s="87">
        <v>0</v>
      </c>
      <c r="I14" s="107">
        <v>0</v>
      </c>
      <c r="J14" s="87" t="s">
        <v>277</v>
      </c>
      <c r="K14" s="107">
        <v>0</v>
      </c>
      <c r="L14" s="87">
        <v>0</v>
      </c>
      <c r="M14" s="107">
        <v>0</v>
      </c>
      <c r="N14" s="87">
        <v>0</v>
      </c>
      <c r="O14" s="107">
        <v>0</v>
      </c>
      <c r="P14" s="87">
        <v>0</v>
      </c>
      <c r="Q14" s="107">
        <v>0</v>
      </c>
      <c r="R14" s="87">
        <v>0</v>
      </c>
      <c r="S14" s="104">
        <v>0</v>
      </c>
      <c r="T14" s="87">
        <v>0</v>
      </c>
      <c r="U14" s="107">
        <v>0</v>
      </c>
      <c r="V14" s="87">
        <v>0</v>
      </c>
    </row>
    <row r="15" spans="1:22" ht="18" customHeight="1">
      <c r="A15" s="110" t="s">
        <v>173</v>
      </c>
      <c r="B15" s="110" t="s">
        <v>174</v>
      </c>
      <c r="C15" s="56" t="s">
        <v>175</v>
      </c>
      <c r="D15" s="56"/>
      <c r="E15" s="108">
        <v>1555</v>
      </c>
      <c r="F15" s="93">
        <v>3250</v>
      </c>
      <c r="G15" s="88">
        <v>4748</v>
      </c>
      <c r="H15" s="93">
        <v>6809</v>
      </c>
      <c r="I15" s="88">
        <v>13019</v>
      </c>
      <c r="J15" s="93">
        <v>12863</v>
      </c>
      <c r="K15" s="88">
        <v>155</v>
      </c>
      <c r="L15" s="93">
        <v>122</v>
      </c>
      <c r="M15" s="88">
        <v>361</v>
      </c>
      <c r="N15" s="93">
        <v>401</v>
      </c>
      <c r="O15" s="88">
        <v>799</v>
      </c>
      <c r="P15" s="93">
        <v>1455</v>
      </c>
      <c r="Q15" s="88">
        <v>3150</v>
      </c>
      <c r="R15" s="93">
        <v>2160</v>
      </c>
      <c r="S15" s="105">
        <v>2147</v>
      </c>
      <c r="T15" s="93">
        <v>2070</v>
      </c>
      <c r="U15" s="103">
        <v>5390</v>
      </c>
      <c r="V15" s="93">
        <v>4693</v>
      </c>
    </row>
    <row r="16" spans="1:22" ht="18" customHeight="1">
      <c r="A16" s="110"/>
      <c r="B16" s="110"/>
      <c r="C16" s="56" t="s">
        <v>176</v>
      </c>
      <c r="D16" s="56"/>
      <c r="E16" s="108">
        <v>0</v>
      </c>
      <c r="F16" s="93">
        <v>20</v>
      </c>
      <c r="G16" s="88">
        <v>18891</v>
      </c>
      <c r="H16" s="93">
        <v>16718</v>
      </c>
      <c r="I16" s="88">
        <v>1690741</v>
      </c>
      <c r="J16" s="93">
        <v>1681686</v>
      </c>
      <c r="K16" s="88">
        <v>2692</v>
      </c>
      <c r="L16" s="93">
        <v>2757</v>
      </c>
      <c r="M16" s="88">
        <v>531</v>
      </c>
      <c r="N16" s="93">
        <v>564</v>
      </c>
      <c r="O16" s="88">
        <v>1689</v>
      </c>
      <c r="P16" s="93">
        <v>1361</v>
      </c>
      <c r="Q16" s="88">
        <v>3508</v>
      </c>
      <c r="R16" s="93">
        <v>3460</v>
      </c>
      <c r="S16" s="105">
        <v>315</v>
      </c>
      <c r="T16" s="93">
        <v>303</v>
      </c>
      <c r="U16" s="103">
        <v>11485</v>
      </c>
      <c r="V16" s="93">
        <v>11150</v>
      </c>
    </row>
    <row r="17" spans="1:23" ht="18" customHeight="1">
      <c r="A17" s="110"/>
      <c r="B17" s="110"/>
      <c r="C17" s="56" t="s">
        <v>177</v>
      </c>
      <c r="D17" s="56"/>
      <c r="E17" s="108">
        <v>0</v>
      </c>
      <c r="F17" s="93">
        <v>0</v>
      </c>
      <c r="G17" s="88">
        <v>0</v>
      </c>
      <c r="H17" s="93">
        <v>0</v>
      </c>
      <c r="I17" s="88">
        <v>896</v>
      </c>
      <c r="J17" s="93">
        <v>980</v>
      </c>
      <c r="K17" s="88">
        <v>0</v>
      </c>
      <c r="L17" s="93">
        <v>0</v>
      </c>
      <c r="M17" s="88">
        <v>0</v>
      </c>
      <c r="N17" s="93">
        <v>0</v>
      </c>
      <c r="O17" s="88">
        <v>0</v>
      </c>
      <c r="P17" s="93">
        <v>0</v>
      </c>
      <c r="Q17" s="88">
        <v>0</v>
      </c>
      <c r="R17" s="93">
        <v>0</v>
      </c>
      <c r="S17" s="106">
        <v>0</v>
      </c>
      <c r="T17" s="93">
        <v>0</v>
      </c>
      <c r="U17" s="103">
        <v>0</v>
      </c>
      <c r="V17" s="93">
        <v>0</v>
      </c>
    </row>
    <row r="18" spans="1:23" ht="18" customHeight="1">
      <c r="A18" s="110"/>
      <c r="B18" s="110"/>
      <c r="C18" s="56" t="s">
        <v>178</v>
      </c>
      <c r="D18" s="56"/>
      <c r="E18" s="108">
        <v>1555</v>
      </c>
      <c r="F18" s="93">
        <v>3270</v>
      </c>
      <c r="G18" s="88">
        <v>23639</v>
      </c>
      <c r="H18" s="93">
        <v>23527</v>
      </c>
      <c r="I18" s="88">
        <v>1704656</v>
      </c>
      <c r="J18" s="93">
        <v>1695528</v>
      </c>
      <c r="K18" s="88">
        <v>2848</v>
      </c>
      <c r="L18" s="93">
        <v>2879</v>
      </c>
      <c r="M18" s="88">
        <v>892</v>
      </c>
      <c r="N18" s="93">
        <v>965</v>
      </c>
      <c r="O18" s="88">
        <v>2488</v>
      </c>
      <c r="P18" s="93">
        <v>2815</v>
      </c>
      <c r="Q18" s="88">
        <v>6658</v>
      </c>
      <c r="R18" s="93">
        <v>5620</v>
      </c>
      <c r="S18" s="105">
        <v>2462</v>
      </c>
      <c r="T18" s="93">
        <v>2373</v>
      </c>
      <c r="U18" s="103">
        <f>SUM(U15:U17)</f>
        <v>16875</v>
      </c>
      <c r="V18" s="93">
        <v>15843</v>
      </c>
    </row>
    <row r="19" spans="1:23" ht="18" customHeight="1">
      <c r="A19" s="110"/>
      <c r="B19" s="110" t="s">
        <v>179</v>
      </c>
      <c r="C19" s="56" t="s">
        <v>180</v>
      </c>
      <c r="D19" s="56"/>
      <c r="E19" s="108">
        <v>26</v>
      </c>
      <c r="F19" s="93">
        <v>1703</v>
      </c>
      <c r="G19" s="88">
        <v>4735</v>
      </c>
      <c r="H19" s="93">
        <v>9882</v>
      </c>
      <c r="I19" s="88">
        <v>67666</v>
      </c>
      <c r="J19" s="93">
        <v>68024</v>
      </c>
      <c r="K19" s="88">
        <v>2033</v>
      </c>
      <c r="L19" s="93">
        <v>2058</v>
      </c>
      <c r="M19" s="88">
        <v>1030</v>
      </c>
      <c r="N19" s="93">
        <v>978</v>
      </c>
      <c r="O19" s="88">
        <v>170</v>
      </c>
      <c r="P19" s="93">
        <v>522</v>
      </c>
      <c r="Q19" s="88">
        <v>1577</v>
      </c>
      <c r="R19" s="93">
        <v>804</v>
      </c>
      <c r="S19" s="105">
        <v>609</v>
      </c>
      <c r="T19" s="93">
        <v>658</v>
      </c>
      <c r="U19" s="103">
        <v>8382</v>
      </c>
      <c r="V19" s="93">
        <v>7622</v>
      </c>
    </row>
    <row r="20" spans="1:23" ht="18" customHeight="1">
      <c r="A20" s="110"/>
      <c r="B20" s="110"/>
      <c r="C20" s="56" t="s">
        <v>181</v>
      </c>
      <c r="D20" s="56"/>
      <c r="E20" s="108">
        <v>0</v>
      </c>
      <c r="F20" s="93">
        <v>15</v>
      </c>
      <c r="G20" s="88">
        <v>14777</v>
      </c>
      <c r="H20" s="93">
        <v>9963</v>
      </c>
      <c r="I20" s="88">
        <v>513650</v>
      </c>
      <c r="J20" s="93">
        <v>536021</v>
      </c>
      <c r="K20" s="88">
        <v>10</v>
      </c>
      <c r="L20" s="93">
        <v>15</v>
      </c>
      <c r="M20" s="88">
        <v>1018</v>
      </c>
      <c r="N20" s="93">
        <v>1017</v>
      </c>
      <c r="O20" s="88">
        <v>322</v>
      </c>
      <c r="P20" s="93">
        <v>335</v>
      </c>
      <c r="Q20" s="88">
        <v>552</v>
      </c>
      <c r="R20" s="93">
        <v>261</v>
      </c>
      <c r="S20" s="105">
        <v>77</v>
      </c>
      <c r="T20" s="93">
        <v>40</v>
      </c>
      <c r="U20" s="103">
        <v>3749</v>
      </c>
      <c r="V20" s="93">
        <v>3832</v>
      </c>
    </row>
    <row r="21" spans="1:23" ht="18" customHeight="1">
      <c r="A21" s="110"/>
      <c r="B21" s="110"/>
      <c r="C21" s="56" t="s">
        <v>182</v>
      </c>
      <c r="D21" s="56"/>
      <c r="E21" s="108">
        <v>0</v>
      </c>
      <c r="F21" s="88">
        <v>0</v>
      </c>
      <c r="G21" s="88">
        <v>0</v>
      </c>
      <c r="H21" s="88">
        <v>0</v>
      </c>
      <c r="I21" s="88">
        <v>803337</v>
      </c>
      <c r="J21" s="88">
        <v>771945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105">
        <v>0</v>
      </c>
      <c r="T21" s="88">
        <v>0</v>
      </c>
      <c r="U21" s="103">
        <v>0</v>
      </c>
      <c r="V21" s="88">
        <v>0</v>
      </c>
    </row>
    <row r="22" spans="1:23" ht="18" customHeight="1">
      <c r="A22" s="110"/>
      <c r="B22" s="110"/>
      <c r="C22" s="30" t="s">
        <v>183</v>
      </c>
      <c r="D22" s="30"/>
      <c r="E22" s="108">
        <v>26</v>
      </c>
      <c r="F22" s="93">
        <v>1718</v>
      </c>
      <c r="G22" s="88">
        <v>19512</v>
      </c>
      <c r="H22" s="93">
        <v>19845</v>
      </c>
      <c r="I22" s="88">
        <v>1384653</v>
      </c>
      <c r="J22" s="93">
        <v>1375990</v>
      </c>
      <c r="K22" s="88">
        <v>2043</v>
      </c>
      <c r="L22" s="93">
        <v>2073</v>
      </c>
      <c r="M22" s="88">
        <v>2048</v>
      </c>
      <c r="N22" s="93">
        <v>1995</v>
      </c>
      <c r="O22" s="88">
        <v>492</v>
      </c>
      <c r="P22" s="93">
        <v>857</v>
      </c>
      <c r="Q22" s="88">
        <v>2129</v>
      </c>
      <c r="R22" s="93">
        <v>1065</v>
      </c>
      <c r="S22" s="105">
        <v>686</v>
      </c>
      <c r="T22" s="93">
        <v>699</v>
      </c>
      <c r="U22" s="103">
        <f>SUM(U19:U21)+1</f>
        <v>12132</v>
      </c>
      <c r="V22" s="93">
        <v>11454</v>
      </c>
    </row>
    <row r="23" spans="1:23" ht="18" customHeight="1">
      <c r="A23" s="110"/>
      <c r="B23" s="110" t="s">
        <v>184</v>
      </c>
      <c r="C23" s="56" t="s">
        <v>185</v>
      </c>
      <c r="D23" s="56"/>
      <c r="E23" s="108">
        <v>20</v>
      </c>
      <c r="F23" s="93">
        <v>20</v>
      </c>
      <c r="G23" s="88">
        <v>50</v>
      </c>
      <c r="H23" s="93">
        <v>50</v>
      </c>
      <c r="I23" s="88">
        <v>320003</v>
      </c>
      <c r="J23" s="93">
        <v>319538</v>
      </c>
      <c r="K23" s="88">
        <v>1063</v>
      </c>
      <c r="L23" s="93">
        <v>1063</v>
      </c>
      <c r="M23" s="88">
        <v>3000</v>
      </c>
      <c r="N23" s="93">
        <v>3000</v>
      </c>
      <c r="O23" s="88">
        <v>1500</v>
      </c>
      <c r="P23" s="93">
        <v>1500</v>
      </c>
      <c r="Q23" s="88">
        <v>100</v>
      </c>
      <c r="R23" s="93">
        <v>100</v>
      </c>
      <c r="S23" s="105">
        <v>315</v>
      </c>
      <c r="T23" s="93">
        <v>315</v>
      </c>
      <c r="U23" s="103">
        <v>100</v>
      </c>
      <c r="V23" s="93">
        <v>100</v>
      </c>
    </row>
    <row r="24" spans="1:23" ht="18" customHeight="1">
      <c r="A24" s="110"/>
      <c r="B24" s="110"/>
      <c r="C24" s="56" t="s">
        <v>186</v>
      </c>
      <c r="D24" s="56"/>
      <c r="E24" s="108">
        <v>0</v>
      </c>
      <c r="F24" s="93">
        <v>0</v>
      </c>
      <c r="G24" s="88">
        <v>4077</v>
      </c>
      <c r="H24" s="93">
        <v>3632</v>
      </c>
      <c r="I24" s="88">
        <v>0</v>
      </c>
      <c r="J24" s="93">
        <v>0</v>
      </c>
      <c r="K24" s="88">
        <v>-259</v>
      </c>
      <c r="L24" s="93">
        <v>-257</v>
      </c>
      <c r="M24" s="88">
        <v>-4115</v>
      </c>
      <c r="N24" s="93">
        <v>-4029</v>
      </c>
      <c r="O24" s="88">
        <v>495</v>
      </c>
      <c r="P24" s="93">
        <v>459</v>
      </c>
      <c r="Q24" s="88">
        <v>-28112</v>
      </c>
      <c r="R24" s="93">
        <v>-28085</v>
      </c>
      <c r="S24" s="105">
        <v>1146</v>
      </c>
      <c r="T24" s="93">
        <v>1044</v>
      </c>
      <c r="U24" s="103">
        <f>4643-U25</f>
        <v>4618</v>
      </c>
      <c r="V24" s="93">
        <v>4263</v>
      </c>
    </row>
    <row r="25" spans="1:23" ht="18" customHeight="1">
      <c r="A25" s="110"/>
      <c r="B25" s="110"/>
      <c r="C25" s="56" t="s">
        <v>187</v>
      </c>
      <c r="D25" s="56"/>
      <c r="E25" s="108">
        <v>1509</v>
      </c>
      <c r="F25" s="93">
        <v>1532</v>
      </c>
      <c r="G25" s="88">
        <v>0</v>
      </c>
      <c r="H25" s="93">
        <v>0</v>
      </c>
      <c r="I25" s="88">
        <v>0</v>
      </c>
      <c r="J25" s="93">
        <v>0</v>
      </c>
      <c r="K25" s="88">
        <v>0</v>
      </c>
      <c r="L25" s="93">
        <v>0</v>
      </c>
      <c r="M25" s="88">
        <v>0</v>
      </c>
      <c r="N25" s="93">
        <v>0</v>
      </c>
      <c r="O25" s="88">
        <v>0</v>
      </c>
      <c r="P25" s="93">
        <v>0</v>
      </c>
      <c r="Q25" s="88">
        <v>32540</v>
      </c>
      <c r="R25" s="93">
        <v>32540</v>
      </c>
      <c r="S25" s="105">
        <v>315</v>
      </c>
      <c r="T25" s="93">
        <v>315</v>
      </c>
      <c r="U25" s="103">
        <v>25</v>
      </c>
      <c r="V25" s="93">
        <v>25</v>
      </c>
    </row>
    <row r="26" spans="1:23" ht="18" customHeight="1">
      <c r="A26" s="110"/>
      <c r="B26" s="110"/>
      <c r="C26" s="56" t="s">
        <v>188</v>
      </c>
      <c r="D26" s="56"/>
      <c r="E26" s="108">
        <v>1529</v>
      </c>
      <c r="F26" s="93">
        <v>1552</v>
      </c>
      <c r="G26" s="88">
        <v>4127</v>
      </c>
      <c r="H26" s="93">
        <v>3682</v>
      </c>
      <c r="I26" s="88">
        <v>320003</v>
      </c>
      <c r="J26" s="93">
        <v>319538</v>
      </c>
      <c r="K26" s="88">
        <v>804</v>
      </c>
      <c r="L26" s="93">
        <v>806</v>
      </c>
      <c r="M26" s="88">
        <v>-1155</v>
      </c>
      <c r="N26" s="93">
        <v>-1029</v>
      </c>
      <c r="O26" s="88">
        <v>1995</v>
      </c>
      <c r="P26" s="93">
        <v>1959</v>
      </c>
      <c r="Q26" s="88">
        <v>4528</v>
      </c>
      <c r="R26" s="93">
        <v>4555</v>
      </c>
      <c r="S26" s="105">
        <v>1776</v>
      </c>
      <c r="T26" s="93">
        <v>1674</v>
      </c>
      <c r="U26" s="103">
        <f>SUM(U23:U25)</f>
        <v>4743</v>
      </c>
      <c r="V26" s="93">
        <v>4388</v>
      </c>
    </row>
    <row r="27" spans="1:23" ht="18" customHeight="1">
      <c r="A27" s="110"/>
      <c r="B27" s="56" t="s">
        <v>189</v>
      </c>
      <c r="C27" s="56"/>
      <c r="D27" s="56"/>
      <c r="E27" s="108">
        <v>1555</v>
      </c>
      <c r="F27" s="93">
        <v>3270</v>
      </c>
      <c r="G27" s="88">
        <v>23639</v>
      </c>
      <c r="H27" s="93">
        <v>23527</v>
      </c>
      <c r="I27" s="88">
        <v>1704656</v>
      </c>
      <c r="J27" s="93">
        <v>1695528</v>
      </c>
      <c r="K27" s="88">
        <v>2848</v>
      </c>
      <c r="L27" s="93">
        <v>2879</v>
      </c>
      <c r="M27" s="88">
        <v>892</v>
      </c>
      <c r="N27" s="93">
        <v>965</v>
      </c>
      <c r="O27" s="88">
        <v>2488</v>
      </c>
      <c r="P27" s="93">
        <v>2815</v>
      </c>
      <c r="Q27" s="88">
        <v>6658</v>
      </c>
      <c r="R27" s="93">
        <v>5620</v>
      </c>
      <c r="S27" s="105">
        <v>2462</v>
      </c>
      <c r="T27" s="93">
        <v>2373</v>
      </c>
      <c r="U27" s="103">
        <f>+U22+U26</f>
        <v>16875</v>
      </c>
      <c r="V27" s="93">
        <v>15843</v>
      </c>
    </row>
    <row r="28" spans="1:23" ht="18" customHeight="1">
      <c r="A28" s="110" t="s">
        <v>190</v>
      </c>
      <c r="B28" s="110" t="s">
        <v>191</v>
      </c>
      <c r="C28" s="56" t="s">
        <v>192</v>
      </c>
      <c r="D28" s="89" t="s">
        <v>36</v>
      </c>
      <c r="E28" s="108">
        <v>2429</v>
      </c>
      <c r="F28" s="93">
        <v>2806</v>
      </c>
      <c r="G28" s="88">
        <v>12246</v>
      </c>
      <c r="H28" s="93">
        <v>12101</v>
      </c>
      <c r="I28" s="88">
        <v>68024</v>
      </c>
      <c r="J28" s="93">
        <v>65110</v>
      </c>
      <c r="K28" s="88">
        <v>191</v>
      </c>
      <c r="L28" s="93">
        <v>181</v>
      </c>
      <c r="M28" s="88">
        <v>613</v>
      </c>
      <c r="N28" s="93">
        <v>603</v>
      </c>
      <c r="O28" s="88">
        <v>796</v>
      </c>
      <c r="P28" s="93">
        <v>749</v>
      </c>
      <c r="Q28" s="88">
        <v>2377</v>
      </c>
      <c r="R28" s="93">
        <v>1981</v>
      </c>
      <c r="S28" s="105">
        <v>3916</v>
      </c>
      <c r="T28" s="93">
        <v>4061</v>
      </c>
      <c r="U28" s="103">
        <v>5191</v>
      </c>
      <c r="V28" s="93">
        <v>5131</v>
      </c>
    </row>
    <row r="29" spans="1:23" ht="18" customHeight="1">
      <c r="A29" s="110"/>
      <c r="B29" s="110"/>
      <c r="C29" s="56" t="s">
        <v>193</v>
      </c>
      <c r="D29" s="89" t="s">
        <v>37</v>
      </c>
      <c r="E29" s="108">
        <v>2426</v>
      </c>
      <c r="F29" s="93">
        <v>2798</v>
      </c>
      <c r="G29" s="88">
        <v>11957</v>
      </c>
      <c r="H29" s="93">
        <v>11760</v>
      </c>
      <c r="I29" s="88">
        <v>61601</v>
      </c>
      <c r="J29" s="93">
        <v>58258</v>
      </c>
      <c r="K29" s="88">
        <v>179</v>
      </c>
      <c r="L29" s="93">
        <v>176</v>
      </c>
      <c r="M29" s="88">
        <v>746</v>
      </c>
      <c r="N29" s="93">
        <v>703</v>
      </c>
      <c r="O29" s="88">
        <v>662</v>
      </c>
      <c r="P29" s="93">
        <v>622</v>
      </c>
      <c r="Q29" s="88">
        <v>2199</v>
      </c>
      <c r="R29" s="93">
        <v>2174</v>
      </c>
      <c r="S29" s="105">
        <v>3471</v>
      </c>
      <c r="T29" s="93">
        <v>3552</v>
      </c>
      <c r="U29" s="103">
        <f>5011-U30</f>
        <v>4762</v>
      </c>
      <c r="V29" s="93">
        <v>4638</v>
      </c>
    </row>
    <row r="30" spans="1:23" ht="18" customHeight="1">
      <c r="A30" s="110"/>
      <c r="B30" s="110"/>
      <c r="C30" s="56" t="s">
        <v>194</v>
      </c>
      <c r="D30" s="89" t="s">
        <v>195</v>
      </c>
      <c r="E30" s="108">
        <v>27</v>
      </c>
      <c r="F30" s="93">
        <v>24</v>
      </c>
      <c r="G30" s="88">
        <v>40</v>
      </c>
      <c r="H30" s="93">
        <v>44</v>
      </c>
      <c r="I30" s="88">
        <v>1610</v>
      </c>
      <c r="J30" s="93">
        <v>1689</v>
      </c>
      <c r="K30" s="88">
        <v>0</v>
      </c>
      <c r="L30" s="93">
        <v>0</v>
      </c>
      <c r="M30" s="88">
        <v>80</v>
      </c>
      <c r="N30" s="93">
        <v>77</v>
      </c>
      <c r="O30" s="88">
        <v>82</v>
      </c>
      <c r="P30" s="93">
        <v>91</v>
      </c>
      <c r="Q30" s="88">
        <v>247</v>
      </c>
      <c r="R30" s="93">
        <v>257</v>
      </c>
      <c r="S30" s="105">
        <v>264</v>
      </c>
      <c r="T30" s="93">
        <v>252</v>
      </c>
      <c r="U30" s="103">
        <v>249</v>
      </c>
      <c r="V30" s="93">
        <v>238</v>
      </c>
    </row>
    <row r="31" spans="1:23" ht="18" customHeight="1">
      <c r="A31" s="110"/>
      <c r="B31" s="110"/>
      <c r="C31" s="30" t="s">
        <v>196</v>
      </c>
      <c r="D31" s="89" t="s">
        <v>197</v>
      </c>
      <c r="E31" s="108">
        <f t="shared" ref="E31" si="0">E28-E29-E30</f>
        <v>-24</v>
      </c>
      <c r="F31" s="93">
        <f t="shared" ref="F31:V31" si="1">F28-F29-F30</f>
        <v>-16</v>
      </c>
      <c r="G31" s="88">
        <f>G28-G29-G30+1</f>
        <v>250</v>
      </c>
      <c r="H31" s="93">
        <f>H28-H29-H30-1</f>
        <v>296</v>
      </c>
      <c r="I31" s="88">
        <f>I28-I29-I30</f>
        <v>4813</v>
      </c>
      <c r="J31" s="93">
        <f t="shared" ref="J31" si="2">J28-J29-J30</f>
        <v>5163</v>
      </c>
      <c r="K31" s="88">
        <f>K28-K29-K30-1</f>
        <v>11</v>
      </c>
      <c r="L31" s="93">
        <f t="shared" ref="L31:O31" si="3">L28-L29-L30</f>
        <v>5</v>
      </c>
      <c r="M31" s="88">
        <f>M28-M29-M30+1</f>
        <v>-212</v>
      </c>
      <c r="N31" s="93">
        <f t="shared" si="3"/>
        <v>-177</v>
      </c>
      <c r="O31" s="88">
        <f t="shared" si="3"/>
        <v>52</v>
      </c>
      <c r="P31" s="93">
        <f>P28-P29-P30+1</f>
        <v>37</v>
      </c>
      <c r="Q31" s="88">
        <f>Q28-Q29-Q30+1</f>
        <v>-68</v>
      </c>
      <c r="R31" s="93">
        <f t="shared" si="1"/>
        <v>-450</v>
      </c>
      <c r="S31" s="105">
        <f>S28-S29-S30+1</f>
        <v>182</v>
      </c>
      <c r="T31" s="93">
        <f>T28-T29-T30+1</f>
        <v>258</v>
      </c>
      <c r="U31" s="103">
        <f t="shared" ref="U31" si="4">U28-U29-U30</f>
        <v>180</v>
      </c>
      <c r="V31" s="93">
        <f t="shared" si="1"/>
        <v>255</v>
      </c>
      <c r="W31" s="7"/>
    </row>
    <row r="32" spans="1:23" ht="18" customHeight="1">
      <c r="A32" s="110"/>
      <c r="B32" s="110"/>
      <c r="C32" s="56" t="s">
        <v>198</v>
      </c>
      <c r="D32" s="89" t="s">
        <v>199</v>
      </c>
      <c r="E32" s="108">
        <v>1</v>
      </c>
      <c r="F32" s="93">
        <v>1</v>
      </c>
      <c r="G32" s="88">
        <v>16</v>
      </c>
      <c r="H32" s="93">
        <v>12</v>
      </c>
      <c r="I32" s="88">
        <v>141</v>
      </c>
      <c r="J32" s="93">
        <v>105</v>
      </c>
      <c r="K32" s="88">
        <v>1</v>
      </c>
      <c r="L32" s="93">
        <v>1</v>
      </c>
      <c r="M32" s="88">
        <v>15</v>
      </c>
      <c r="N32" s="93">
        <v>14</v>
      </c>
      <c r="O32" s="88">
        <v>3</v>
      </c>
      <c r="P32" s="93">
        <v>29</v>
      </c>
      <c r="Q32" s="88">
        <v>47</v>
      </c>
      <c r="R32" s="93">
        <v>10</v>
      </c>
      <c r="S32" s="105">
        <v>6</v>
      </c>
      <c r="T32" s="93">
        <v>6</v>
      </c>
      <c r="U32" s="103">
        <v>84</v>
      </c>
      <c r="V32" s="93">
        <v>83</v>
      </c>
    </row>
    <row r="33" spans="1:22" ht="18" customHeight="1">
      <c r="A33" s="110"/>
      <c r="B33" s="110"/>
      <c r="C33" s="56" t="s">
        <v>200</v>
      </c>
      <c r="D33" s="89" t="s">
        <v>201</v>
      </c>
      <c r="E33" s="108">
        <v>0</v>
      </c>
      <c r="F33" s="93">
        <v>0</v>
      </c>
      <c r="G33" s="88">
        <v>61</v>
      </c>
      <c r="H33" s="93">
        <v>49</v>
      </c>
      <c r="I33" s="88">
        <v>4954</v>
      </c>
      <c r="J33" s="93">
        <v>5269</v>
      </c>
      <c r="K33" s="88">
        <v>14</v>
      </c>
      <c r="L33" s="93">
        <v>14</v>
      </c>
      <c r="M33" s="88">
        <v>1</v>
      </c>
      <c r="N33" s="93">
        <v>1</v>
      </c>
      <c r="O33" s="88">
        <v>1</v>
      </c>
      <c r="P33" s="93">
        <v>4</v>
      </c>
      <c r="Q33" s="88">
        <v>0</v>
      </c>
      <c r="R33" s="93">
        <v>0.4</v>
      </c>
      <c r="S33" s="105">
        <v>0</v>
      </c>
      <c r="T33" s="93">
        <v>0</v>
      </c>
      <c r="U33" s="103">
        <v>5</v>
      </c>
      <c r="V33" s="93">
        <v>1</v>
      </c>
    </row>
    <row r="34" spans="1:22" ht="18" customHeight="1">
      <c r="A34" s="110"/>
      <c r="B34" s="110"/>
      <c r="C34" s="30" t="s">
        <v>202</v>
      </c>
      <c r="D34" s="89" t="s">
        <v>203</v>
      </c>
      <c r="E34" s="108">
        <f t="shared" ref="E34" si="5">E31+E32-E33</f>
        <v>-23</v>
      </c>
      <c r="F34" s="93">
        <f>F31+F32-F33-1</f>
        <v>-16</v>
      </c>
      <c r="G34" s="88">
        <f>G31+G32-G33+1</f>
        <v>206</v>
      </c>
      <c r="H34" s="93">
        <f t="shared" ref="H34:M34" si="6">H31+H32-H33</f>
        <v>259</v>
      </c>
      <c r="I34" s="88">
        <f>I31+I32-I33</f>
        <v>0</v>
      </c>
      <c r="J34" s="93">
        <f>J31+J32-J33+1</f>
        <v>0</v>
      </c>
      <c r="K34" s="88">
        <f>K31+K32-K33+1</f>
        <v>-1</v>
      </c>
      <c r="L34" s="93">
        <f t="shared" si="6"/>
        <v>-8</v>
      </c>
      <c r="M34" s="88">
        <f t="shared" si="6"/>
        <v>-198</v>
      </c>
      <c r="N34" s="93">
        <f>N31+N32-N33+1</f>
        <v>-163</v>
      </c>
      <c r="O34" s="88">
        <f t="shared" ref="O34" si="7">O31+O32-O33</f>
        <v>54</v>
      </c>
      <c r="P34" s="93">
        <f t="shared" ref="P34:V34" si="8">P31+P32-P33</f>
        <v>62</v>
      </c>
      <c r="Q34" s="88">
        <f>Q31+Q32-Q33-1</f>
        <v>-22</v>
      </c>
      <c r="R34" s="93">
        <f t="shared" si="8"/>
        <v>-440.4</v>
      </c>
      <c r="S34" s="105">
        <f t="shared" si="8"/>
        <v>188</v>
      </c>
      <c r="T34" s="93">
        <f t="shared" si="8"/>
        <v>264</v>
      </c>
      <c r="U34" s="103">
        <f>U31+U32-U33-1</f>
        <v>258</v>
      </c>
      <c r="V34" s="93">
        <f t="shared" si="8"/>
        <v>337</v>
      </c>
    </row>
    <row r="35" spans="1:22" ht="18" customHeight="1">
      <c r="A35" s="110"/>
      <c r="B35" s="110" t="s">
        <v>204</v>
      </c>
      <c r="C35" s="56" t="s">
        <v>205</v>
      </c>
      <c r="D35" s="89" t="s">
        <v>206</v>
      </c>
      <c r="E35" s="108">
        <v>23</v>
      </c>
      <c r="F35" s="93">
        <v>16</v>
      </c>
      <c r="G35" s="88">
        <v>27</v>
      </c>
      <c r="H35" s="93">
        <v>0</v>
      </c>
      <c r="I35" s="88">
        <v>0</v>
      </c>
      <c r="J35" s="93">
        <v>0</v>
      </c>
      <c r="K35" s="88">
        <v>0</v>
      </c>
      <c r="L35" s="93">
        <v>0</v>
      </c>
      <c r="M35" s="88">
        <v>120</v>
      </c>
      <c r="N35" s="93">
        <v>3</v>
      </c>
      <c r="O35" s="88">
        <v>0</v>
      </c>
      <c r="P35" s="93">
        <v>0</v>
      </c>
      <c r="Q35" s="88">
        <v>451</v>
      </c>
      <c r="R35" s="93">
        <v>5</v>
      </c>
      <c r="S35" s="105">
        <v>0</v>
      </c>
      <c r="T35" s="93">
        <v>0</v>
      </c>
      <c r="U35" s="103">
        <v>473</v>
      </c>
      <c r="V35" s="93">
        <v>0</v>
      </c>
    </row>
    <row r="36" spans="1:22" ht="18" customHeight="1">
      <c r="A36" s="110"/>
      <c r="B36" s="110"/>
      <c r="C36" s="56" t="s">
        <v>207</v>
      </c>
      <c r="D36" s="89" t="s">
        <v>208</v>
      </c>
      <c r="E36" s="108">
        <v>0</v>
      </c>
      <c r="F36" s="93">
        <v>0</v>
      </c>
      <c r="G36" s="88">
        <v>38</v>
      </c>
      <c r="H36" s="93">
        <v>0</v>
      </c>
      <c r="I36" s="88">
        <v>0</v>
      </c>
      <c r="J36" s="93">
        <v>0</v>
      </c>
      <c r="K36" s="88">
        <v>0</v>
      </c>
      <c r="L36" s="93">
        <v>0</v>
      </c>
      <c r="M36" s="88">
        <v>47</v>
      </c>
      <c r="N36" s="93">
        <v>0</v>
      </c>
      <c r="O36" s="88">
        <v>1</v>
      </c>
      <c r="P36" s="93">
        <v>8</v>
      </c>
      <c r="Q36" s="88">
        <v>451</v>
      </c>
      <c r="R36" s="93">
        <v>5</v>
      </c>
      <c r="S36" s="105">
        <v>0</v>
      </c>
      <c r="T36" s="93">
        <v>0</v>
      </c>
      <c r="U36" s="103">
        <v>192</v>
      </c>
      <c r="V36" s="93">
        <v>3</v>
      </c>
    </row>
    <row r="37" spans="1:22" ht="18" customHeight="1">
      <c r="A37" s="110"/>
      <c r="B37" s="110"/>
      <c r="C37" s="56" t="s">
        <v>209</v>
      </c>
      <c r="D37" s="89" t="s">
        <v>210</v>
      </c>
      <c r="E37" s="108">
        <f t="shared" ref="E37" si="9">E34+E35-E36</f>
        <v>0</v>
      </c>
      <c r="F37" s="93">
        <f t="shared" ref="F37:U37" si="10">F34+F35-F36</f>
        <v>0</v>
      </c>
      <c r="G37" s="88">
        <f>G34+G35-G36</f>
        <v>195</v>
      </c>
      <c r="H37" s="93">
        <f t="shared" ref="H37:N37" si="11">H34+H35-H36</f>
        <v>259</v>
      </c>
      <c r="I37" s="88">
        <f t="shared" si="11"/>
        <v>0</v>
      </c>
      <c r="J37" s="93">
        <f t="shared" ref="J37:K37" si="12">J34+J35-J36</f>
        <v>0</v>
      </c>
      <c r="K37" s="88">
        <f t="shared" si="12"/>
        <v>-1</v>
      </c>
      <c r="L37" s="93">
        <f t="shared" si="11"/>
        <v>-8</v>
      </c>
      <c r="M37" s="88">
        <f t="shared" si="11"/>
        <v>-125</v>
      </c>
      <c r="N37" s="93">
        <f t="shared" si="11"/>
        <v>-160</v>
      </c>
      <c r="O37" s="88">
        <f>O34+O35-O36-1</f>
        <v>52</v>
      </c>
      <c r="P37" s="93">
        <f t="shared" si="10"/>
        <v>54</v>
      </c>
      <c r="Q37" s="88">
        <f t="shared" si="10"/>
        <v>-22</v>
      </c>
      <c r="R37" s="93">
        <f t="shared" si="10"/>
        <v>-440.4</v>
      </c>
      <c r="S37" s="105">
        <f t="shared" si="10"/>
        <v>188</v>
      </c>
      <c r="T37" s="93">
        <f t="shared" si="10"/>
        <v>264</v>
      </c>
      <c r="U37" s="103">
        <f t="shared" si="10"/>
        <v>539</v>
      </c>
      <c r="V37" s="93">
        <f>V34+V35-V36-1</f>
        <v>333</v>
      </c>
    </row>
    <row r="38" spans="1:22" ht="18" customHeight="1">
      <c r="A38" s="110"/>
      <c r="B38" s="110"/>
      <c r="C38" s="56" t="s">
        <v>211</v>
      </c>
      <c r="D38" s="89" t="s">
        <v>212</v>
      </c>
      <c r="E38" s="108">
        <v>0</v>
      </c>
      <c r="F38" s="93">
        <v>0</v>
      </c>
      <c r="G38" s="88">
        <v>0</v>
      </c>
      <c r="H38" s="93">
        <v>0</v>
      </c>
      <c r="I38" s="88">
        <v>0</v>
      </c>
      <c r="J38" s="93">
        <v>0</v>
      </c>
      <c r="K38" s="88">
        <v>0</v>
      </c>
      <c r="L38" s="93">
        <v>0</v>
      </c>
      <c r="M38" s="88">
        <v>0</v>
      </c>
      <c r="N38" s="93">
        <v>0</v>
      </c>
      <c r="O38" s="88">
        <v>0</v>
      </c>
      <c r="P38" s="93">
        <v>0</v>
      </c>
      <c r="Q38" s="88">
        <v>0</v>
      </c>
      <c r="R38" s="93">
        <v>0</v>
      </c>
      <c r="S38" s="105">
        <v>0</v>
      </c>
      <c r="T38" s="93">
        <v>0</v>
      </c>
      <c r="U38" s="103">
        <v>0</v>
      </c>
      <c r="V38" s="93">
        <v>0</v>
      </c>
    </row>
    <row r="39" spans="1:22" ht="18" customHeight="1">
      <c r="A39" s="110"/>
      <c r="B39" s="110"/>
      <c r="C39" s="56" t="s">
        <v>213</v>
      </c>
      <c r="D39" s="89" t="s">
        <v>214</v>
      </c>
      <c r="E39" s="108">
        <v>0</v>
      </c>
      <c r="F39" s="93">
        <v>0</v>
      </c>
      <c r="G39" s="88">
        <v>0</v>
      </c>
      <c r="H39" s="93">
        <v>0</v>
      </c>
      <c r="I39" s="88">
        <v>0</v>
      </c>
      <c r="J39" s="93">
        <v>0</v>
      </c>
      <c r="K39" s="88">
        <v>0</v>
      </c>
      <c r="L39" s="93">
        <v>0</v>
      </c>
      <c r="M39" s="88">
        <v>0</v>
      </c>
      <c r="N39" s="93">
        <v>0</v>
      </c>
      <c r="O39" s="88">
        <v>0</v>
      </c>
      <c r="P39" s="93">
        <v>0</v>
      </c>
      <c r="Q39" s="88">
        <v>0</v>
      </c>
      <c r="R39" s="93">
        <v>0</v>
      </c>
      <c r="S39" s="105">
        <v>0</v>
      </c>
      <c r="T39" s="93">
        <v>0</v>
      </c>
      <c r="U39" s="103">
        <v>0</v>
      </c>
      <c r="V39" s="93">
        <v>0</v>
      </c>
    </row>
    <row r="40" spans="1:22" ht="18" customHeight="1">
      <c r="A40" s="110"/>
      <c r="B40" s="110"/>
      <c r="C40" s="56" t="s">
        <v>215</v>
      </c>
      <c r="D40" s="89" t="s">
        <v>216</v>
      </c>
      <c r="E40" s="108">
        <v>0</v>
      </c>
      <c r="F40" s="93">
        <v>0</v>
      </c>
      <c r="G40" s="88">
        <v>0</v>
      </c>
      <c r="H40" s="93">
        <v>0</v>
      </c>
      <c r="I40" s="88">
        <v>0</v>
      </c>
      <c r="J40" s="93">
        <v>0</v>
      </c>
      <c r="K40" s="88">
        <v>1</v>
      </c>
      <c r="L40" s="93">
        <v>1</v>
      </c>
      <c r="M40" s="88">
        <v>1</v>
      </c>
      <c r="N40" s="93">
        <v>1</v>
      </c>
      <c r="O40" s="88">
        <v>15</v>
      </c>
      <c r="P40" s="93">
        <v>17</v>
      </c>
      <c r="Q40" s="88">
        <v>5</v>
      </c>
      <c r="R40" s="93">
        <v>5</v>
      </c>
      <c r="S40" s="105">
        <v>86</v>
      </c>
      <c r="T40" s="93">
        <v>121</v>
      </c>
      <c r="U40" s="103">
        <v>174</v>
      </c>
      <c r="V40" s="93">
        <v>110</v>
      </c>
    </row>
    <row r="41" spans="1:22" ht="18" customHeight="1">
      <c r="A41" s="110"/>
      <c r="B41" s="110"/>
      <c r="C41" s="30" t="s">
        <v>217</v>
      </c>
      <c r="D41" s="89" t="s">
        <v>218</v>
      </c>
      <c r="E41" s="108">
        <f t="shared" ref="E41" si="13">E34+E35-E36-E40</f>
        <v>0</v>
      </c>
      <c r="F41" s="93">
        <f t="shared" ref="F41:U41" si="14">F34+F35-F36-F40</f>
        <v>0</v>
      </c>
      <c r="G41" s="88">
        <f t="shared" si="14"/>
        <v>195</v>
      </c>
      <c r="H41" s="93">
        <f t="shared" ref="H41:N41" si="15">H34+H35-H36-H40</f>
        <v>259</v>
      </c>
      <c r="I41" s="88">
        <f t="shared" si="15"/>
        <v>0</v>
      </c>
      <c r="J41" s="93">
        <f t="shared" ref="J41" si="16">J34+J35-J36-J40</f>
        <v>0</v>
      </c>
      <c r="K41" s="88">
        <f>K34+K35-K36-K40</f>
        <v>-2</v>
      </c>
      <c r="L41" s="93">
        <f t="shared" si="15"/>
        <v>-9</v>
      </c>
      <c r="M41" s="88">
        <f t="shared" si="15"/>
        <v>-126</v>
      </c>
      <c r="N41" s="93">
        <f t="shared" si="15"/>
        <v>-161</v>
      </c>
      <c r="O41" s="88">
        <f>O34+O35-O36-O40-1</f>
        <v>37</v>
      </c>
      <c r="P41" s="93">
        <f>P34+P35-P36-P40-1</f>
        <v>36</v>
      </c>
      <c r="Q41" s="88">
        <f>Q34+Q35-Q36-Q40+1</f>
        <v>-26</v>
      </c>
      <c r="R41" s="93">
        <f t="shared" si="14"/>
        <v>-445.4</v>
      </c>
      <c r="S41" s="105">
        <f>S34+S35-S36-S40-1</f>
        <v>101</v>
      </c>
      <c r="T41" s="93">
        <f t="shared" si="14"/>
        <v>143</v>
      </c>
      <c r="U41" s="103">
        <f t="shared" si="14"/>
        <v>365</v>
      </c>
      <c r="V41" s="93">
        <f>V34+V35-V36-V40-1</f>
        <v>223</v>
      </c>
    </row>
    <row r="42" spans="1:22" ht="18" customHeight="1">
      <c r="A42" s="110"/>
      <c r="B42" s="110"/>
      <c r="C42" s="130" t="s">
        <v>219</v>
      </c>
      <c r="D42" s="130"/>
      <c r="E42" s="108">
        <f t="shared" ref="E42" si="17">E37+E38-E39-E40</f>
        <v>0</v>
      </c>
      <c r="F42" s="93">
        <f t="shared" ref="F42:G42" si="18">F37+F38-F39-F40</f>
        <v>0</v>
      </c>
      <c r="G42" s="88">
        <f t="shared" si="18"/>
        <v>195</v>
      </c>
      <c r="H42" s="93">
        <f t="shared" ref="H42:I42" si="19">H37+H38-H39-H40</f>
        <v>259</v>
      </c>
      <c r="I42" s="88">
        <f t="shared" si="19"/>
        <v>0</v>
      </c>
      <c r="J42" s="93">
        <f t="shared" ref="J42" si="20">J37+J38-J39-J40</f>
        <v>0</v>
      </c>
      <c r="K42" s="88">
        <v>0</v>
      </c>
      <c r="L42" s="93">
        <v>0</v>
      </c>
      <c r="M42" s="88">
        <v>0</v>
      </c>
      <c r="N42" s="93">
        <v>0</v>
      </c>
      <c r="O42" s="88">
        <v>0</v>
      </c>
      <c r="P42" s="93">
        <v>0</v>
      </c>
      <c r="Q42" s="88">
        <v>0</v>
      </c>
      <c r="R42" s="93">
        <v>0</v>
      </c>
      <c r="S42" s="105">
        <f>S37+S38-S39-S40-1</f>
        <v>101</v>
      </c>
      <c r="T42" s="93">
        <v>0</v>
      </c>
      <c r="U42" s="105">
        <v>0</v>
      </c>
      <c r="V42" s="93">
        <v>0</v>
      </c>
    </row>
    <row r="43" spans="1:22" ht="18" customHeight="1">
      <c r="A43" s="110"/>
      <c r="B43" s="110"/>
      <c r="C43" s="56" t="s">
        <v>220</v>
      </c>
      <c r="D43" s="89" t="s">
        <v>221</v>
      </c>
      <c r="E43" s="108">
        <v>0</v>
      </c>
      <c r="F43" s="93">
        <v>1532</v>
      </c>
      <c r="G43" s="88">
        <v>3882</v>
      </c>
      <c r="H43" s="93">
        <v>3372</v>
      </c>
      <c r="I43" s="88">
        <v>0</v>
      </c>
      <c r="J43" s="93">
        <v>0</v>
      </c>
      <c r="K43" s="88">
        <v>-257</v>
      </c>
      <c r="L43" s="93">
        <v>-247</v>
      </c>
      <c r="M43" s="88">
        <v>-4029</v>
      </c>
      <c r="N43" s="93">
        <v>-3868</v>
      </c>
      <c r="O43" s="88">
        <v>459</v>
      </c>
      <c r="P43" s="93">
        <v>422</v>
      </c>
      <c r="Q43" s="88">
        <v>-28085</v>
      </c>
      <c r="R43" s="93">
        <v>-27640</v>
      </c>
      <c r="S43" s="105">
        <v>1044</v>
      </c>
      <c r="T43" s="93">
        <v>901</v>
      </c>
      <c r="U43" s="103">
        <v>2383</v>
      </c>
      <c r="V43" s="93">
        <v>2250</v>
      </c>
    </row>
    <row r="44" spans="1:22" ht="18" customHeight="1">
      <c r="A44" s="110"/>
      <c r="B44" s="110"/>
      <c r="C44" s="30" t="s">
        <v>222</v>
      </c>
      <c r="D44" s="66" t="s">
        <v>223</v>
      </c>
      <c r="E44" s="108">
        <f t="shared" ref="E44" si="21">E41+E43</f>
        <v>0</v>
      </c>
      <c r="F44" s="93">
        <f t="shared" ref="F44:V44" si="22">F41+F43</f>
        <v>1532</v>
      </c>
      <c r="G44" s="88">
        <f>G41+G43</f>
        <v>4077</v>
      </c>
      <c r="H44" s="93">
        <f>H41+H43+1</f>
        <v>3632</v>
      </c>
      <c r="I44" s="88">
        <f t="shared" ref="I44" si="23">I41+I43</f>
        <v>0</v>
      </c>
      <c r="J44" s="93">
        <f t="shared" ref="J44" si="24">J41+J43</f>
        <v>0</v>
      </c>
      <c r="K44" s="88">
        <f>K41+K43</f>
        <v>-259</v>
      </c>
      <c r="L44" s="93">
        <f>L41+L43-1</f>
        <v>-257</v>
      </c>
      <c r="M44" s="88">
        <f t="shared" ref="M44" si="25">M41+M43</f>
        <v>-4155</v>
      </c>
      <c r="N44" s="93">
        <f t="shared" ref="N44" si="26">N41+N43</f>
        <v>-4029</v>
      </c>
      <c r="O44" s="88">
        <f>O41+O43-1</f>
        <v>495</v>
      </c>
      <c r="P44" s="93">
        <f>P41+P43+1</f>
        <v>459</v>
      </c>
      <c r="Q44" s="88">
        <f>Q41+Q43-1</f>
        <v>-28112</v>
      </c>
      <c r="R44" s="93">
        <f t="shared" si="22"/>
        <v>-28085.4</v>
      </c>
      <c r="S44" s="105">
        <f>S41+S43+1</f>
        <v>1146</v>
      </c>
      <c r="T44" s="93">
        <f t="shared" si="22"/>
        <v>1044</v>
      </c>
      <c r="U44" s="103">
        <f t="shared" si="22"/>
        <v>2748</v>
      </c>
      <c r="V44" s="93">
        <f t="shared" si="22"/>
        <v>2473</v>
      </c>
    </row>
    <row r="45" spans="1:22" ht="14.1" customHeight="1">
      <c r="A45" s="11" t="s">
        <v>224</v>
      </c>
    </row>
    <row r="46" spans="1:22" ht="14.1" customHeight="1">
      <c r="A46" s="11" t="s">
        <v>225</v>
      </c>
    </row>
    <row r="47" spans="1:22">
      <c r="A47" s="50"/>
    </row>
  </sheetData>
  <mergeCells count="19">
    <mergeCell ref="G6:H6"/>
    <mergeCell ref="K6:L6"/>
    <mergeCell ref="M6:N6"/>
    <mergeCell ref="U6:V6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O6:P6"/>
    <mergeCell ref="S6:T6"/>
    <mergeCell ref="A8:A14"/>
    <mergeCell ref="B9:B14"/>
    <mergeCell ref="Q6:R6"/>
  </mergeCells>
  <phoneticPr fontId="15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51" firstPageNumber="5" orientation="landscape" useFirstPageNumber="1" horizontalDpi="4294967292" r:id="rId1"/>
  <headerFooter alignWithMargins="0">
    <oddHeader>&amp;R&amp;"明朝,斜体"&amp;9指定都市－5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1.普通会計予算（R5-6年度）</vt:lpstr>
      <vt:lpstr>2.公営企業会計予算（R5-6年度）</vt:lpstr>
      <vt:lpstr>3.(1)普通会計決算（R3-4年度）</vt:lpstr>
      <vt:lpstr>3.(2)財政指標等（H30‐R4年度）</vt:lpstr>
      <vt:lpstr>4.公営企業会計決算（R3-4年度）</vt:lpstr>
      <vt:lpstr>4.公営企業会計決算（R3-4年度） (2)</vt:lpstr>
      <vt:lpstr>5.三セク決算（R3-4年度）</vt:lpstr>
      <vt:lpstr>'1.普通会計予算（R5-6年度）'!Print_Area</vt:lpstr>
      <vt:lpstr>'2.公営企業会計予算（R5-6年度）'!Print_Area</vt:lpstr>
      <vt:lpstr>'3.(1)普通会計決算（R3-4年度）'!Print_Area</vt:lpstr>
      <vt:lpstr>'3.(2)財政指標等（H30‐R4年度）'!Print_Area</vt:lpstr>
      <vt:lpstr>'4.公営企業会計決算（R3-4年度）'!Print_Area</vt:lpstr>
      <vt:lpstr>'4.公営企業会計決算（R3-4年度） (2)'!Print_Area</vt:lpstr>
      <vt:lpstr>'5.三セク決算（R3-4年度）'!Print_Area</vt:lpstr>
      <vt:lpstr>'2.公営企業会計予算（R5-6年度）'!Print_Titles</vt:lpstr>
      <vt:lpstr>'4.公営企業会計決算（R3-4年度）'!Print_Titles</vt:lpstr>
      <vt:lpstr>'4.公営企業会計決算（R3-4年度）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Administrator</cp:lastModifiedBy>
  <cp:lastPrinted>2024-08-29T01:17:09Z</cp:lastPrinted>
  <dcterms:created xsi:type="dcterms:W3CDTF">1999-07-06T05:17:05Z</dcterms:created>
  <dcterms:modified xsi:type="dcterms:W3CDTF">2024-09-03T04:12:31Z</dcterms:modified>
</cp:coreProperties>
</file>