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po3filesv04\財政局財政課共用\2024年度\業務別\500　起債関係\510　年度別作業用\04　通知・照会\04地方債協会\004_都道府県及び指定都市の財政状況について（地方債協会）\02　回答\"/>
    </mc:Choice>
  </mc:AlternateContent>
  <xr:revisionPtr revIDLastSave="0" documentId="13_ncr:1_{2784C3D5-EA60-4267-9183-D89C0A005BA1}" xr6:coauthVersionLast="47" xr6:coauthVersionMax="47" xr10:uidLastSave="{00000000-0000-0000-0000-000000000000}"/>
  <bookViews>
    <workbookView xWindow="-110" yWindow="-110" windowWidth="19420" windowHeight="10420" firstSheet="2" activeTab="3" xr2:uid="{00000000-000D-0000-FFFF-FFFF00000000}"/>
  </bookViews>
  <sheets>
    <sheet name="1.普通会計予算（R5-6年度）" sheetId="2" r:id="rId1"/>
    <sheet name="2.公営企業会計予算（R5-6年度）" sheetId="6" r:id="rId2"/>
    <sheet name="3.(1)普通会計決算（R3-4年度）" sheetId="7" r:id="rId3"/>
    <sheet name="3.(2)財政指標等（H30‐R4年度）" sheetId="8" r:id="rId4"/>
    <sheet name="4.公営企業会計決算（R3-4年度）" sheetId="9" r:id="rId5"/>
    <sheet name="5.三セク決算（R3-4年度）無" sheetId="10" r:id="rId6"/>
  </sheets>
  <definedNames>
    <definedName name="_xlnm.Print_Area" localSheetId="0">'1.普通会計予算（R5-6年度）'!$A$1:$I$42</definedName>
    <definedName name="_xlnm.Print_Area" localSheetId="1">'2.公営企業会計予算（R5-6年度）'!$A$1:$O$50</definedName>
    <definedName name="_xlnm.Print_Area" localSheetId="2">'3.(1)普通会計決算（R3-4年度）'!$A$1:$I$42</definedName>
    <definedName name="_xlnm.Print_Area" localSheetId="3">'3.(2)財政指標等（H30‐R4年度）'!$A$1:$I$35</definedName>
    <definedName name="_xlnm.Print_Area" localSheetId="4">'4.公営企業会計決算（R3-4年度）'!$A$1:$O$49</definedName>
    <definedName name="_xlnm.Print_Area" localSheetId="5">'5.三セク決算（R3-4年度）無'!$A$1:$N$46</definedName>
    <definedName name="_xlnm.Print_Titles" localSheetId="1">'2.公営企業会計予算（R5-6年度）'!$1:$4</definedName>
    <definedName name="_xlnm.Print_Titles" localSheetId="4">'4.公営企業会計決算（R3-4年度）'!$1:$4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9" l="1"/>
  <c r="O24" i="9" s="1"/>
  <c r="O27" i="9" s="1"/>
  <c r="N21" i="9"/>
  <c r="N24" i="9" s="1"/>
  <c r="N27" i="9" s="1"/>
  <c r="M21" i="9"/>
  <c r="M24" i="9" s="1"/>
  <c r="M27" i="9" s="1"/>
  <c r="L21" i="9"/>
  <c r="L24" i="9" s="1"/>
  <c r="L27" i="9" s="1"/>
  <c r="K21" i="9"/>
  <c r="K24" i="9" s="1"/>
  <c r="K27" i="9" s="1"/>
  <c r="J21" i="9"/>
  <c r="J24" i="9" s="1"/>
  <c r="J27" i="9" s="1"/>
  <c r="O16" i="9"/>
  <c r="O15" i="9"/>
  <c r="N15" i="9"/>
  <c r="M15" i="9"/>
  <c r="L15" i="9"/>
  <c r="K15" i="9"/>
  <c r="J15" i="9"/>
  <c r="O14" i="9"/>
  <c r="N14" i="9"/>
  <c r="M12" i="9"/>
  <c r="L12" i="9"/>
  <c r="K12" i="9"/>
  <c r="K11" i="9" s="1"/>
  <c r="J12" i="9"/>
  <c r="J11" i="9" s="1"/>
  <c r="M11" i="9"/>
  <c r="L11" i="9"/>
  <c r="M9" i="9"/>
  <c r="M14" i="9" s="1"/>
  <c r="L9" i="9"/>
  <c r="L14" i="9" s="1"/>
  <c r="K9" i="9"/>
  <c r="K14" i="9" s="1"/>
  <c r="J9" i="9"/>
  <c r="J14" i="9" s="1"/>
  <c r="N8" i="9"/>
  <c r="N16" i="9" s="1"/>
  <c r="M8" i="9"/>
  <c r="M16" i="9" s="1"/>
  <c r="L8" i="9"/>
  <c r="L16" i="9" s="1"/>
  <c r="K8" i="9"/>
  <c r="J8" i="9"/>
  <c r="J27" i="6"/>
  <c r="O24" i="6"/>
  <c r="O27" i="6" s="1"/>
  <c r="N24" i="6"/>
  <c r="N27" i="6" s="1"/>
  <c r="M24" i="6"/>
  <c r="M27" i="6" s="1"/>
  <c r="L24" i="6"/>
  <c r="L27" i="6" s="1"/>
  <c r="K24" i="6"/>
  <c r="K27" i="6" s="1"/>
  <c r="J24" i="6"/>
  <c r="O16" i="6"/>
  <c r="N16" i="6"/>
  <c r="M16" i="6"/>
  <c r="L16" i="6"/>
  <c r="K16" i="6"/>
  <c r="J16" i="6"/>
  <c r="O15" i="6"/>
  <c r="N15" i="6"/>
  <c r="M15" i="6"/>
  <c r="L15" i="6"/>
  <c r="K15" i="6"/>
  <c r="J15" i="6"/>
  <c r="O14" i="6"/>
  <c r="N14" i="6"/>
  <c r="M14" i="6"/>
  <c r="L14" i="6"/>
  <c r="K14" i="6"/>
  <c r="J14" i="6"/>
  <c r="J16" i="9" l="1"/>
  <c r="K16" i="9"/>
  <c r="I24" i="9" l="1"/>
  <c r="I27" i="9" s="1"/>
  <c r="H24" i="9"/>
  <c r="H27" i="9" s="1"/>
  <c r="I16" i="9"/>
  <c r="H16" i="9"/>
  <c r="I15" i="9"/>
  <c r="H15" i="9"/>
  <c r="I14" i="9"/>
  <c r="H14" i="9"/>
  <c r="H27" i="6"/>
  <c r="I24" i="6"/>
  <c r="I27" i="6" s="1"/>
  <c r="H24" i="6"/>
  <c r="I16" i="6"/>
  <c r="I15" i="6"/>
  <c r="H15" i="6"/>
  <c r="I14" i="6"/>
  <c r="H14" i="6"/>
  <c r="H11" i="6"/>
  <c r="H16" i="6" s="1"/>
  <c r="G24" i="6" l="1"/>
  <c r="G27" i="6" s="1"/>
  <c r="F24" i="6"/>
  <c r="F27" i="6" s="1"/>
  <c r="G16" i="6"/>
  <c r="F16" i="6"/>
  <c r="G15" i="6"/>
  <c r="F15" i="6"/>
  <c r="G14" i="6"/>
  <c r="F14" i="6"/>
  <c r="G24" i="9"/>
  <c r="G27" i="9" s="1"/>
  <c r="F24" i="9"/>
  <c r="F27" i="9" s="1"/>
  <c r="G16" i="9"/>
  <c r="F16" i="9"/>
  <c r="G15" i="9"/>
  <c r="F15" i="9"/>
  <c r="G14" i="9"/>
  <c r="F14" i="9"/>
  <c r="F27" i="2" l="1"/>
  <c r="H40" i="2"/>
  <c r="F23" i="2"/>
  <c r="F34" i="2"/>
  <c r="F40" i="2" l="1"/>
  <c r="F27" i="7" l="1"/>
  <c r="F40" i="7"/>
  <c r="I28" i="7"/>
  <c r="I29" i="7"/>
  <c r="I30" i="7"/>
  <c r="I31" i="7"/>
  <c r="I32" i="7"/>
  <c r="F22" i="7"/>
  <c r="H23" i="8" l="1"/>
  <c r="G23" i="8"/>
  <c r="F23" i="8"/>
  <c r="E23" i="8"/>
  <c r="H22" i="8"/>
  <c r="G22" i="8"/>
  <c r="F22" i="8"/>
  <c r="E22" i="8"/>
  <c r="H21" i="8"/>
  <c r="G21" i="8"/>
  <c r="F21" i="8"/>
  <c r="E21" i="8"/>
  <c r="H20" i="8"/>
  <c r="G20" i="8"/>
  <c r="F20" i="8"/>
  <c r="E20" i="8"/>
  <c r="H19" i="8"/>
  <c r="G19" i="8"/>
  <c r="F19" i="8"/>
  <c r="E19" i="8"/>
  <c r="H40" i="7"/>
  <c r="H22" i="7"/>
  <c r="H22" i="2"/>
  <c r="G38" i="2"/>
  <c r="G20" i="2"/>
  <c r="I22" i="8"/>
  <c r="I20" i="8"/>
  <c r="I16" i="2"/>
  <c r="G9" i="7"/>
  <c r="I36" i="2"/>
  <c r="N31" i="10"/>
  <c r="N34" i="10" s="1"/>
  <c r="M31" i="10"/>
  <c r="M34" i="10" s="1"/>
  <c r="L31" i="10"/>
  <c r="L34" i="10" s="1"/>
  <c r="L41" i="10" s="1"/>
  <c r="L44" i="10" s="1"/>
  <c r="K31" i="10"/>
  <c r="K34" i="10" s="1"/>
  <c r="K41" i="10" s="1"/>
  <c r="K44" i="10" s="1"/>
  <c r="J31" i="10"/>
  <c r="J34" i="10" s="1"/>
  <c r="I31" i="10"/>
  <c r="I34" i="10" s="1"/>
  <c r="H31" i="10"/>
  <c r="H34" i="10" s="1"/>
  <c r="G31" i="10"/>
  <c r="G34" i="10" s="1"/>
  <c r="F31" i="10"/>
  <c r="F34" i="10" s="1"/>
  <c r="F37" i="10" s="1"/>
  <c r="F42" i="10" s="1"/>
  <c r="E31" i="10"/>
  <c r="E34" i="10" s="1"/>
  <c r="E37" i="10" s="1"/>
  <c r="E42" i="10" s="1"/>
  <c r="O44" i="9"/>
  <c r="N44" i="9"/>
  <c r="M44" i="9"/>
  <c r="L44" i="9"/>
  <c r="H44" i="9"/>
  <c r="F44" i="9"/>
  <c r="O39" i="9"/>
  <c r="N39" i="9"/>
  <c r="M39" i="9"/>
  <c r="L39" i="9"/>
  <c r="H39" i="9"/>
  <c r="F39" i="9"/>
  <c r="I19" i="8"/>
  <c r="I38" i="7"/>
  <c r="I37" i="7"/>
  <c r="I36" i="7"/>
  <c r="I35" i="7"/>
  <c r="I34" i="7"/>
  <c r="I33" i="7"/>
  <c r="I27" i="7"/>
  <c r="I26" i="7"/>
  <c r="I25" i="7"/>
  <c r="I24" i="7"/>
  <c r="I23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O44" i="6"/>
  <c r="N44" i="6"/>
  <c r="M44" i="6"/>
  <c r="L44" i="6"/>
  <c r="K44" i="6"/>
  <c r="J44" i="6"/>
  <c r="I44" i="6"/>
  <c r="H44" i="6"/>
  <c r="F44" i="6"/>
  <c r="O39" i="6"/>
  <c r="N39" i="6"/>
  <c r="M39" i="6"/>
  <c r="L39" i="6"/>
  <c r="K39" i="6"/>
  <c r="J39" i="6"/>
  <c r="I39" i="6"/>
  <c r="H39" i="6"/>
  <c r="F39" i="6"/>
  <c r="I39" i="2"/>
  <c r="I38" i="2"/>
  <c r="I37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1" i="2"/>
  <c r="I20" i="2"/>
  <c r="I17" i="2"/>
  <c r="I15" i="2"/>
  <c r="I14" i="2"/>
  <c r="I13" i="2"/>
  <c r="I10" i="2"/>
  <c r="I9" i="2"/>
  <c r="I11" i="2"/>
  <c r="I12" i="2"/>
  <c r="I18" i="2"/>
  <c r="I19" i="2"/>
  <c r="G32" i="7" l="1"/>
  <c r="G29" i="7"/>
  <c r="G31" i="7"/>
  <c r="G28" i="7"/>
  <c r="G30" i="7"/>
  <c r="H45" i="6"/>
  <c r="O45" i="6"/>
  <c r="M45" i="9"/>
  <c r="L45" i="6"/>
  <c r="G31" i="2"/>
  <c r="G34" i="2"/>
  <c r="O45" i="9"/>
  <c r="I23" i="8"/>
  <c r="I21" i="8"/>
  <c r="G40" i="2"/>
  <c r="G21" i="2"/>
  <c r="F45" i="6"/>
  <c r="N45" i="6"/>
  <c r="I40" i="7"/>
  <c r="K37" i="10"/>
  <c r="K42" i="10" s="1"/>
  <c r="G13" i="2"/>
  <c r="I45" i="6"/>
  <c r="K45" i="6"/>
  <c r="G39" i="7"/>
  <c r="N45" i="9"/>
  <c r="G20" i="7"/>
  <c r="G10" i="7"/>
  <c r="G24" i="7"/>
  <c r="G36" i="7"/>
  <c r="G40" i="7"/>
  <c r="H45" i="9"/>
  <c r="G21" i="7"/>
  <c r="G25" i="7"/>
  <c r="G33" i="7"/>
  <c r="G37" i="7"/>
  <c r="G26" i="2"/>
  <c r="G26" i="7"/>
  <c r="G34" i="7"/>
  <c r="G38" i="7"/>
  <c r="G17" i="7"/>
  <c r="E41" i="10"/>
  <c r="E44" i="10" s="1"/>
  <c r="G19" i="7"/>
  <c r="G23" i="7"/>
  <c r="G14" i="7"/>
  <c r="G12" i="7"/>
  <c r="G27" i="7"/>
  <c r="G35" i="7"/>
  <c r="F45" i="9"/>
  <c r="H41" i="10"/>
  <c r="H44" i="10" s="1"/>
  <c r="H37" i="10"/>
  <c r="H42" i="10" s="1"/>
  <c r="I37" i="10"/>
  <c r="I42" i="10" s="1"/>
  <c r="I41" i="10"/>
  <c r="I44" i="10" s="1"/>
  <c r="L37" i="10"/>
  <c r="L42" i="10" s="1"/>
  <c r="G9" i="2"/>
  <c r="I22" i="2"/>
  <c r="G22" i="2"/>
  <c r="G10" i="2"/>
  <c r="L45" i="9"/>
  <c r="G16" i="2"/>
  <c r="G14" i="2"/>
  <c r="F41" i="10"/>
  <c r="F44" i="10" s="1"/>
  <c r="J45" i="6"/>
  <c r="M45" i="6"/>
  <c r="G19" i="2"/>
  <c r="G37" i="10"/>
  <c r="G42" i="10" s="1"/>
  <c r="G41" i="10"/>
  <c r="G44" i="10" s="1"/>
  <c r="M37" i="10"/>
  <c r="M42" i="10" s="1"/>
  <c r="M41" i="10"/>
  <c r="M44" i="10" s="1"/>
  <c r="N41" i="10"/>
  <c r="N44" i="10" s="1"/>
  <c r="N37" i="10"/>
  <c r="N42" i="10" s="1"/>
  <c r="J41" i="10"/>
  <c r="J44" i="10" s="1"/>
  <c r="J37" i="10"/>
  <c r="J42" i="10" s="1"/>
  <c r="G29" i="2"/>
  <c r="G30" i="2"/>
  <c r="I40" i="2"/>
  <c r="G17" i="2"/>
  <c r="G24" i="2"/>
  <c r="G35" i="2"/>
  <c r="G37" i="2"/>
  <c r="G39" i="2"/>
  <c r="G11" i="7"/>
  <c r="G28" i="2"/>
  <c r="G16" i="7"/>
  <c r="G18" i="7"/>
  <c r="I22" i="7"/>
  <c r="G15" i="2"/>
  <c r="G32" i="2"/>
  <c r="G27" i="2"/>
  <c r="G12" i="2"/>
  <c r="G13" i="7"/>
  <c r="G18" i="2"/>
  <c r="G15" i="7"/>
  <c r="G22" i="7"/>
  <c r="G11" i="2"/>
  <c r="G33" i="2"/>
  <c r="G23" i="2"/>
  <c r="G25" i="2"/>
  <c r="G36" i="2"/>
</calcChain>
</file>

<file path=xl/sharedStrings.xml><?xml version="1.0" encoding="utf-8"?>
<sst xmlns="http://schemas.openxmlformats.org/spreadsheetml/2006/main" count="427" uniqueCount="255">
  <si>
    <t>団体名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</si>
  <si>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</si>
  <si>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</si>
  <si>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</si>
  <si>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</si>
  <si>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</si>
  <si>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</si>
  <si>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</si>
  <si>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</si>
  <si>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</si>
  <si>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</si>
  <si>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</si>
  <si>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</si>
  <si>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</si>
  <si>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</si>
  <si>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</si>
  <si>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</si>
  <si>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</si>
  <si>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</si>
  <si>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</si>
  <si>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</si>
  <si>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うち市町村民税</t>
  </si>
  <si>
    <t>うち所得割</t>
  </si>
  <si>
    <t>　　法人税割</t>
  </si>
  <si>
    <t>うち固定資産税</t>
  </si>
  <si>
    <t>使用料・手数料</t>
  </si>
  <si>
    <t>都道府県支出金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</si>
  <si>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</si>
  <si>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</si>
  <si>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</si>
  <si>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</si>
  <si>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</si>
  <si>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</si>
  <si>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 xml:space="preserve">    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</si>
  <si>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</si>
  <si>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</si>
  <si>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</si>
  <si>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</si>
  <si>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</si>
  <si>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</si>
  <si>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</si>
  <si>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</si>
  <si>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</si>
  <si>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</si>
  <si>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</si>
  <si>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</si>
  <si>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</si>
  <si>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</si>
  <si>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</si>
  <si>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</si>
  <si>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</si>
  <si>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</si>
  <si>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</si>
  <si>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</si>
  <si>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</si>
  <si>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</si>
  <si>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</si>
  <si>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</si>
  <si>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</si>
  <si>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</si>
  <si>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</si>
  <si>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</si>
  <si>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</si>
  <si>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</si>
  <si>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</si>
  <si>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</si>
  <si>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</si>
  <si>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</si>
  <si>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</si>
  <si>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</si>
  <si>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</si>
  <si>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</si>
  <si>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</si>
  <si>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</si>
  <si>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</si>
  <si>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</si>
  <si>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</si>
  <si>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</si>
  <si>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その他</t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</si>
  <si>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8"/>
  </si>
  <si>
    <t>歳　　入</t>
    <rPh sb="0" eb="1">
      <t>トシ</t>
    </rPh>
    <rPh sb="3" eb="4">
      <t>イ</t>
    </rPh>
    <phoneticPr fontId="8"/>
  </si>
  <si>
    <t>歳　　出</t>
    <rPh sb="0" eb="1">
      <t>トシ</t>
    </rPh>
    <rPh sb="3" eb="4">
      <t>デ</t>
    </rPh>
    <phoneticPr fontId="8"/>
  </si>
  <si>
    <t>（注）原則として表示単位未満を四捨五入して端数調整していないため、合計等と一致しない場合がある。</t>
    <phoneticPr fontId="7"/>
  </si>
  <si>
    <t>損益収支</t>
  </si>
  <si>
    <t>資本収支</t>
  </si>
  <si>
    <t>収益的収支</t>
  </si>
  <si>
    <t>資本的収支</t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</si>
  <si>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</si>
  <si>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</si>
  <si>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</si>
  <si>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</si>
  <si>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</si>
  <si>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</si>
  <si>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</si>
  <si>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</si>
  <si>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</si>
  <si>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</si>
  <si>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(c=a-b)</t>
    <phoneticPr fontId="8"/>
  </si>
  <si>
    <t>(f=d-e)</t>
    <phoneticPr fontId="8"/>
  </si>
  <si>
    <t>(g=c+f)</t>
    <phoneticPr fontId="8"/>
  </si>
  <si>
    <t>（単位：百万円）</t>
    <phoneticPr fontId="7"/>
  </si>
  <si>
    <t>予算額</t>
    <rPh sb="0" eb="2">
      <t>ヨサン</t>
    </rPh>
    <rPh sb="2" eb="3">
      <t>ガク</t>
    </rPh>
    <phoneticPr fontId="7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</si>
  <si>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7"/>
  </si>
  <si>
    <t>1.普通会計の状況</t>
    <phoneticPr fontId="7"/>
  </si>
  <si>
    <t>（単位：百万円、％）</t>
    <phoneticPr fontId="7"/>
  </si>
  <si>
    <t>３.普通会計の状況</t>
    <phoneticPr fontId="7"/>
  </si>
  <si>
    <t>（単位：百万円、％）</t>
    <phoneticPr fontId="7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</si>
  <si>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</si>
  <si>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</si>
  <si>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</si>
  <si>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8"/>
  </si>
  <si>
    <t xml:space="preserve">歳入総額    </t>
  </si>
  <si>
    <t>(a)</t>
    <phoneticPr fontId="8"/>
  </si>
  <si>
    <t>歳出総額</t>
  </si>
  <si>
    <t>歳入歳出差引</t>
  </si>
  <si>
    <t>翌年度への繰越財源</t>
  </si>
  <si>
    <t>実質収支</t>
    <phoneticPr fontId="7"/>
  </si>
  <si>
    <t>単年度収支</t>
    <rPh sb="0" eb="3">
      <t>タンネンド</t>
    </rPh>
    <rPh sb="3" eb="5">
      <t>シュウシ</t>
    </rPh>
    <phoneticPr fontId="7"/>
  </si>
  <si>
    <t>繰上償還金</t>
    <rPh sb="0" eb="2">
      <t>クリア</t>
    </rPh>
    <rPh sb="2" eb="5">
      <t>ショウカンキン</t>
    </rPh>
    <phoneticPr fontId="7"/>
  </si>
  <si>
    <t>実質単年度収支</t>
    <rPh sb="0" eb="2">
      <t>ジッシツ</t>
    </rPh>
    <phoneticPr fontId="7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</si>
  <si>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</si>
  <si>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</si>
  <si>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</si>
  <si>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</si>
  <si>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8"/>
  </si>
  <si>
    <t>地方債現在高の一般財源総額比</t>
  </si>
  <si>
    <t>(e/b)</t>
    <phoneticPr fontId="8"/>
  </si>
  <si>
    <t>後年度財政負担の一般財源総額比</t>
  </si>
  <si>
    <t>(f/b)</t>
    <phoneticPr fontId="8"/>
  </si>
  <si>
    <t>一人あたり地方債現在高</t>
  </si>
  <si>
    <t>(e/g、円)</t>
    <rPh sb="5" eb="6">
      <t>エン</t>
    </rPh>
    <phoneticPr fontId="7"/>
  </si>
  <si>
    <t>一人あたり後年度財政負担</t>
  </si>
  <si>
    <t>(f/g、円)</t>
    <rPh sb="5" eb="6">
      <t>エン</t>
    </rPh>
    <phoneticPr fontId="7"/>
  </si>
  <si>
    <t>人口　（注 1）</t>
    <rPh sb="4" eb="5">
      <t>チュウ</t>
    </rPh>
    <phoneticPr fontId="8"/>
  </si>
  <si>
    <t>(g、人)</t>
    <rPh sb="3" eb="4">
      <t>ニン</t>
    </rPh>
    <phoneticPr fontId="7"/>
  </si>
  <si>
    <t xml:space="preserve">標準財政規模  </t>
  </si>
  <si>
    <t>財政力指数</t>
  </si>
  <si>
    <t>実質収支比率</t>
  </si>
  <si>
    <t>経常収支比率</t>
  </si>
  <si>
    <t>健全化判断比率</t>
    <rPh sb="0" eb="3">
      <t>ケンゼンカ</t>
    </rPh>
    <rPh sb="3" eb="5">
      <t>ハンダン</t>
    </rPh>
    <rPh sb="5" eb="7">
      <t>ヒリツ</t>
    </rPh>
    <phoneticPr fontId="8"/>
  </si>
  <si>
    <t>実質赤字比率</t>
    <rPh sb="0" eb="2">
      <t>ジッシツ</t>
    </rPh>
    <rPh sb="2" eb="4">
      <t>アカジ</t>
    </rPh>
    <rPh sb="4" eb="6">
      <t>ヒリツ</t>
    </rPh>
    <phoneticPr fontId="7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</si>
  <si>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7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</si>
  <si>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7"/>
  </si>
  <si>
    <t>将来負担比率</t>
    <rPh sb="0" eb="2">
      <t>ショウライ</t>
    </rPh>
    <rPh sb="2" eb="4">
      <t>フタン</t>
    </rPh>
    <rPh sb="4" eb="6">
      <t>ヒリツ</t>
    </rPh>
    <phoneticPr fontId="7"/>
  </si>
  <si>
    <t>（注）原則として表示単位未満を四捨五入して端数調整していないため、合計等と一致しない場合がある。</t>
    <phoneticPr fontId="7"/>
  </si>
  <si>
    <t>４.公営企業会計の状況</t>
    <phoneticPr fontId="7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</si>
  <si>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</si>
  <si>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</si>
  <si>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</si>
  <si>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</si>
  <si>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</si>
  <si>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</si>
  <si>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</si>
  <si>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</si>
  <si>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</si>
  <si>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</si>
  <si>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（単位：百万円）</t>
    <phoneticPr fontId="7"/>
  </si>
  <si>
    <t>(c=a-b)</t>
    <phoneticPr fontId="8"/>
  </si>
  <si>
    <t>(f=d-e)</t>
    <phoneticPr fontId="8"/>
  </si>
  <si>
    <t>(g=c+f)</t>
    <phoneticPr fontId="8"/>
  </si>
  <si>
    <t>（注）原則として表示単位未満を四捨五入して端数調整していないため、合計等と一致しない場合がある。</t>
    <phoneticPr fontId="7"/>
  </si>
  <si>
    <t>５.第三セクター(公社・株式会社形態の三セク)の状況</t>
    <phoneticPr fontId="7"/>
  </si>
  <si>
    <t>　（単位：百万円）</t>
  </si>
  <si>
    <t>出資状況</t>
    <rPh sb="0" eb="2">
      <t>シュッシ</t>
    </rPh>
    <rPh sb="2" eb="4">
      <t>ジョウキョウ</t>
    </rPh>
    <phoneticPr fontId="7"/>
  </si>
  <si>
    <t>出資団体数</t>
  </si>
  <si>
    <t>出資金額</t>
    <rPh sb="0" eb="2">
      <t>シュッシ</t>
    </rPh>
    <rPh sb="2" eb="4">
      <t>キンガク</t>
    </rPh>
    <phoneticPr fontId="8"/>
  </si>
  <si>
    <t>総額</t>
  </si>
  <si>
    <t>当該団体</t>
  </si>
  <si>
    <t>その他団体</t>
  </si>
  <si>
    <t>民間</t>
  </si>
  <si>
    <t>国</t>
  </si>
  <si>
    <t>貸借対照表</t>
  </si>
  <si>
    <t>資産</t>
    <rPh sb="0" eb="2">
      <t>シサン</t>
    </rPh>
    <phoneticPr fontId="8"/>
  </si>
  <si>
    <t>流動資産</t>
  </si>
  <si>
    <t>固定資産</t>
  </si>
  <si>
    <t>繰延資産</t>
  </si>
  <si>
    <t>資産合計</t>
  </si>
  <si>
    <t>負債</t>
    <rPh sb="0" eb="2">
      <t>フサイ</t>
    </rPh>
    <phoneticPr fontId="8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</si>
  <si>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</si>
  <si>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</si>
  <si>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</si>
  <si>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</si>
  <si>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8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</si>
  <si>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</si>
  <si>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</si>
  <si>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</si>
  <si>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</si>
  <si>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</si>
  <si>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7"/>
  </si>
  <si>
    <t>事業・経常損益</t>
    <rPh sb="0" eb="2">
      <t>ジギョウ</t>
    </rPh>
    <rPh sb="3" eb="5">
      <t>ケイジョウ</t>
    </rPh>
    <rPh sb="5" eb="7">
      <t>ソンエキ</t>
    </rPh>
    <phoneticPr fontId="8"/>
  </si>
  <si>
    <t>営業収益</t>
  </si>
  <si>
    <t>営業費用</t>
  </si>
  <si>
    <t>一般管理費</t>
    <rPh sb="0" eb="2">
      <t>イッパン</t>
    </rPh>
    <rPh sb="2" eb="5">
      <t>カンリヒ</t>
    </rPh>
    <phoneticPr fontId="7"/>
  </si>
  <si>
    <t>(c)</t>
    <phoneticPr fontId="7"/>
  </si>
  <si>
    <t xml:space="preserve">営業利益          </t>
  </si>
  <si>
    <t>(d=a-b-c)</t>
    <phoneticPr fontId="7"/>
  </si>
  <si>
    <t>営業外収益</t>
  </si>
  <si>
    <t>(e)</t>
    <phoneticPr fontId="7"/>
  </si>
  <si>
    <t>営業外費用</t>
  </si>
  <si>
    <t>(f)</t>
    <phoneticPr fontId="7"/>
  </si>
  <si>
    <t xml:space="preserve">経常利益      </t>
  </si>
  <si>
    <t>(g=d+e-f)</t>
    <phoneticPr fontId="7"/>
  </si>
  <si>
    <t>特別損失</t>
    <rPh sb="0" eb="2">
      <t>トクベツ</t>
    </rPh>
    <rPh sb="2" eb="4">
      <t>ソンシツ</t>
    </rPh>
    <phoneticPr fontId="8"/>
  </si>
  <si>
    <t>特別利益</t>
  </si>
  <si>
    <t>(h)</t>
    <phoneticPr fontId="7"/>
  </si>
  <si>
    <t>特別損失</t>
  </si>
  <si>
    <t>(i)</t>
    <phoneticPr fontId="7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</si>
  <si>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7"/>
  </si>
  <si>
    <t>(j=g+h-i)</t>
    <phoneticPr fontId="7"/>
  </si>
  <si>
    <t>特定準備金取崩</t>
    <rPh sb="0" eb="2">
      <t>トクテイ</t>
    </rPh>
    <rPh sb="2" eb="5">
      <t>ジュンビキン</t>
    </rPh>
    <rPh sb="5" eb="7">
      <t>トリクズシ</t>
    </rPh>
    <phoneticPr fontId="7"/>
  </si>
  <si>
    <t>(k)</t>
    <phoneticPr fontId="7"/>
  </si>
  <si>
    <t>特定準備金繰入</t>
    <rPh sb="0" eb="2">
      <t>トクテイ</t>
    </rPh>
    <rPh sb="2" eb="5">
      <t>ジュンビキン</t>
    </rPh>
    <rPh sb="5" eb="7">
      <t>クリイレ</t>
    </rPh>
    <phoneticPr fontId="7"/>
  </si>
  <si>
    <t>(l)</t>
    <phoneticPr fontId="7"/>
  </si>
  <si>
    <t>法人税等</t>
  </si>
  <si>
    <t>(m)</t>
    <phoneticPr fontId="7"/>
  </si>
  <si>
    <t xml:space="preserve">当期利益  </t>
  </si>
  <si>
    <t>(ｎ=g+h-i-m)</t>
    <phoneticPr fontId="7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</si>
  <si>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7"/>
  </si>
  <si>
    <t>前期繰越利益</t>
  </si>
  <si>
    <t>(o)</t>
    <phoneticPr fontId="7"/>
  </si>
  <si>
    <t xml:space="preserve">当期未処分利益    </t>
  </si>
  <si>
    <t>(p=n+o)</t>
    <phoneticPr fontId="7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</si>
  <si>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7"/>
  </si>
  <si>
    <t>（注２）原則として表示単位未満を四捨五入して端数調整していないため、合計等と一致しない場合がある。</t>
    <phoneticPr fontId="7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</si>
  <si>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7"/>
  </si>
  <si>
    <t>元年度</t>
    <rPh sb="0" eb="1">
      <t>ガン</t>
    </rPh>
    <rPh sb="1" eb="3">
      <t>ネンド</t>
    </rPh>
    <phoneticPr fontId="7"/>
  </si>
  <si>
    <t>２年度</t>
    <rPh sb="1" eb="3">
      <t>ネンド</t>
    </rPh>
    <phoneticPr fontId="7"/>
  </si>
  <si>
    <t>予算額</t>
    <phoneticPr fontId="7"/>
  </si>
  <si>
    <t>決算額</t>
    <phoneticPr fontId="15"/>
  </si>
  <si>
    <t>令和５年度</t>
    <rPh sb="3" eb="5">
      <t>ネンド</t>
    </rPh>
    <phoneticPr fontId="7"/>
  </si>
  <si>
    <t>３年度</t>
    <rPh sb="1" eb="3">
      <t>ネンド</t>
    </rPh>
    <phoneticPr fontId="7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</si>
  <si>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7"/>
  </si>
  <si>
    <t>令和６年度</t>
  </si>
  <si>
    <t>令和６年度</t>
    <rPh sb="3" eb="5">
      <t>ネンド</t>
    </rPh>
    <phoneticPr fontId="7"/>
  </si>
  <si>
    <t>(令和６年度予算ﾍﾞｰｽ）</t>
    <rPh sb="6" eb="8">
      <t>ヨサン</t>
    </rPh>
    <phoneticPr fontId="7"/>
  </si>
  <si>
    <t>令和６年度</t>
    <phoneticPr fontId="7"/>
  </si>
  <si>
    <t>（1）令和４年度普通会計決算の状況</t>
    <phoneticPr fontId="7"/>
  </si>
  <si>
    <t>令和４年度</t>
    <rPh sb="3" eb="5">
      <t>ネンド</t>
    </rPh>
    <phoneticPr fontId="15"/>
  </si>
  <si>
    <t>令和３年度</t>
  </si>
  <si>
    <t>令和３年度</t>
    <phoneticPr fontId="15"/>
  </si>
  <si>
    <t>４年度</t>
    <rPh sb="1" eb="3">
      <t>ネンド</t>
    </rPh>
    <phoneticPr fontId="7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</si>
  <si>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</si>
  <si>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rPh sb="4" eb="6">
      <t>ネンド</t>
    </rPh>
    <phoneticPr fontId="15"/>
  </si>
  <si>
    <t>(令和４年度決算額）</t>
    <rPh sb="4" eb="6">
      <t>ネンド</t>
    </rPh>
    <phoneticPr fontId="15"/>
  </si>
  <si>
    <t>熊本市</t>
    <rPh sb="0" eb="3">
      <t>クマモトシ</t>
    </rPh>
    <phoneticPr fontId="7"/>
  </si>
  <si>
    <t>病院事業</t>
    <rPh sb="0" eb="4">
      <t>ビョウインジギョウ</t>
    </rPh>
    <phoneticPr fontId="7"/>
  </si>
  <si>
    <t>交通事業会計</t>
    <rPh sb="0" eb="6">
      <t>コウツウジギョウカイケイ</t>
    </rPh>
    <phoneticPr fontId="7"/>
  </si>
  <si>
    <t>水道事業会計</t>
    <rPh sb="0" eb="2">
      <t>スイドウ</t>
    </rPh>
    <rPh sb="2" eb="4">
      <t>ジギョウ</t>
    </rPh>
    <rPh sb="4" eb="6">
      <t>カイケイ</t>
    </rPh>
    <phoneticPr fontId="7"/>
  </si>
  <si>
    <t>下水道事業会計</t>
    <rPh sb="0" eb="3">
      <t>ゲスイドウ</t>
    </rPh>
    <rPh sb="3" eb="5">
      <t>ジギョウ</t>
    </rPh>
    <rPh sb="5" eb="7">
      <t>カイケイ</t>
    </rPh>
    <phoneticPr fontId="7"/>
  </si>
  <si>
    <t>工業用水道事業会計</t>
    <rPh sb="0" eb="2">
      <t>コウギョウ</t>
    </rPh>
    <rPh sb="2" eb="3">
      <t>ヨウ</t>
    </rPh>
    <rPh sb="3" eb="5">
      <t>スイドウ</t>
    </rPh>
    <rPh sb="5" eb="7">
      <t>ジギョウ</t>
    </rPh>
    <rPh sb="7" eb="9">
      <t>カイケイ</t>
    </rPh>
    <phoneticPr fontId="7"/>
  </si>
  <si>
    <t>農業集落排水事業</t>
  </si>
  <si>
    <t>宅地造成事業</t>
  </si>
  <si>
    <t>駐車場整備事業</t>
  </si>
  <si>
    <t>うち一般財源総額</t>
    <phoneticPr fontId="15"/>
  </si>
  <si>
    <t>自主財源比率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</si>
</sst>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;[Red]&quot;△&quot;#,##0"/>
    <numFmt numFmtId="180" formatCode="_ * #,##0.00_ ;_ * &quot;▲ &quot;#,##0.00_ ;_ * &quot;－&quot;_ ;_ @_ "/>
    <numFmt numFmtId="181" formatCode="_ * #,##0.000_ ;_ * &quot;▲ &quot;#,##0.000_ ;_ * &quot;－&quot;_ ;_ @_ "/>
  </numFmts>
  <fonts count="22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ｺﾞｼｯｸ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3"/>
      <charset val="128"/>
    </font>
    <font>
      <sz val="8"/>
      <name val="明朝"/>
      <family val="1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sz val="11"/>
      <name val="ＭＳ Ｐゴシック"/>
      <family val="1"/>
      <charset val="128"/>
    </font>
    <font>
      <b/>
      <sz val="12"/>
      <name val="ＭＳ Ｐゴシック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2" fillId="0" borderId="0"/>
  </cellStyleXfs>
  <cellXfs count="112">
    <xf numFmtId="0" fontId="0" fillId="0" borderId="0" xfId="0"/>
    <xf numFmtId="41" fontId="0" fillId="0" borderId="0" xfId="0" applyNumberFormat="1" applyAlignment="1">
      <alignment vertical="center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4" xfId="0" applyNumberForma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horizontal="distributed" vertical="center" justifyLastLine="1"/>
    </xf>
    <xf numFmtId="177" fontId="2" fillId="0" borderId="0" xfId="1" applyNumberForma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41" fontId="1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8" xfId="0" applyNumberFormat="1" applyBorder="1" applyAlignment="1">
      <alignment vertical="center"/>
    </xf>
    <xf numFmtId="0" fontId="0" fillId="0" borderId="0" xfId="0" applyAlignment="1">
      <alignment vertical="center"/>
    </xf>
    <xf numFmtId="41" fontId="0" fillId="0" borderId="8" xfId="0" applyNumberFormat="1" applyBorder="1" applyAlignment="1">
      <alignment horizontal="center" vertical="center" shrinkToFit="1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178" fontId="0" fillId="0" borderId="0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0" fillId="0" borderId="0" xfId="0" applyNumberFormat="1" applyAlignment="1">
      <alignment horizontal="right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0" fontId="3" fillId="0" borderId="0" xfId="0" applyFont="1" applyAlignment="1">
      <alignment horizontal="distributed" vertical="center"/>
    </xf>
    <xf numFmtId="41" fontId="5" fillId="0" borderId="4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0" fillId="0" borderId="3" xfId="0" applyNumberFormat="1" applyBorder="1" applyAlignment="1">
      <alignment horizontal="centerContinuous" vertical="center"/>
    </xf>
    <xf numFmtId="41" fontId="0" fillId="0" borderId="4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1" xfId="0" applyNumberFormat="1" applyBorder="1" applyAlignment="1">
      <alignment horizontal="center" vertical="center"/>
    </xf>
    <xf numFmtId="0" fontId="0" fillId="0" borderId="8" xfId="0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41" fontId="0" fillId="0" borderId="8" xfId="0" applyNumberFormat="1" applyBorder="1" applyAlignment="1">
      <alignment horizontal="left" vertical="center"/>
    </xf>
    <xf numFmtId="177" fontId="0" fillId="0" borderId="8" xfId="1" applyNumberFormat="1" applyFont="1" applyBorder="1" applyAlignment="1">
      <alignment vertical="center"/>
    </xf>
    <xf numFmtId="178" fontId="0" fillId="0" borderId="8" xfId="1" applyNumberFormat="1" applyFont="1" applyBorder="1" applyAlignment="1">
      <alignment vertical="center"/>
    </xf>
    <xf numFmtId="41" fontId="14" fillId="0" borderId="8" xfId="0" applyNumberFormat="1" applyFon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41" fontId="0" fillId="0" borderId="9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41" fontId="0" fillId="0" borderId="8" xfId="0" applyNumberFormat="1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0" fillId="0" borderId="8" xfId="0" quotePrefix="1" applyNumberFormat="1" applyBorder="1" applyAlignment="1">
      <alignment horizontal="right" vertical="center"/>
    </xf>
    <xf numFmtId="177" fontId="2" fillId="0" borderId="8" xfId="1" quotePrefix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41" fontId="0" fillId="0" borderId="8" xfId="0" applyNumberFormat="1" applyBorder="1" applyAlignment="1">
      <alignment horizontal="centerContinuous" vertical="center"/>
    </xf>
    <xf numFmtId="177" fontId="0" fillId="0" borderId="8" xfId="0" applyNumberFormat="1" applyBorder="1" applyAlignment="1">
      <alignment vertical="center"/>
    </xf>
    <xf numFmtId="177" fontId="2" fillId="0" borderId="8" xfId="1" applyNumberFormat="1" applyFill="1" applyBorder="1" applyAlignment="1">
      <alignment horizontal="right" vertical="center"/>
    </xf>
    <xf numFmtId="177" fontId="2" fillId="0" borderId="8" xfId="1" applyNumberFormat="1" applyBorder="1" applyAlignment="1">
      <alignment horizontal="right" vertical="center"/>
    </xf>
    <xf numFmtId="180" fontId="0" fillId="0" borderId="8" xfId="0" applyNumberFormat="1" applyBorder="1" applyAlignment="1">
      <alignment vertical="center"/>
    </xf>
    <xf numFmtId="41" fontId="2" fillId="0" borderId="8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81" fontId="0" fillId="0" borderId="8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2" fillId="0" borderId="8" xfId="1" applyNumberFormat="1" applyBorder="1" applyAlignment="1">
      <alignment vertical="center"/>
    </xf>
    <xf numFmtId="178" fontId="2" fillId="0" borderId="8" xfId="1" applyNumberFormat="1" applyFill="1" applyBorder="1" applyAlignment="1">
      <alignment vertical="center"/>
    </xf>
    <xf numFmtId="41" fontId="0" fillId="0" borderId="9" xfId="0" applyNumberForma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1" fontId="2" fillId="0" borderId="8" xfId="0" applyNumberFormat="1" applyFont="1" applyBorder="1" applyAlignment="1">
      <alignment vertical="center"/>
    </xf>
    <xf numFmtId="0" fontId="0" fillId="0" borderId="8" xfId="0" applyBorder="1" applyAlignment="1">
      <alignment horizontal="distributed" vertical="center"/>
    </xf>
    <xf numFmtId="177" fontId="2" fillId="0" borderId="8" xfId="1" applyNumberFormat="1" applyBorder="1" applyAlignment="1">
      <alignment horizontal="center" vertical="center"/>
    </xf>
    <xf numFmtId="177" fontId="2" fillId="0" borderId="8" xfId="1" applyNumberFormat="1" applyFill="1" applyBorder="1" applyAlignment="1">
      <alignment vertical="center"/>
    </xf>
    <xf numFmtId="41" fontId="0" fillId="0" borderId="8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41" fontId="0" fillId="0" borderId="6" xfId="0" applyNumberFormat="1" applyBorder="1" applyAlignment="1">
      <alignment horizontal="centerContinuous" vertical="center"/>
    </xf>
    <xf numFmtId="177" fontId="0" fillId="0" borderId="8" xfId="0" applyNumberFormat="1" applyBorder="1" applyAlignment="1">
      <alignment vertical="center"/>
    </xf>
    <xf numFmtId="177" fontId="19" fillId="0" borderId="8" xfId="1" applyNumberFormat="1" applyFont="1" applyBorder="1" applyAlignment="1">
      <alignment vertical="center"/>
    </xf>
    <xf numFmtId="41" fontId="20" fillId="0" borderId="4" xfId="0" applyNumberFormat="1" applyFont="1" applyBorder="1" applyAlignment="1">
      <alignment horizontal="distributed" vertical="center" justifyLastLine="1"/>
    </xf>
    <xf numFmtId="177" fontId="0" fillId="0" borderId="8" xfId="1" applyNumberFormat="1" applyFont="1" applyFill="1" applyBorder="1" applyAlignment="1">
      <alignment vertical="center"/>
    </xf>
    <xf numFmtId="41" fontId="3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41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9" fontId="9" fillId="0" borderId="8" xfId="1" applyNumberFormat="1" applyFont="1" applyBorder="1" applyAlignment="1">
      <alignment vertical="center" textRotation="255"/>
    </xf>
    <xf numFmtId="0" fontId="12" fillId="0" borderId="8" xfId="3" applyBorder="1" applyAlignment="1">
      <alignment vertical="center"/>
    </xf>
    <xf numFmtId="0" fontId="10" fillId="0" borderId="8" xfId="0" applyFont="1" applyBorder="1" applyAlignment="1">
      <alignment horizontal="distributed" vertical="center" justifyLastLine="1"/>
    </xf>
    <xf numFmtId="0" fontId="10" fillId="0" borderId="8" xfId="2" applyFont="1" applyBorder="1" applyAlignment="1">
      <alignment horizontal="distributed" vertical="center" justifyLastLine="1"/>
    </xf>
    <xf numFmtId="41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2" fillId="0" borderId="8" xfId="3" applyBorder="1" applyAlignment="1">
      <alignment vertical="center" textRotation="255"/>
    </xf>
    <xf numFmtId="0" fontId="2" fillId="0" borderId="8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16" fillId="0" borderId="8" xfId="0" applyNumberFormat="1" applyFont="1" applyBorder="1" applyAlignment="1">
      <alignment horizontal="right" vertical="center"/>
    </xf>
    <xf numFmtId="177" fontId="2" fillId="0" borderId="8" xfId="1" applyNumberFormat="1" applyFont="1" applyBorder="1" applyAlignment="1">
      <alignment vertical="center"/>
    </xf>
    <xf numFmtId="178" fontId="21" fillId="0" borderId="8" xfId="1" applyNumberFormat="1" applyFont="1" applyBorder="1" applyAlignment="1">
      <alignment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view="pageBreakPreview" zoomScale="85" zoomScaleNormal="100" zoomScaleSheetLayoutView="85" workbookViewId="0">
      <pane xSplit="5" ySplit="8" topLeftCell="F34" activePane="bottomRight" state="frozen"/>
      <selection activeCell="F17" sqref="F17"/>
      <selection pane="topRight" activeCell="F17" sqref="F17"/>
      <selection pane="bottomLeft" activeCell="F17" sqref="F17"/>
      <selection pane="bottomRight" activeCell="F9" sqref="F9:F40"/>
    </sheetView>
  </sheetViews>
  <sheetFormatPr defaultColWidth="9" defaultRowHeight="13"/>
  <cols>
    <col min="1" max="2" width="3.6328125" style="1" customWidth="1"/>
    <col min="3" max="4" width="1.6328125" style="1" customWidth="1"/>
    <col min="5" max="5" width="32.6328125" style="1" customWidth="1"/>
    <col min="6" max="6" width="15.6328125" style="1" customWidth="1"/>
    <col min="7" max="7" width="10.6328125" style="1" customWidth="1"/>
    <col min="8" max="8" width="15.6328125" style="1" customWidth="1"/>
    <col min="9" max="9" width="10.6328125" style="1" customWidth="1"/>
    <col min="10" max="12" width="9" style="1"/>
    <col min="13" max="13" width="9.90625" style="1" customWidth="1"/>
    <col min="14" max="16384" width="9" style="1"/>
  </cols>
  <sheetData>
    <row r="1" spans="1:9" ht="34" customHeight="1">
      <c r="A1" s="93" t="s">
        <v>0</v>
      </c>
      <c r="B1" s="93"/>
      <c r="C1" s="93"/>
      <c r="D1" s="93"/>
      <c r="E1" s="20" t="s">
        <v>244</v>
      </c>
      <c r="F1" s="2"/>
    </row>
    <row r="3" spans="1:9" ht="14">
      <c r="A3" s="10" t="s">
        <v>103</v>
      </c>
    </row>
    <row r="5" spans="1:9">
      <c r="A5" s="9" t="s">
        <v>231</v>
      </c>
    </row>
    <row r="6" spans="1:9" ht="14">
      <c r="A6" s="3"/>
      <c r="G6" s="95" t="s">
        <v>104</v>
      </c>
      <c r="H6" s="96"/>
      <c r="I6" s="96"/>
    </row>
    <row r="7" spans="1:9" ht="27" customHeight="1">
      <c r="A7" s="8"/>
      <c r="B7" s="4"/>
      <c r="C7" s="4"/>
      <c r="D7" s="4"/>
      <c r="E7" s="58"/>
      <c r="F7" s="50" t="s">
        <v>233</v>
      </c>
      <c r="G7" s="50"/>
      <c r="H7" s="50" t="s">
        <v>229</v>
      </c>
      <c r="I7" s="51" t="s">
        <v>20</v>
      </c>
    </row>
    <row r="8" spans="1:9" ht="17.149999999999999" customHeight="1">
      <c r="A8" s="5"/>
      <c r="B8" s="6"/>
      <c r="C8" s="6"/>
      <c r="D8" s="6"/>
      <c r="E8" s="59"/>
      <c r="F8" s="52" t="s">
        <v>101</v>
      </c>
      <c r="G8" s="52" t="s">
        <v>1</v>
      </c>
      <c r="H8" s="52" t="s">
        <v>227</v>
      </c>
      <c r="I8" s="53"/>
    </row>
    <row r="9" spans="1:9" ht="18" customHeight="1">
      <c r="A9" s="94" t="s">
        <v>79</v>
      </c>
      <c r="B9" s="94" t="s">
        <v>80</v>
      </c>
      <c r="C9" s="60" t="s">
        <v>2</v>
      </c>
      <c r="D9" s="54"/>
      <c r="E9" s="54"/>
      <c r="F9" s="110">
        <v>125877</v>
      </c>
      <c r="G9" s="56">
        <f t="shared" ref="G9:G22" si="0">F9/$F$22*100</f>
        <v>31.171407204164208</v>
      </c>
      <c r="H9" s="55">
        <v>126964</v>
      </c>
      <c r="I9" s="56">
        <f t="shared" ref="I9:I21" si="1">(F9/H9-1)*100</f>
        <v>-0.85614819948961474</v>
      </c>
    </row>
    <row r="10" spans="1:9" ht="18" customHeight="1">
      <c r="A10" s="94"/>
      <c r="B10" s="94"/>
      <c r="C10" s="62"/>
      <c r="D10" s="60" t="s">
        <v>21</v>
      </c>
      <c r="E10" s="54"/>
      <c r="F10" s="110">
        <v>61331</v>
      </c>
      <c r="G10" s="56">
        <f t="shared" si="0"/>
        <v>15.187632174571966</v>
      </c>
      <c r="H10" s="55">
        <v>63701</v>
      </c>
      <c r="I10" s="56">
        <f t="shared" si="1"/>
        <v>-3.7205067424373239</v>
      </c>
    </row>
    <row r="11" spans="1:9" ht="18" customHeight="1">
      <c r="A11" s="94"/>
      <c r="B11" s="94"/>
      <c r="C11" s="49"/>
      <c r="D11" s="49"/>
      <c r="E11" s="29" t="s">
        <v>22</v>
      </c>
      <c r="F11" s="110">
        <v>50249</v>
      </c>
      <c r="G11" s="56">
        <f t="shared" si="0"/>
        <v>12.443353754872197</v>
      </c>
      <c r="H11" s="55">
        <v>52744</v>
      </c>
      <c r="I11" s="56">
        <f t="shared" si="1"/>
        <v>-4.7303958744122525</v>
      </c>
    </row>
    <row r="12" spans="1:9" ht="18" customHeight="1">
      <c r="A12" s="94"/>
      <c r="B12" s="94"/>
      <c r="C12" s="49"/>
      <c r="D12" s="28"/>
      <c r="E12" s="29" t="s">
        <v>23</v>
      </c>
      <c r="F12" s="110">
        <v>6519</v>
      </c>
      <c r="G12" s="56">
        <f>F12/$F$22*100</f>
        <v>1.6143251234454783</v>
      </c>
      <c r="H12" s="55">
        <v>6293</v>
      </c>
      <c r="I12" s="56">
        <f t="shared" si="1"/>
        <v>3.5912919116478648</v>
      </c>
    </row>
    <row r="13" spans="1:9" ht="18" customHeight="1">
      <c r="A13" s="94"/>
      <c r="B13" s="94"/>
      <c r="C13" s="61"/>
      <c r="D13" s="54" t="s">
        <v>24</v>
      </c>
      <c r="E13" s="54"/>
      <c r="F13" s="110">
        <v>45092</v>
      </c>
      <c r="G13" s="56">
        <f t="shared" si="0"/>
        <v>11.166305946679477</v>
      </c>
      <c r="H13" s="55">
        <v>44339</v>
      </c>
      <c r="I13" s="56">
        <f t="shared" si="1"/>
        <v>1.698279167324479</v>
      </c>
    </row>
    <row r="14" spans="1:9" ht="18" customHeight="1">
      <c r="A14" s="94"/>
      <c r="B14" s="94"/>
      <c r="C14" s="54" t="s">
        <v>3</v>
      </c>
      <c r="D14" s="54"/>
      <c r="E14" s="54"/>
      <c r="F14" s="110">
        <v>2267</v>
      </c>
      <c r="G14" s="56">
        <f t="shared" si="0"/>
        <v>0.56138595717915318</v>
      </c>
      <c r="H14" s="55">
        <v>2198</v>
      </c>
      <c r="I14" s="56">
        <f t="shared" si="1"/>
        <v>3.1392174704276687</v>
      </c>
    </row>
    <row r="15" spans="1:9" ht="18" customHeight="1">
      <c r="A15" s="94"/>
      <c r="B15" s="94"/>
      <c r="C15" s="54" t="s">
        <v>4</v>
      </c>
      <c r="D15" s="54"/>
      <c r="E15" s="54"/>
      <c r="F15" s="110">
        <v>60056</v>
      </c>
      <c r="G15" s="56">
        <f t="shared" si="0"/>
        <v>14.871899005007155</v>
      </c>
      <c r="H15" s="55">
        <v>55674</v>
      </c>
      <c r="I15" s="56">
        <f t="shared" si="1"/>
        <v>7.870819413011465</v>
      </c>
    </row>
    <row r="16" spans="1:9" ht="18" customHeight="1">
      <c r="A16" s="94"/>
      <c r="B16" s="94"/>
      <c r="C16" s="54" t="s">
        <v>25</v>
      </c>
      <c r="D16" s="54"/>
      <c r="E16" s="54"/>
      <c r="F16" s="110">
        <v>8862</v>
      </c>
      <c r="G16" s="56">
        <f t="shared" si="0"/>
        <v>2.1945312538692789</v>
      </c>
      <c r="H16" s="55">
        <v>9138</v>
      </c>
      <c r="I16" s="56">
        <f>(F16/H16-1)*100</f>
        <v>-3.0203545633617823</v>
      </c>
    </row>
    <row r="17" spans="1:9" ht="18" customHeight="1">
      <c r="A17" s="94"/>
      <c r="B17" s="94"/>
      <c r="C17" s="54" t="s">
        <v>5</v>
      </c>
      <c r="D17" s="54"/>
      <c r="E17" s="54"/>
      <c r="F17" s="110">
        <v>93890</v>
      </c>
      <c r="G17" s="56">
        <f t="shared" si="0"/>
        <v>23.250342972893996</v>
      </c>
      <c r="H17" s="55">
        <v>83888</v>
      </c>
      <c r="I17" s="56">
        <f t="shared" si="1"/>
        <v>11.923040244135041</v>
      </c>
    </row>
    <row r="18" spans="1:9" ht="18" customHeight="1">
      <c r="A18" s="94"/>
      <c r="B18" s="94"/>
      <c r="C18" s="54" t="s">
        <v>26</v>
      </c>
      <c r="D18" s="54"/>
      <c r="E18" s="54"/>
      <c r="F18" s="110">
        <v>24142</v>
      </c>
      <c r="G18" s="56">
        <f t="shared" si="0"/>
        <v>5.9783766114773336</v>
      </c>
      <c r="H18" s="55">
        <v>24286</v>
      </c>
      <c r="I18" s="56">
        <f t="shared" si="1"/>
        <v>-0.59293420077410897</v>
      </c>
    </row>
    <row r="19" spans="1:9" ht="18" customHeight="1">
      <c r="A19" s="94"/>
      <c r="B19" s="94"/>
      <c r="C19" s="54" t="s">
        <v>27</v>
      </c>
      <c r="D19" s="54"/>
      <c r="E19" s="54"/>
      <c r="F19" s="110">
        <v>3926</v>
      </c>
      <c r="G19" s="56">
        <f t="shared" si="0"/>
        <v>0.97221052840112732</v>
      </c>
      <c r="H19" s="55">
        <v>3952</v>
      </c>
      <c r="I19" s="56">
        <f t="shared" si="1"/>
        <v>-0.65789473684210176</v>
      </c>
    </row>
    <row r="20" spans="1:9" ht="18" customHeight="1">
      <c r="A20" s="94"/>
      <c r="B20" s="94"/>
      <c r="C20" s="54" t="s">
        <v>6</v>
      </c>
      <c r="D20" s="54"/>
      <c r="E20" s="54"/>
      <c r="F20" s="110">
        <v>33356</v>
      </c>
      <c r="G20" s="56">
        <f t="shared" si="0"/>
        <v>8.2600749835323484</v>
      </c>
      <c r="H20" s="55">
        <v>35325</v>
      </c>
      <c r="I20" s="56">
        <f t="shared" si="1"/>
        <v>-5.5739561217268196</v>
      </c>
    </row>
    <row r="21" spans="1:9" ht="18" customHeight="1">
      <c r="A21" s="94"/>
      <c r="B21" s="94"/>
      <c r="C21" s="54" t="s">
        <v>7</v>
      </c>
      <c r="D21" s="54"/>
      <c r="E21" s="54"/>
      <c r="F21" s="110">
        <v>51446</v>
      </c>
      <c r="G21" s="56">
        <f t="shared" si="0"/>
        <v>12.739771483475392</v>
      </c>
      <c r="H21" s="55">
        <v>43182</v>
      </c>
      <c r="I21" s="56">
        <f t="shared" si="1"/>
        <v>19.137603631142607</v>
      </c>
    </row>
    <row r="22" spans="1:9" ht="18" customHeight="1">
      <c r="A22" s="94"/>
      <c r="B22" s="94"/>
      <c r="C22" s="54" t="s">
        <v>8</v>
      </c>
      <c r="D22" s="54"/>
      <c r="E22" s="54"/>
      <c r="F22" s="110">
        <v>403822</v>
      </c>
      <c r="G22" s="56">
        <f t="shared" si="0"/>
        <v>100</v>
      </c>
      <c r="H22" s="55">
        <f>SUM(H9,H14:H21)</f>
        <v>384607</v>
      </c>
      <c r="I22" s="56">
        <f t="shared" ref="I22:I40" si="2">(F22/H22-1)*100</f>
        <v>4.9960089129942986</v>
      </c>
    </row>
    <row r="23" spans="1:9" ht="18" customHeight="1">
      <c r="A23" s="94"/>
      <c r="B23" s="94" t="s">
        <v>81</v>
      </c>
      <c r="C23" s="63" t="s">
        <v>9</v>
      </c>
      <c r="D23" s="29"/>
      <c r="E23" s="29"/>
      <c r="F23" s="110">
        <f>SUM(F24:F26)</f>
        <v>245948</v>
      </c>
      <c r="G23" s="56">
        <f t="shared" ref="G23:G37" si="3">F23/$F$40*100</f>
        <v>60.905052225980747</v>
      </c>
      <c r="H23" s="55">
        <v>229491</v>
      </c>
      <c r="I23" s="56">
        <f t="shared" si="2"/>
        <v>7.1710873193284286</v>
      </c>
    </row>
    <row r="24" spans="1:9" ht="18" customHeight="1">
      <c r="A24" s="94"/>
      <c r="B24" s="94"/>
      <c r="C24" s="62"/>
      <c r="D24" s="29" t="s">
        <v>10</v>
      </c>
      <c r="E24" s="29"/>
      <c r="F24" s="110">
        <v>87070</v>
      </c>
      <c r="G24" s="56">
        <f t="shared" si="3"/>
        <v>21.561480058045376</v>
      </c>
      <c r="H24" s="55">
        <v>82961</v>
      </c>
      <c r="I24" s="56">
        <f t="shared" si="2"/>
        <v>4.9529296898542796</v>
      </c>
    </row>
    <row r="25" spans="1:9" ht="18" customHeight="1">
      <c r="A25" s="94"/>
      <c r="B25" s="94"/>
      <c r="C25" s="62"/>
      <c r="D25" s="29" t="s">
        <v>28</v>
      </c>
      <c r="E25" s="29"/>
      <c r="F25" s="110">
        <v>121399</v>
      </c>
      <c r="G25" s="56">
        <f t="shared" si="3"/>
        <v>30.062502785880906</v>
      </c>
      <c r="H25" s="55">
        <v>109777</v>
      </c>
      <c r="I25" s="56">
        <f t="shared" si="2"/>
        <v>10.58691711378521</v>
      </c>
    </row>
    <row r="26" spans="1:9" ht="18" customHeight="1">
      <c r="A26" s="94"/>
      <c r="B26" s="94"/>
      <c r="C26" s="61"/>
      <c r="D26" s="29" t="s">
        <v>11</v>
      </c>
      <c r="E26" s="29"/>
      <c r="F26" s="110">
        <v>37479</v>
      </c>
      <c r="G26" s="56">
        <f t="shared" si="3"/>
        <v>9.2810693820544703</v>
      </c>
      <c r="H26" s="55">
        <v>36753</v>
      </c>
      <c r="I26" s="56">
        <f t="shared" si="2"/>
        <v>1.9753489511060263</v>
      </c>
    </row>
    <row r="27" spans="1:9" ht="18" customHeight="1">
      <c r="A27" s="94"/>
      <c r="B27" s="94"/>
      <c r="C27" s="63" t="s">
        <v>12</v>
      </c>
      <c r="D27" s="29"/>
      <c r="E27" s="29"/>
      <c r="F27" s="110">
        <f>SUM(F28:F33)+120</f>
        <v>110674</v>
      </c>
      <c r="G27" s="56">
        <f t="shared" si="3"/>
        <v>27.406629653659287</v>
      </c>
      <c r="H27" s="55">
        <v>108899</v>
      </c>
      <c r="I27" s="56">
        <f t="shared" si="2"/>
        <v>1.629950688252424</v>
      </c>
    </row>
    <row r="28" spans="1:9" ht="18" customHeight="1">
      <c r="A28" s="94"/>
      <c r="B28" s="94"/>
      <c r="C28" s="62"/>
      <c r="D28" s="29" t="s">
        <v>13</v>
      </c>
      <c r="E28" s="29"/>
      <c r="F28" s="110">
        <v>47715</v>
      </c>
      <c r="G28" s="56">
        <f t="shared" si="3"/>
        <v>11.815849557478295</v>
      </c>
      <c r="H28" s="55">
        <v>46053</v>
      </c>
      <c r="I28" s="56">
        <f t="shared" si="2"/>
        <v>3.6088854146309579</v>
      </c>
    </row>
    <row r="29" spans="1:9" ht="18" customHeight="1">
      <c r="A29" s="94"/>
      <c r="B29" s="94"/>
      <c r="C29" s="62"/>
      <c r="D29" s="29" t="s">
        <v>29</v>
      </c>
      <c r="E29" s="29"/>
      <c r="F29" s="110">
        <v>5195</v>
      </c>
      <c r="G29" s="56">
        <f t="shared" si="3"/>
        <v>1.2864578948150422</v>
      </c>
      <c r="H29" s="55">
        <v>4458</v>
      </c>
      <c r="I29" s="56">
        <f t="shared" si="2"/>
        <v>16.532077164647816</v>
      </c>
    </row>
    <row r="30" spans="1:9" ht="18" customHeight="1">
      <c r="A30" s="94"/>
      <c r="B30" s="94"/>
      <c r="C30" s="62"/>
      <c r="D30" s="29" t="s">
        <v>30</v>
      </c>
      <c r="E30" s="29"/>
      <c r="F30" s="110">
        <v>26325</v>
      </c>
      <c r="G30" s="56">
        <f t="shared" si="3"/>
        <v>6.5189613245439828</v>
      </c>
      <c r="H30" s="55">
        <v>25966</v>
      </c>
      <c r="I30" s="56">
        <f t="shared" si="2"/>
        <v>1.3825772163598593</v>
      </c>
    </row>
    <row r="31" spans="1:9" ht="18" customHeight="1">
      <c r="A31" s="94"/>
      <c r="B31" s="94"/>
      <c r="C31" s="62"/>
      <c r="D31" s="29" t="s">
        <v>31</v>
      </c>
      <c r="E31" s="29"/>
      <c r="F31" s="110">
        <v>22662</v>
      </c>
      <c r="G31" s="56">
        <f t="shared" si="3"/>
        <v>5.611878500923674</v>
      </c>
      <c r="H31" s="55">
        <v>21715</v>
      </c>
      <c r="I31" s="56">
        <f t="shared" si="2"/>
        <v>4.3610407552383101</v>
      </c>
    </row>
    <row r="32" spans="1:9" ht="18" customHeight="1">
      <c r="A32" s="94"/>
      <c r="B32" s="94"/>
      <c r="C32" s="62"/>
      <c r="D32" s="29" t="s">
        <v>14</v>
      </c>
      <c r="E32" s="29"/>
      <c r="F32" s="110">
        <v>4018</v>
      </c>
      <c r="G32" s="56">
        <f t="shared" si="3"/>
        <v>0.99499284338148997</v>
      </c>
      <c r="H32" s="55">
        <v>5370</v>
      </c>
      <c r="I32" s="56">
        <f t="shared" si="2"/>
        <v>-25.176908752327741</v>
      </c>
    </row>
    <row r="33" spans="1:9" ht="18" customHeight="1">
      <c r="A33" s="94"/>
      <c r="B33" s="94"/>
      <c r="C33" s="61"/>
      <c r="D33" s="29" t="s">
        <v>32</v>
      </c>
      <c r="E33" s="29"/>
      <c r="F33" s="110">
        <v>4639</v>
      </c>
      <c r="G33" s="56">
        <f t="shared" si="3"/>
        <v>1.1487734694989375</v>
      </c>
      <c r="H33" s="55">
        <v>5217</v>
      </c>
      <c r="I33" s="56">
        <f t="shared" si="2"/>
        <v>-11.07916427065363</v>
      </c>
    </row>
    <row r="34" spans="1:9" ht="18" customHeight="1">
      <c r="A34" s="94"/>
      <c r="B34" s="94"/>
      <c r="C34" s="63" t="s">
        <v>15</v>
      </c>
      <c r="D34" s="29"/>
      <c r="E34" s="29"/>
      <c r="F34" s="110">
        <f>F35+F38</f>
        <v>47200</v>
      </c>
      <c r="G34" s="56">
        <f t="shared" si="3"/>
        <v>11.688318120359961</v>
      </c>
      <c r="H34" s="55">
        <v>46217</v>
      </c>
      <c r="I34" s="56">
        <f t="shared" si="2"/>
        <v>2.126922993703606</v>
      </c>
    </row>
    <row r="35" spans="1:9" ht="18" customHeight="1">
      <c r="A35" s="94"/>
      <c r="B35" s="94"/>
      <c r="C35" s="62"/>
      <c r="D35" s="63" t="s">
        <v>16</v>
      </c>
      <c r="E35" s="29"/>
      <c r="F35" s="110">
        <v>44065</v>
      </c>
      <c r="G35" s="56">
        <f t="shared" si="3"/>
        <v>10.911985974018256</v>
      </c>
      <c r="H35" s="55">
        <v>42765</v>
      </c>
      <c r="I35" s="56">
        <f t="shared" si="2"/>
        <v>3.0398690517946969</v>
      </c>
    </row>
    <row r="36" spans="1:9" ht="18" customHeight="1">
      <c r="A36" s="94"/>
      <c r="B36" s="94"/>
      <c r="C36" s="62"/>
      <c r="D36" s="62"/>
      <c r="E36" s="57" t="s">
        <v>102</v>
      </c>
      <c r="F36" s="110">
        <v>18750</v>
      </c>
      <c r="G36" s="56">
        <f t="shared" si="3"/>
        <v>4.6431348465412974</v>
      </c>
      <c r="H36" s="55">
        <v>18593</v>
      </c>
      <c r="I36" s="56">
        <f>(F36/H36-1)*100</f>
        <v>0.84440380788468605</v>
      </c>
    </row>
    <row r="37" spans="1:9" ht="18" customHeight="1">
      <c r="A37" s="94"/>
      <c r="B37" s="94"/>
      <c r="C37" s="62"/>
      <c r="D37" s="61"/>
      <c r="E37" s="29" t="s">
        <v>33</v>
      </c>
      <c r="F37" s="110">
        <v>25315</v>
      </c>
      <c r="G37" s="56">
        <f t="shared" si="3"/>
        <v>6.2688511274769567</v>
      </c>
      <c r="H37" s="55">
        <v>24172</v>
      </c>
      <c r="I37" s="56">
        <f t="shared" si="2"/>
        <v>4.7286116167466474</v>
      </c>
    </row>
    <row r="38" spans="1:9" ht="18" customHeight="1">
      <c r="A38" s="94"/>
      <c r="B38" s="94"/>
      <c r="C38" s="62"/>
      <c r="D38" s="54" t="s">
        <v>34</v>
      </c>
      <c r="E38" s="54"/>
      <c r="F38" s="110">
        <v>3135</v>
      </c>
      <c r="G38" s="56">
        <f>F38/$F$40*100</f>
        <v>0.776332146341705</v>
      </c>
      <c r="H38" s="55">
        <v>3452</v>
      </c>
      <c r="I38" s="56">
        <f t="shared" si="2"/>
        <v>-9.1830822711471587</v>
      </c>
    </row>
    <row r="39" spans="1:9" ht="18" customHeight="1">
      <c r="A39" s="94"/>
      <c r="B39" s="94"/>
      <c r="C39" s="61"/>
      <c r="D39" s="54" t="s">
        <v>35</v>
      </c>
      <c r="E39" s="54"/>
      <c r="F39" s="110">
        <v>0</v>
      </c>
      <c r="G39" s="56">
        <f>F39/$F$40*100</f>
        <v>0</v>
      </c>
      <c r="H39" s="55">
        <v>0</v>
      </c>
      <c r="I39" s="56" t="e">
        <f t="shared" si="2"/>
        <v>#DIV/0!</v>
      </c>
    </row>
    <row r="40" spans="1:9" ht="18" customHeight="1">
      <c r="A40" s="94"/>
      <c r="B40" s="94"/>
      <c r="C40" s="29" t="s">
        <v>17</v>
      </c>
      <c r="D40" s="29"/>
      <c r="E40" s="29"/>
      <c r="F40" s="110">
        <f>SUM(F23,F27,F34)</f>
        <v>403822</v>
      </c>
      <c r="G40" s="56">
        <f>F40/$F$40*100</f>
        <v>100</v>
      </c>
      <c r="H40" s="55">
        <f>SUM(H23,H27,H34)</f>
        <v>384607</v>
      </c>
      <c r="I40" s="56">
        <f t="shared" si="2"/>
        <v>4.9960089129942986</v>
      </c>
    </row>
    <row r="41" spans="1:9" ht="18" customHeight="1">
      <c r="A41" s="25" t="s">
        <v>18</v>
      </c>
      <c r="B41" s="25"/>
    </row>
    <row r="42" spans="1:9" ht="18" customHeight="1">
      <c r="A42" s="26" t="s">
        <v>19</v>
      </c>
      <c r="B42" s="25"/>
    </row>
  </sheetData>
  <mergeCells count="5">
    <mergeCell ref="A1:D1"/>
    <mergeCell ref="A9:A40"/>
    <mergeCell ref="B9:B22"/>
    <mergeCell ref="B23:B40"/>
    <mergeCell ref="G6:I6"/>
  </mergeCells>
  <phoneticPr fontId="7"/>
  <printOptions horizontalCentered="1" verticalCentered="1" gridLinesSet="0"/>
  <pageMargins left="0" right="0" top="0.43307086614173229" bottom="0.19685039370078741" header="0.19685039370078741" footer="0.31496062992125984"/>
  <pageSetup paperSize="9" orientation="portrait" r:id="rId1"/>
  <headerFooter alignWithMargins="0">
    <oddHeader>&amp;R&amp;"明朝,斜体"&amp;9指定都市－1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="94" zoomScaleNormal="100" zoomScaleSheetLayoutView="94" workbookViewId="0">
      <pane xSplit="5" ySplit="7" topLeftCell="F12" activePane="bottomRight" state="frozen"/>
      <selection activeCell="G46" sqref="G46"/>
      <selection pane="topRight" activeCell="G46" sqref="G46"/>
      <selection pane="bottomLeft" activeCell="G46" sqref="G46"/>
      <selection pane="bottomRight" activeCell="F30" sqref="F30:G30"/>
    </sheetView>
  </sheetViews>
  <sheetFormatPr defaultColWidth="9" defaultRowHeight="13"/>
  <cols>
    <col min="1" max="1" width="3.6328125" style="1" customWidth="1"/>
    <col min="2" max="3" width="1.6328125" style="1" customWidth="1"/>
    <col min="4" max="4" width="22.6328125" style="1" customWidth="1"/>
    <col min="5" max="5" width="10.6328125" style="1" customWidth="1"/>
    <col min="6" max="21" width="13.6328125" style="1" customWidth="1"/>
    <col min="22" max="25" width="12" style="1" customWidth="1"/>
    <col min="26" max="16384" width="9" style="1"/>
  </cols>
  <sheetData>
    <row r="1" spans="1:25" ht="34" customHeight="1">
      <c r="A1" s="17" t="s">
        <v>0</v>
      </c>
      <c r="B1" s="13"/>
      <c r="C1" s="13"/>
      <c r="D1" s="91" t="s">
        <v>244</v>
      </c>
      <c r="E1" s="14"/>
      <c r="F1" s="14"/>
      <c r="G1" s="14"/>
    </row>
    <row r="2" spans="1:25" ht="15" customHeight="1"/>
    <row r="3" spans="1:25" ht="15" customHeight="1">
      <c r="A3" s="15" t="s">
        <v>42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6" customHeight="1">
      <c r="A5" s="12" t="s">
        <v>234</v>
      </c>
      <c r="B5" s="12"/>
      <c r="C5" s="12"/>
      <c r="D5" s="12"/>
      <c r="K5" s="16"/>
      <c r="O5" s="16" t="s">
        <v>43</v>
      </c>
    </row>
    <row r="6" spans="1:25" ht="16" customHeight="1">
      <c r="A6" s="102" t="s">
        <v>44</v>
      </c>
      <c r="B6" s="101"/>
      <c r="C6" s="101"/>
      <c r="D6" s="101"/>
      <c r="E6" s="101"/>
      <c r="F6" s="106" t="s">
        <v>245</v>
      </c>
      <c r="G6" s="106"/>
      <c r="H6" s="106" t="s">
        <v>246</v>
      </c>
      <c r="I6" s="106"/>
      <c r="J6" s="106" t="s">
        <v>247</v>
      </c>
      <c r="K6" s="106"/>
      <c r="L6" s="106" t="s">
        <v>248</v>
      </c>
      <c r="M6" s="106"/>
      <c r="N6" s="106" t="s">
        <v>249</v>
      </c>
      <c r="O6" s="106"/>
    </row>
    <row r="7" spans="1:25" ht="16" customHeight="1">
      <c r="A7" s="101"/>
      <c r="B7" s="101"/>
      <c r="C7" s="101"/>
      <c r="D7" s="101"/>
      <c r="E7" s="101"/>
      <c r="F7" s="52" t="s">
        <v>235</v>
      </c>
      <c r="G7" s="52" t="s">
        <v>229</v>
      </c>
      <c r="H7" s="52" t="s">
        <v>232</v>
      </c>
      <c r="I7" s="52" t="s">
        <v>229</v>
      </c>
      <c r="J7" s="52" t="s">
        <v>232</v>
      </c>
      <c r="K7" s="52" t="s">
        <v>229</v>
      </c>
      <c r="L7" s="52" t="s">
        <v>232</v>
      </c>
      <c r="M7" s="52" t="s">
        <v>229</v>
      </c>
      <c r="N7" s="52" t="s">
        <v>232</v>
      </c>
      <c r="O7" s="52" t="s">
        <v>229</v>
      </c>
    </row>
    <row r="8" spans="1:25" ht="16" customHeight="1">
      <c r="A8" s="99" t="s">
        <v>83</v>
      </c>
      <c r="B8" s="60" t="s">
        <v>45</v>
      </c>
      <c r="C8" s="54"/>
      <c r="D8" s="54"/>
      <c r="E8" s="64" t="s">
        <v>36</v>
      </c>
      <c r="F8" s="65">
        <v>16704</v>
      </c>
      <c r="G8" s="65">
        <v>16443</v>
      </c>
      <c r="H8" s="65">
        <v>2522</v>
      </c>
      <c r="I8" s="65">
        <v>2302</v>
      </c>
      <c r="J8" s="65">
        <v>13590</v>
      </c>
      <c r="K8" s="65">
        <v>13793</v>
      </c>
      <c r="L8" s="65">
        <v>20115</v>
      </c>
      <c r="M8" s="65">
        <v>20291</v>
      </c>
      <c r="N8" s="65">
        <v>7</v>
      </c>
      <c r="O8" s="65">
        <v>7</v>
      </c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6" customHeight="1">
      <c r="A9" s="99"/>
      <c r="B9" s="62"/>
      <c r="C9" s="54" t="s">
        <v>46</v>
      </c>
      <c r="D9" s="54"/>
      <c r="E9" s="64" t="s">
        <v>37</v>
      </c>
      <c r="F9" s="65">
        <v>16479.599999999999</v>
      </c>
      <c r="G9" s="65">
        <v>16252.8</v>
      </c>
      <c r="H9" s="65">
        <v>2512</v>
      </c>
      <c r="I9" s="90">
        <v>2292</v>
      </c>
      <c r="J9" s="65">
        <v>13587</v>
      </c>
      <c r="K9" s="65">
        <v>13790</v>
      </c>
      <c r="L9" s="65">
        <v>20083</v>
      </c>
      <c r="M9" s="65">
        <v>20246</v>
      </c>
      <c r="N9" s="65">
        <v>7</v>
      </c>
      <c r="O9" s="65">
        <v>7</v>
      </c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6" customHeight="1">
      <c r="A10" s="99"/>
      <c r="B10" s="61"/>
      <c r="C10" s="54" t="s">
        <v>47</v>
      </c>
      <c r="D10" s="54"/>
      <c r="E10" s="64" t="s">
        <v>38</v>
      </c>
      <c r="F10" s="65">
        <v>224.4</v>
      </c>
      <c r="G10" s="65">
        <v>190.3</v>
      </c>
      <c r="H10" s="65">
        <v>10</v>
      </c>
      <c r="I10" s="65">
        <v>10</v>
      </c>
      <c r="J10" s="66">
        <v>3</v>
      </c>
      <c r="K10" s="66">
        <v>3</v>
      </c>
      <c r="L10" s="65">
        <v>32</v>
      </c>
      <c r="M10" s="65">
        <v>45</v>
      </c>
      <c r="N10" s="65">
        <v>0</v>
      </c>
      <c r="O10" s="65">
        <v>0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6" customHeight="1">
      <c r="A11" s="99"/>
      <c r="B11" s="60" t="s">
        <v>48</v>
      </c>
      <c r="C11" s="54"/>
      <c r="D11" s="54"/>
      <c r="E11" s="64" t="s">
        <v>39</v>
      </c>
      <c r="F11" s="65">
        <v>16702</v>
      </c>
      <c r="G11" s="65">
        <v>16961.3</v>
      </c>
      <c r="H11" s="65">
        <f>SUM(H12:H13)</f>
        <v>2488</v>
      </c>
      <c r="I11" s="65">
        <v>2311</v>
      </c>
      <c r="J11" s="65">
        <v>11782</v>
      </c>
      <c r="K11" s="65">
        <v>11494</v>
      </c>
      <c r="L11" s="65">
        <v>19157</v>
      </c>
      <c r="M11" s="65">
        <v>18608</v>
      </c>
      <c r="N11" s="65">
        <v>6.8</v>
      </c>
      <c r="O11" s="65">
        <v>6.5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6" customHeight="1">
      <c r="A12" s="99"/>
      <c r="B12" s="62"/>
      <c r="C12" s="54" t="s">
        <v>49</v>
      </c>
      <c r="D12" s="54"/>
      <c r="E12" s="64" t="s">
        <v>40</v>
      </c>
      <c r="F12" s="65">
        <v>16690</v>
      </c>
      <c r="G12" s="65">
        <v>16395</v>
      </c>
      <c r="H12" s="65">
        <v>2488</v>
      </c>
      <c r="I12" s="65">
        <v>2311</v>
      </c>
      <c r="J12" s="65">
        <v>11613</v>
      </c>
      <c r="K12" s="65">
        <v>11477</v>
      </c>
      <c r="L12" s="65">
        <v>19133</v>
      </c>
      <c r="M12" s="65">
        <v>18585</v>
      </c>
      <c r="N12" s="65">
        <v>6.4</v>
      </c>
      <c r="O12" s="65">
        <v>6.2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6" customHeight="1">
      <c r="A13" s="99"/>
      <c r="B13" s="61"/>
      <c r="C13" s="54" t="s">
        <v>50</v>
      </c>
      <c r="D13" s="54"/>
      <c r="E13" s="64" t="s">
        <v>41</v>
      </c>
      <c r="F13" s="65">
        <v>0</v>
      </c>
      <c r="G13" s="65">
        <v>553.9</v>
      </c>
      <c r="H13" s="66">
        <v>0</v>
      </c>
      <c r="I13" s="66">
        <v>0</v>
      </c>
      <c r="J13" s="66">
        <v>163</v>
      </c>
      <c r="K13" s="66">
        <v>12</v>
      </c>
      <c r="L13" s="65">
        <v>18</v>
      </c>
      <c r="M13" s="65">
        <v>18</v>
      </c>
      <c r="N13" s="65">
        <v>0</v>
      </c>
      <c r="O13" s="65">
        <v>0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6" customHeight="1">
      <c r="A14" s="99"/>
      <c r="B14" s="54" t="s">
        <v>51</v>
      </c>
      <c r="C14" s="54"/>
      <c r="D14" s="54"/>
      <c r="E14" s="64" t="s">
        <v>87</v>
      </c>
      <c r="F14" s="65">
        <f t="shared" ref="F14:I15" si="0">F9-F12</f>
        <v>-210.40000000000146</v>
      </c>
      <c r="G14" s="65">
        <f t="shared" si="0"/>
        <v>-142.20000000000073</v>
      </c>
      <c r="H14" s="65">
        <f t="shared" si="0"/>
        <v>24</v>
      </c>
      <c r="I14" s="65">
        <f t="shared" si="0"/>
        <v>-19</v>
      </c>
      <c r="J14" s="65">
        <f>J9-J12</f>
        <v>1974</v>
      </c>
      <c r="K14" s="65">
        <f t="shared" ref="K14:N14" si="1">K9-K12</f>
        <v>2313</v>
      </c>
      <c r="L14" s="65">
        <f t="shared" si="1"/>
        <v>950</v>
      </c>
      <c r="M14" s="65">
        <f t="shared" si="1"/>
        <v>1661</v>
      </c>
      <c r="N14" s="65">
        <f t="shared" si="1"/>
        <v>0.59999999999999964</v>
      </c>
      <c r="O14" s="65">
        <f>O9-O12</f>
        <v>0.79999999999999982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6" customHeight="1">
      <c r="A15" s="99"/>
      <c r="B15" s="54" t="s">
        <v>52</v>
      </c>
      <c r="C15" s="54"/>
      <c r="D15" s="54"/>
      <c r="E15" s="64" t="s">
        <v>88</v>
      </c>
      <c r="F15" s="65">
        <f t="shared" si="0"/>
        <v>224.4</v>
      </c>
      <c r="G15" s="65">
        <f t="shared" si="0"/>
        <v>-363.59999999999997</v>
      </c>
      <c r="H15" s="65">
        <f t="shared" si="0"/>
        <v>10</v>
      </c>
      <c r="I15" s="65">
        <f>I10-I13</f>
        <v>10</v>
      </c>
      <c r="J15" s="65">
        <f t="shared" ref="J15:O15" si="2">J10-J13</f>
        <v>-160</v>
      </c>
      <c r="K15" s="65">
        <f t="shared" si="2"/>
        <v>-9</v>
      </c>
      <c r="L15" s="65">
        <f t="shared" si="2"/>
        <v>14</v>
      </c>
      <c r="M15" s="65">
        <f t="shared" si="2"/>
        <v>27</v>
      </c>
      <c r="N15" s="65">
        <f t="shared" si="2"/>
        <v>0</v>
      </c>
      <c r="O15" s="65">
        <f t="shared" si="2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6" customHeight="1">
      <c r="A16" s="99"/>
      <c r="B16" s="54" t="s">
        <v>53</v>
      </c>
      <c r="C16" s="54"/>
      <c r="D16" s="54"/>
      <c r="E16" s="64" t="s">
        <v>89</v>
      </c>
      <c r="F16" s="65">
        <f t="shared" ref="F16:G16" si="3">F8-F11</f>
        <v>2</v>
      </c>
      <c r="G16" s="65">
        <f t="shared" si="3"/>
        <v>-518.29999999999927</v>
      </c>
      <c r="H16" s="65">
        <f>H8-H11</f>
        <v>34</v>
      </c>
      <c r="I16" s="65">
        <f>I8-I11</f>
        <v>-9</v>
      </c>
      <c r="J16" s="65">
        <f t="shared" ref="J16:O16" si="4">J8-J11</f>
        <v>1808</v>
      </c>
      <c r="K16" s="65">
        <f t="shared" si="4"/>
        <v>2299</v>
      </c>
      <c r="L16" s="65">
        <f t="shared" si="4"/>
        <v>958</v>
      </c>
      <c r="M16" s="65">
        <f t="shared" si="4"/>
        <v>1683</v>
      </c>
      <c r="N16" s="65">
        <f t="shared" si="4"/>
        <v>0.20000000000000018</v>
      </c>
      <c r="O16" s="65">
        <f t="shared" si="4"/>
        <v>0.5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6" customHeight="1">
      <c r="A17" s="99"/>
      <c r="B17" s="54" t="s">
        <v>54</v>
      </c>
      <c r="C17" s="54"/>
      <c r="D17" s="54"/>
      <c r="E17" s="52"/>
      <c r="F17" s="65">
        <v>16020.4</v>
      </c>
      <c r="G17" s="65">
        <v>16621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5">
        <v>0</v>
      </c>
      <c r="N17" s="66">
        <v>0</v>
      </c>
      <c r="O17" s="67">
        <v>0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6" customHeight="1">
      <c r="A18" s="99"/>
      <c r="B18" s="54" t="s">
        <v>55</v>
      </c>
      <c r="C18" s="54"/>
      <c r="D18" s="54"/>
      <c r="E18" s="52"/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6" customHeight="1">
      <c r="A19" s="99" t="s">
        <v>84</v>
      </c>
      <c r="B19" s="60" t="s">
        <v>56</v>
      </c>
      <c r="C19" s="54"/>
      <c r="D19" s="54"/>
      <c r="E19" s="64"/>
      <c r="F19" s="65">
        <v>1347.2</v>
      </c>
      <c r="G19" s="65">
        <v>939.7</v>
      </c>
      <c r="H19" s="65">
        <v>1590</v>
      </c>
      <c r="I19" s="65">
        <v>1111</v>
      </c>
      <c r="J19" s="65">
        <v>1984</v>
      </c>
      <c r="K19" s="65">
        <v>1886</v>
      </c>
      <c r="L19" s="65">
        <v>12486</v>
      </c>
      <c r="M19" s="65">
        <v>12387</v>
      </c>
      <c r="N19" s="65">
        <v>0</v>
      </c>
      <c r="O19" s="65">
        <v>0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6" customHeight="1">
      <c r="A20" s="99"/>
      <c r="B20" s="61"/>
      <c r="C20" s="54" t="s">
        <v>57</v>
      </c>
      <c r="D20" s="54"/>
      <c r="E20" s="64"/>
      <c r="F20" s="65">
        <v>415.3</v>
      </c>
      <c r="G20" s="65">
        <v>402.8</v>
      </c>
      <c r="H20" s="65">
        <v>737</v>
      </c>
      <c r="I20" s="65">
        <v>664</v>
      </c>
      <c r="J20" s="65">
        <v>1000</v>
      </c>
      <c r="K20" s="66">
        <v>1000</v>
      </c>
      <c r="L20" s="65">
        <v>6905</v>
      </c>
      <c r="M20" s="65">
        <v>6990</v>
      </c>
      <c r="N20" s="65">
        <v>0</v>
      </c>
      <c r="O20" s="65">
        <v>0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6" customHeight="1">
      <c r="A21" s="99"/>
      <c r="B21" s="54" t="s">
        <v>58</v>
      </c>
      <c r="C21" s="54"/>
      <c r="D21" s="54"/>
      <c r="E21" s="64" t="s">
        <v>90</v>
      </c>
      <c r="F21" s="65">
        <v>1347.2</v>
      </c>
      <c r="G21" s="65">
        <v>940</v>
      </c>
      <c r="H21" s="65">
        <v>1590</v>
      </c>
      <c r="I21" s="65">
        <v>1111</v>
      </c>
      <c r="J21" s="65">
        <v>1984</v>
      </c>
      <c r="K21" s="65">
        <v>1886</v>
      </c>
      <c r="L21" s="65">
        <v>12486</v>
      </c>
      <c r="M21" s="65">
        <v>12387</v>
      </c>
      <c r="N21" s="65">
        <v>0</v>
      </c>
      <c r="O21" s="65">
        <v>0</v>
      </c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6" customHeight="1">
      <c r="A22" s="99"/>
      <c r="B22" s="60" t="s">
        <v>59</v>
      </c>
      <c r="C22" s="54"/>
      <c r="D22" s="54"/>
      <c r="E22" s="64" t="s">
        <v>91</v>
      </c>
      <c r="F22" s="65">
        <v>2094.1999999999998</v>
      </c>
      <c r="G22" s="65">
        <v>1600</v>
      </c>
      <c r="H22" s="65">
        <v>2060</v>
      </c>
      <c r="I22" s="65">
        <v>1493</v>
      </c>
      <c r="J22" s="65">
        <v>9541</v>
      </c>
      <c r="K22" s="65">
        <v>9500</v>
      </c>
      <c r="L22" s="65">
        <v>21251</v>
      </c>
      <c r="M22" s="65">
        <v>21481</v>
      </c>
      <c r="N22" s="65">
        <v>0.8</v>
      </c>
      <c r="O22" s="65">
        <v>0.8</v>
      </c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6" customHeight="1">
      <c r="A23" s="99"/>
      <c r="B23" s="61" t="s">
        <v>60</v>
      </c>
      <c r="C23" s="54" t="s">
        <v>61</v>
      </c>
      <c r="D23" s="54"/>
      <c r="E23" s="64"/>
      <c r="F23" s="65">
        <v>1636</v>
      </c>
      <c r="G23" s="65">
        <v>1149.2</v>
      </c>
      <c r="H23" s="65">
        <v>341</v>
      </c>
      <c r="I23" s="65">
        <v>302</v>
      </c>
      <c r="J23" s="65">
        <v>2096</v>
      </c>
      <c r="K23" s="65">
        <v>2078</v>
      </c>
      <c r="L23" s="65">
        <v>8747</v>
      </c>
      <c r="M23" s="65">
        <v>8864</v>
      </c>
      <c r="N23" s="65">
        <v>0.1</v>
      </c>
      <c r="O23" s="65">
        <v>0.1</v>
      </c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6" customHeight="1">
      <c r="A24" s="99"/>
      <c r="B24" s="54" t="s">
        <v>92</v>
      </c>
      <c r="C24" s="54"/>
      <c r="D24" s="54"/>
      <c r="E24" s="64" t="s">
        <v>93</v>
      </c>
      <c r="F24" s="65">
        <f t="shared" ref="F24:O24" si="5">F21-F22</f>
        <v>-746.99999999999977</v>
      </c>
      <c r="G24" s="65">
        <f t="shared" si="5"/>
        <v>-660</v>
      </c>
      <c r="H24" s="65">
        <f t="shared" si="5"/>
        <v>-470</v>
      </c>
      <c r="I24" s="65">
        <f t="shared" si="5"/>
        <v>-382</v>
      </c>
      <c r="J24" s="65">
        <f t="shared" si="5"/>
        <v>-7557</v>
      </c>
      <c r="K24" s="65">
        <f t="shared" si="5"/>
        <v>-7614</v>
      </c>
      <c r="L24" s="65">
        <f t="shared" si="5"/>
        <v>-8765</v>
      </c>
      <c r="M24" s="65">
        <f t="shared" si="5"/>
        <v>-9094</v>
      </c>
      <c r="N24" s="65">
        <f t="shared" si="5"/>
        <v>-0.8</v>
      </c>
      <c r="O24" s="65">
        <f t="shared" si="5"/>
        <v>-0.8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6" customHeight="1">
      <c r="A25" s="99"/>
      <c r="B25" s="60" t="s">
        <v>62</v>
      </c>
      <c r="C25" s="60"/>
      <c r="D25" s="60"/>
      <c r="E25" s="103" t="s">
        <v>94</v>
      </c>
      <c r="F25" s="97">
        <v>747</v>
      </c>
      <c r="G25" s="97">
        <v>660</v>
      </c>
      <c r="H25" s="97">
        <v>470</v>
      </c>
      <c r="I25" s="97">
        <v>382</v>
      </c>
      <c r="J25" s="97">
        <v>7557</v>
      </c>
      <c r="K25" s="97">
        <v>7614</v>
      </c>
      <c r="L25" s="97">
        <v>8765</v>
      </c>
      <c r="M25" s="97">
        <v>9094</v>
      </c>
      <c r="N25" s="97">
        <v>0.8</v>
      </c>
      <c r="O25" s="97">
        <v>0.8</v>
      </c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6" customHeight="1">
      <c r="A26" s="99"/>
      <c r="B26" s="80" t="s">
        <v>63</v>
      </c>
      <c r="C26" s="80"/>
      <c r="D26" s="80"/>
      <c r="E26" s="104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6" customHeight="1">
      <c r="A27" s="99"/>
      <c r="B27" s="54" t="s">
        <v>95</v>
      </c>
      <c r="C27" s="54"/>
      <c r="D27" s="54"/>
      <c r="E27" s="64" t="s">
        <v>96</v>
      </c>
      <c r="F27" s="65">
        <f t="shared" ref="F27:O27" si="6">F24+F25</f>
        <v>0</v>
      </c>
      <c r="G27" s="65">
        <f t="shared" si="6"/>
        <v>0</v>
      </c>
      <c r="H27" s="65">
        <f t="shared" si="6"/>
        <v>0</v>
      </c>
      <c r="I27" s="65">
        <f t="shared" si="6"/>
        <v>0</v>
      </c>
      <c r="J27" s="65">
        <f t="shared" si="6"/>
        <v>0</v>
      </c>
      <c r="K27" s="65">
        <f t="shared" si="6"/>
        <v>0</v>
      </c>
      <c r="L27" s="65">
        <f t="shared" si="6"/>
        <v>0</v>
      </c>
      <c r="M27" s="65">
        <f t="shared" si="6"/>
        <v>0</v>
      </c>
      <c r="N27" s="65">
        <f t="shared" si="6"/>
        <v>0</v>
      </c>
      <c r="O27" s="65">
        <f t="shared" si="6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6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6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100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6" customHeight="1">
      <c r="A30" s="101" t="s">
        <v>64</v>
      </c>
      <c r="B30" s="101"/>
      <c r="C30" s="101"/>
      <c r="D30" s="101"/>
      <c r="E30" s="101"/>
      <c r="F30" s="107" t="s">
        <v>250</v>
      </c>
      <c r="G30" s="107"/>
      <c r="H30" s="107"/>
      <c r="I30" s="107"/>
      <c r="J30" s="107"/>
      <c r="K30" s="107"/>
      <c r="L30" s="107"/>
      <c r="M30" s="107"/>
      <c r="N30" s="107"/>
      <c r="O30" s="107"/>
      <c r="P30" s="24"/>
      <c r="Q30" s="18"/>
      <c r="R30" s="24"/>
      <c r="S30" s="18"/>
      <c r="T30" s="24"/>
      <c r="U30" s="18"/>
      <c r="V30" s="24"/>
      <c r="W30" s="18"/>
      <c r="X30" s="24"/>
      <c r="Y30" s="18"/>
    </row>
    <row r="31" spans="1:25" ht="16" customHeight="1">
      <c r="A31" s="101"/>
      <c r="B31" s="101"/>
      <c r="C31" s="101"/>
      <c r="D31" s="101"/>
      <c r="E31" s="101"/>
      <c r="F31" s="52" t="s">
        <v>232</v>
      </c>
      <c r="G31" s="52" t="s">
        <v>229</v>
      </c>
      <c r="H31" s="52" t="s">
        <v>232</v>
      </c>
      <c r="I31" s="52" t="s">
        <v>229</v>
      </c>
      <c r="J31" s="52" t="s">
        <v>232</v>
      </c>
      <c r="K31" s="52" t="s">
        <v>229</v>
      </c>
      <c r="L31" s="52" t="s">
        <v>232</v>
      </c>
      <c r="M31" s="52" t="s">
        <v>229</v>
      </c>
      <c r="N31" s="52" t="s">
        <v>232</v>
      </c>
      <c r="O31" s="52" t="s">
        <v>229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5" ht="16" customHeight="1">
      <c r="A32" s="99" t="s">
        <v>85</v>
      </c>
      <c r="B32" s="60" t="s">
        <v>45</v>
      </c>
      <c r="C32" s="54"/>
      <c r="D32" s="54"/>
      <c r="E32" s="64" t="s">
        <v>36</v>
      </c>
      <c r="F32" s="65"/>
      <c r="G32" s="65">
        <v>346</v>
      </c>
      <c r="H32" s="65"/>
      <c r="I32" s="65"/>
      <c r="J32" s="65"/>
      <c r="K32" s="65"/>
      <c r="L32" s="65"/>
      <c r="M32" s="65"/>
      <c r="N32" s="65"/>
      <c r="O32" s="65"/>
      <c r="P32" s="21"/>
      <c r="Q32" s="21"/>
      <c r="R32" s="21"/>
      <c r="S32" s="21"/>
      <c r="T32" s="23"/>
      <c r="U32" s="23"/>
      <c r="V32" s="21"/>
      <c r="W32" s="21"/>
      <c r="X32" s="23"/>
      <c r="Y32" s="23"/>
    </row>
    <row r="33" spans="1:25" ht="16" customHeight="1">
      <c r="A33" s="105"/>
      <c r="B33" s="62"/>
      <c r="C33" s="60" t="s">
        <v>65</v>
      </c>
      <c r="D33" s="54"/>
      <c r="E33" s="64"/>
      <c r="F33" s="65"/>
      <c r="G33" s="65">
        <v>34</v>
      </c>
      <c r="H33" s="65"/>
      <c r="I33" s="65"/>
      <c r="J33" s="65"/>
      <c r="K33" s="65"/>
      <c r="L33" s="65"/>
      <c r="M33" s="65"/>
      <c r="N33" s="65"/>
      <c r="O33" s="65"/>
      <c r="P33" s="21"/>
      <c r="Q33" s="21"/>
      <c r="R33" s="21"/>
      <c r="S33" s="21"/>
      <c r="T33" s="23"/>
      <c r="U33" s="23"/>
      <c r="V33" s="21"/>
      <c r="W33" s="21"/>
      <c r="X33" s="23"/>
      <c r="Y33" s="23"/>
    </row>
    <row r="34" spans="1:25" ht="16" customHeight="1">
      <c r="A34" s="105"/>
      <c r="B34" s="62"/>
      <c r="C34" s="61"/>
      <c r="D34" s="54" t="s">
        <v>66</v>
      </c>
      <c r="E34" s="64"/>
      <c r="F34" s="65"/>
      <c r="G34" s="65">
        <v>34</v>
      </c>
      <c r="H34" s="65"/>
      <c r="I34" s="65"/>
      <c r="J34" s="65"/>
      <c r="K34" s="65"/>
      <c r="L34" s="65"/>
      <c r="M34" s="65"/>
      <c r="N34" s="65"/>
      <c r="O34" s="65"/>
      <c r="P34" s="21"/>
      <c r="Q34" s="21"/>
      <c r="R34" s="21"/>
      <c r="S34" s="21"/>
      <c r="T34" s="23"/>
      <c r="U34" s="23"/>
      <c r="V34" s="21"/>
      <c r="W34" s="21"/>
      <c r="X34" s="23"/>
      <c r="Y34" s="23"/>
    </row>
    <row r="35" spans="1:25" ht="16" customHeight="1">
      <c r="A35" s="105"/>
      <c r="B35" s="61"/>
      <c r="C35" s="54" t="s">
        <v>67</v>
      </c>
      <c r="D35" s="54"/>
      <c r="E35" s="64"/>
      <c r="F35" s="65"/>
      <c r="G35" s="65">
        <v>312</v>
      </c>
      <c r="H35" s="65"/>
      <c r="I35" s="65"/>
      <c r="J35" s="67"/>
      <c r="K35" s="67"/>
      <c r="L35" s="65"/>
      <c r="M35" s="65"/>
      <c r="N35" s="65"/>
      <c r="O35" s="65"/>
      <c r="P35" s="21"/>
      <c r="Q35" s="21"/>
      <c r="R35" s="21"/>
      <c r="S35" s="21"/>
      <c r="T35" s="23"/>
      <c r="U35" s="23"/>
      <c r="V35" s="21"/>
      <c r="W35" s="21"/>
      <c r="X35" s="23"/>
      <c r="Y35" s="23"/>
    </row>
    <row r="36" spans="1:25" ht="16" customHeight="1">
      <c r="A36" s="105"/>
      <c r="B36" s="60" t="s">
        <v>48</v>
      </c>
      <c r="C36" s="54"/>
      <c r="D36" s="54"/>
      <c r="E36" s="64" t="s">
        <v>37</v>
      </c>
      <c r="F36" s="65"/>
      <c r="G36" s="65">
        <v>252</v>
      </c>
      <c r="H36" s="65"/>
      <c r="I36" s="65"/>
      <c r="J36" s="65"/>
      <c r="K36" s="65"/>
      <c r="L36" s="65"/>
      <c r="M36" s="65"/>
      <c r="N36" s="65"/>
      <c r="O36" s="65"/>
      <c r="P36" s="21"/>
      <c r="Q36" s="21"/>
      <c r="R36" s="21"/>
      <c r="S36" s="21"/>
      <c r="T36" s="21"/>
      <c r="U36" s="21"/>
      <c r="V36" s="21"/>
      <c r="W36" s="21"/>
      <c r="X36" s="23"/>
      <c r="Y36" s="23"/>
    </row>
    <row r="37" spans="1:25" ht="16" customHeight="1">
      <c r="A37" s="105"/>
      <c r="B37" s="62"/>
      <c r="C37" s="54" t="s">
        <v>68</v>
      </c>
      <c r="D37" s="54"/>
      <c r="E37" s="64"/>
      <c r="F37" s="65"/>
      <c r="G37" s="65">
        <v>240</v>
      </c>
      <c r="H37" s="65"/>
      <c r="I37" s="65"/>
      <c r="J37" s="65"/>
      <c r="K37" s="65"/>
      <c r="L37" s="65"/>
      <c r="M37" s="65"/>
      <c r="N37" s="65"/>
      <c r="O37" s="65"/>
      <c r="P37" s="21"/>
      <c r="Q37" s="21"/>
      <c r="R37" s="21"/>
      <c r="S37" s="21"/>
      <c r="T37" s="21"/>
      <c r="U37" s="21"/>
      <c r="V37" s="21"/>
      <c r="W37" s="21"/>
      <c r="X37" s="23"/>
      <c r="Y37" s="23"/>
    </row>
    <row r="38" spans="1:25" ht="16" customHeight="1">
      <c r="A38" s="105"/>
      <c r="B38" s="61"/>
      <c r="C38" s="54" t="s">
        <v>69</v>
      </c>
      <c r="D38" s="54"/>
      <c r="E38" s="64"/>
      <c r="F38" s="65"/>
      <c r="G38" s="65">
        <v>12</v>
      </c>
      <c r="H38" s="65"/>
      <c r="I38" s="65"/>
      <c r="J38" s="65"/>
      <c r="K38" s="67"/>
      <c r="L38" s="65"/>
      <c r="M38" s="65"/>
      <c r="N38" s="65"/>
      <c r="O38" s="65"/>
      <c r="P38" s="21"/>
      <c r="Q38" s="21"/>
      <c r="R38" s="23"/>
      <c r="S38" s="23"/>
      <c r="T38" s="21"/>
      <c r="U38" s="21"/>
      <c r="V38" s="21"/>
      <c r="W38" s="21"/>
      <c r="X38" s="23"/>
      <c r="Y38" s="23"/>
    </row>
    <row r="39" spans="1:25" ht="16" customHeight="1">
      <c r="A39" s="105"/>
      <c r="B39" s="29" t="s">
        <v>70</v>
      </c>
      <c r="C39" s="29"/>
      <c r="D39" s="29"/>
      <c r="E39" s="64" t="s">
        <v>97</v>
      </c>
      <c r="F39" s="65">
        <f t="shared" ref="F39:O39" si="7">F32-F36</f>
        <v>0</v>
      </c>
      <c r="G39" s="65">
        <v>94</v>
      </c>
      <c r="H39" s="65">
        <f t="shared" si="7"/>
        <v>0</v>
      </c>
      <c r="I39" s="65">
        <f t="shared" si="7"/>
        <v>0</v>
      </c>
      <c r="J39" s="65">
        <f t="shared" si="7"/>
        <v>0</v>
      </c>
      <c r="K39" s="65">
        <f t="shared" si="7"/>
        <v>0</v>
      </c>
      <c r="L39" s="65">
        <f t="shared" si="7"/>
        <v>0</v>
      </c>
      <c r="M39" s="65">
        <f t="shared" si="7"/>
        <v>0</v>
      </c>
      <c r="N39" s="65">
        <f t="shared" si="7"/>
        <v>0</v>
      </c>
      <c r="O39" s="65">
        <f t="shared" si="7"/>
        <v>0</v>
      </c>
      <c r="P39" s="21"/>
      <c r="Q39" s="21"/>
      <c r="R39" s="21"/>
      <c r="S39" s="21"/>
      <c r="T39" s="21"/>
      <c r="U39" s="21"/>
      <c r="V39" s="21"/>
      <c r="W39" s="21"/>
      <c r="X39" s="23"/>
      <c r="Y39" s="23"/>
    </row>
    <row r="40" spans="1:25" ht="16" customHeight="1">
      <c r="A40" s="99" t="s">
        <v>86</v>
      </c>
      <c r="B40" s="60" t="s">
        <v>71</v>
      </c>
      <c r="C40" s="54"/>
      <c r="D40" s="54"/>
      <c r="E40" s="64" t="s">
        <v>39</v>
      </c>
      <c r="F40" s="65"/>
      <c r="G40" s="65">
        <v>0</v>
      </c>
      <c r="H40" s="65"/>
      <c r="I40" s="65"/>
      <c r="J40" s="65"/>
      <c r="K40" s="65"/>
      <c r="L40" s="65"/>
      <c r="M40" s="65"/>
      <c r="N40" s="65"/>
      <c r="O40" s="65"/>
      <c r="P40" s="21"/>
      <c r="Q40" s="21"/>
      <c r="R40" s="21"/>
      <c r="S40" s="21"/>
      <c r="T40" s="23"/>
      <c r="U40" s="23"/>
      <c r="V40" s="23"/>
      <c r="W40" s="23"/>
      <c r="X40" s="21"/>
      <c r="Y40" s="21"/>
    </row>
    <row r="41" spans="1:25" ht="16" customHeight="1">
      <c r="A41" s="100"/>
      <c r="B41" s="61"/>
      <c r="C41" s="54" t="s">
        <v>72</v>
      </c>
      <c r="D41" s="54"/>
      <c r="E41" s="64"/>
      <c r="F41" s="67"/>
      <c r="G41" s="67">
        <v>0</v>
      </c>
      <c r="H41" s="67"/>
      <c r="I41" s="67"/>
      <c r="J41" s="65"/>
      <c r="K41" s="65"/>
      <c r="L41" s="65"/>
      <c r="M41" s="65"/>
      <c r="N41" s="65"/>
      <c r="O41" s="65"/>
      <c r="P41" s="23"/>
      <c r="Q41" s="23"/>
      <c r="R41" s="23"/>
      <c r="S41" s="23"/>
      <c r="T41" s="23"/>
      <c r="U41" s="23"/>
      <c r="V41" s="23"/>
      <c r="W41" s="23"/>
      <c r="X41" s="21"/>
      <c r="Y41" s="21"/>
    </row>
    <row r="42" spans="1:25" ht="16" customHeight="1">
      <c r="A42" s="100"/>
      <c r="B42" s="60" t="s">
        <v>59</v>
      </c>
      <c r="C42" s="54"/>
      <c r="D42" s="54"/>
      <c r="E42" s="64" t="s">
        <v>40</v>
      </c>
      <c r="F42" s="65"/>
      <c r="G42" s="65">
        <v>94</v>
      </c>
      <c r="H42" s="65"/>
      <c r="I42" s="65"/>
      <c r="J42" s="65"/>
      <c r="K42" s="65"/>
      <c r="L42" s="65"/>
      <c r="M42" s="65"/>
      <c r="N42" s="65"/>
      <c r="O42" s="65"/>
      <c r="P42" s="21"/>
      <c r="Q42" s="21"/>
      <c r="R42" s="21"/>
      <c r="S42" s="21"/>
      <c r="T42" s="23"/>
      <c r="U42" s="23"/>
      <c r="V42" s="21"/>
      <c r="W42" s="21"/>
      <c r="X42" s="21"/>
      <c r="Y42" s="21"/>
    </row>
    <row r="43" spans="1:25" ht="16" customHeight="1">
      <c r="A43" s="100"/>
      <c r="B43" s="61"/>
      <c r="C43" s="54" t="s">
        <v>73</v>
      </c>
      <c r="D43" s="54"/>
      <c r="E43" s="64"/>
      <c r="F43" s="65"/>
      <c r="G43" s="65">
        <v>94</v>
      </c>
      <c r="H43" s="65"/>
      <c r="I43" s="65"/>
      <c r="J43" s="67"/>
      <c r="K43" s="67"/>
      <c r="L43" s="65"/>
      <c r="M43" s="65"/>
      <c r="N43" s="65"/>
      <c r="O43" s="65"/>
      <c r="P43" s="21"/>
      <c r="Q43" s="21"/>
      <c r="R43" s="23"/>
      <c r="S43" s="21"/>
      <c r="T43" s="23"/>
      <c r="U43" s="23"/>
      <c r="V43" s="21"/>
      <c r="W43" s="21"/>
      <c r="X43" s="23"/>
      <c r="Y43" s="23"/>
    </row>
    <row r="44" spans="1:25" ht="16" customHeight="1">
      <c r="A44" s="100"/>
      <c r="B44" s="54" t="s">
        <v>70</v>
      </c>
      <c r="C44" s="54"/>
      <c r="D44" s="54"/>
      <c r="E44" s="64" t="s">
        <v>98</v>
      </c>
      <c r="F44" s="67">
        <f t="shared" ref="F44:O44" si="8">F40-F42</f>
        <v>0</v>
      </c>
      <c r="G44" s="67">
        <v>-94</v>
      </c>
      <c r="H44" s="67">
        <f t="shared" si="8"/>
        <v>0</v>
      </c>
      <c r="I44" s="67">
        <f t="shared" si="8"/>
        <v>0</v>
      </c>
      <c r="J44" s="67">
        <f t="shared" si="8"/>
        <v>0</v>
      </c>
      <c r="K44" s="67">
        <f t="shared" si="8"/>
        <v>0</v>
      </c>
      <c r="L44" s="67">
        <f t="shared" si="8"/>
        <v>0</v>
      </c>
      <c r="M44" s="67">
        <f t="shared" si="8"/>
        <v>0</v>
      </c>
      <c r="N44" s="67">
        <f t="shared" si="8"/>
        <v>0</v>
      </c>
      <c r="O44" s="67">
        <f t="shared" si="8"/>
        <v>0</v>
      </c>
      <c r="P44" s="23"/>
      <c r="Q44" s="23"/>
      <c r="R44" s="21"/>
      <c r="S44" s="21"/>
      <c r="T44" s="23"/>
      <c r="U44" s="23"/>
      <c r="V44" s="21"/>
      <c r="W44" s="21"/>
      <c r="X44" s="21"/>
      <c r="Y44" s="21"/>
    </row>
    <row r="45" spans="1:25" ht="16" customHeight="1">
      <c r="A45" s="99" t="s">
        <v>78</v>
      </c>
      <c r="B45" s="29" t="s">
        <v>74</v>
      </c>
      <c r="C45" s="29"/>
      <c r="D45" s="29"/>
      <c r="E45" s="64" t="s">
        <v>99</v>
      </c>
      <c r="F45" s="65">
        <f t="shared" ref="F45:O45" si="9">F39+F44</f>
        <v>0</v>
      </c>
      <c r="G45" s="65">
        <v>0</v>
      </c>
      <c r="H45" s="65">
        <f t="shared" si="9"/>
        <v>0</v>
      </c>
      <c r="I45" s="65">
        <f t="shared" si="9"/>
        <v>0</v>
      </c>
      <c r="J45" s="65">
        <f t="shared" si="9"/>
        <v>0</v>
      </c>
      <c r="K45" s="65">
        <f t="shared" si="9"/>
        <v>0</v>
      </c>
      <c r="L45" s="65">
        <f t="shared" si="9"/>
        <v>0</v>
      </c>
      <c r="M45" s="65">
        <f t="shared" si="9"/>
        <v>0</v>
      </c>
      <c r="N45" s="65">
        <f t="shared" si="9"/>
        <v>0</v>
      </c>
      <c r="O45" s="65">
        <f t="shared" si="9"/>
        <v>0</v>
      </c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ht="16" customHeight="1">
      <c r="A46" s="100"/>
      <c r="B46" s="54" t="s">
        <v>75</v>
      </c>
      <c r="C46" s="54"/>
      <c r="D46" s="54"/>
      <c r="E46" s="54"/>
      <c r="F46" s="67"/>
      <c r="G46" s="67"/>
      <c r="H46" s="67"/>
      <c r="I46" s="67"/>
      <c r="J46" s="67"/>
      <c r="K46" s="67"/>
      <c r="L46" s="65"/>
      <c r="M46" s="65"/>
      <c r="N46" s="67"/>
      <c r="O46" s="67"/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spans="1:25" ht="16" customHeight="1">
      <c r="A47" s="100"/>
      <c r="B47" s="54" t="s">
        <v>76</v>
      </c>
      <c r="C47" s="54"/>
      <c r="D47" s="54"/>
      <c r="E47" s="54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ht="16" customHeight="1">
      <c r="A48" s="100"/>
      <c r="B48" s="54" t="s">
        <v>77</v>
      </c>
      <c r="C48" s="54"/>
      <c r="D48" s="54"/>
      <c r="E48" s="54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1" ht="16" customHeight="1">
      <c r="A49" s="11" t="s">
        <v>82</v>
      </c>
    </row>
    <row r="50" spans="1:1" ht="16" customHeight="1">
      <c r="A50" s="11"/>
    </row>
  </sheetData>
  <mergeCells count="28">
    <mergeCell ref="N6:O6"/>
    <mergeCell ref="F30:G30"/>
    <mergeCell ref="H30:I30"/>
    <mergeCell ref="J30:K30"/>
    <mergeCell ref="L30:M30"/>
    <mergeCell ref="N30:O30"/>
    <mergeCell ref="F6:G6"/>
    <mergeCell ref="H6:I6"/>
    <mergeCell ref="J6:K6"/>
    <mergeCell ref="L6:M6"/>
    <mergeCell ref="N25:N26"/>
    <mergeCell ref="O25:O26"/>
    <mergeCell ref="J25:J26"/>
    <mergeCell ref="K25:K26"/>
    <mergeCell ref="L25:L26"/>
    <mergeCell ref="M25:M26"/>
    <mergeCell ref="I25:I26"/>
    <mergeCell ref="A45:A48"/>
    <mergeCell ref="A30:E31"/>
    <mergeCell ref="A6:E7"/>
    <mergeCell ref="A8:A18"/>
    <mergeCell ref="A19:A27"/>
    <mergeCell ref="E25:E26"/>
    <mergeCell ref="F25:F26"/>
    <mergeCell ref="A32:A39"/>
    <mergeCell ref="G25:G26"/>
    <mergeCell ref="H25:H26"/>
    <mergeCell ref="A40:A44"/>
  </mergeCells>
  <phoneticPr fontId="7"/>
  <printOptions horizontalCentered="1" gridLinesSet="0"/>
  <pageMargins left="0.78740157480314965" right="0.36" top="0.28000000000000003" bottom="0.23" header="0.19685039370078741" footer="0.19685039370078741"/>
  <pageSetup paperSize="9" orientation="portrait" r:id="rId1"/>
  <headerFooter alignWithMargins="0">
    <oddHeader>&amp;R&amp;"明朝,斜体"&amp;9指定都市－2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2"/>
  <sheetViews>
    <sheetView view="pageBreakPreview" zoomScaleNormal="100" zoomScaleSheetLayoutView="100" workbookViewId="0">
      <pane xSplit="5" ySplit="8" topLeftCell="F13" activePane="bottomRight" state="frozen"/>
      <selection activeCell="G46" sqref="G46"/>
      <selection pane="topRight" activeCell="G46" sqref="G46"/>
      <selection pane="bottomLeft" activeCell="G46" sqref="G46"/>
      <selection pane="bottomRight" activeCell="F9" sqref="F9"/>
    </sheetView>
  </sheetViews>
  <sheetFormatPr defaultColWidth="9" defaultRowHeight="13"/>
  <cols>
    <col min="1" max="2" width="3.6328125" style="1" customWidth="1"/>
    <col min="3" max="4" width="1.6328125" style="1" customWidth="1"/>
    <col min="5" max="5" width="32.6328125" style="1" customWidth="1"/>
    <col min="6" max="6" width="15.6328125" style="1" customWidth="1"/>
    <col min="7" max="7" width="10.6328125" style="1" customWidth="1"/>
    <col min="8" max="8" width="15.6328125" style="1" customWidth="1"/>
    <col min="9" max="24" width="10.6328125" style="1" customWidth="1"/>
    <col min="25" max="16384" width="9" style="1"/>
  </cols>
  <sheetData>
    <row r="1" spans="1:24" ht="34" customHeight="1">
      <c r="A1" s="93" t="s">
        <v>0</v>
      </c>
      <c r="B1" s="93"/>
      <c r="C1" s="93"/>
      <c r="D1" s="93"/>
      <c r="E1" s="91" t="s">
        <v>244</v>
      </c>
      <c r="F1" s="2"/>
    </row>
    <row r="3" spans="1:24" ht="14">
      <c r="A3" s="10" t="s">
        <v>105</v>
      </c>
    </row>
    <row r="5" spans="1:24" ht="14">
      <c r="A5" s="9" t="s">
        <v>236</v>
      </c>
      <c r="E5" s="3"/>
    </row>
    <row r="6" spans="1:24" ht="14">
      <c r="A6" s="3"/>
      <c r="G6" s="95" t="s">
        <v>106</v>
      </c>
      <c r="H6" s="96"/>
      <c r="I6" s="96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1:24" ht="27" customHeight="1">
      <c r="A7" s="8"/>
      <c r="B7" s="4"/>
      <c r="C7" s="4"/>
      <c r="D7" s="4"/>
      <c r="E7" s="58"/>
      <c r="F7" s="50" t="s">
        <v>237</v>
      </c>
      <c r="G7" s="50"/>
      <c r="H7" s="50" t="s">
        <v>239</v>
      </c>
      <c r="I7" s="68" t="s">
        <v>20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</row>
    <row r="8" spans="1:24" ht="17.149999999999999" customHeight="1">
      <c r="A8" s="5"/>
      <c r="B8" s="6"/>
      <c r="C8" s="6"/>
      <c r="D8" s="6"/>
      <c r="E8" s="59"/>
      <c r="F8" s="52" t="s">
        <v>228</v>
      </c>
      <c r="G8" s="52" t="s">
        <v>1</v>
      </c>
      <c r="H8" s="52" t="s">
        <v>228</v>
      </c>
      <c r="I8" s="53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ht="18" customHeight="1">
      <c r="A9" s="94" t="s">
        <v>79</v>
      </c>
      <c r="B9" s="94" t="s">
        <v>80</v>
      </c>
      <c r="C9" s="60" t="s">
        <v>2</v>
      </c>
      <c r="D9" s="54"/>
      <c r="E9" s="54"/>
      <c r="F9" s="55">
        <v>125494</v>
      </c>
      <c r="G9" s="56">
        <f t="shared" ref="G9:G22" si="0">F9/$F$22*100</f>
        <v>30.400236430672035</v>
      </c>
      <c r="H9" s="55">
        <v>120680</v>
      </c>
      <c r="I9" s="56">
        <f t="shared" ref="I9:I40" si="1">(F9/H9-1)*100</f>
        <v>3.9890619821014273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</row>
    <row r="10" spans="1:24" ht="18" customHeight="1">
      <c r="A10" s="94"/>
      <c r="B10" s="94"/>
      <c r="C10" s="62"/>
      <c r="D10" s="60" t="s">
        <v>21</v>
      </c>
      <c r="E10" s="54"/>
      <c r="F10" s="92">
        <v>61948</v>
      </c>
      <c r="G10" s="56">
        <f t="shared" si="0"/>
        <v>15.006564827061622</v>
      </c>
      <c r="H10" s="55">
        <v>60520</v>
      </c>
      <c r="I10" s="56">
        <f t="shared" si="1"/>
        <v>2.3595505617977519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spans="1:24" ht="18" customHeight="1">
      <c r="A11" s="94"/>
      <c r="B11" s="94"/>
      <c r="C11" s="49"/>
      <c r="D11" s="49"/>
      <c r="E11" s="29" t="s">
        <v>22</v>
      </c>
      <c r="F11" s="92">
        <v>51622</v>
      </c>
      <c r="G11" s="56">
        <f t="shared" si="0"/>
        <v>12.50514769649666</v>
      </c>
      <c r="H11" s="55">
        <v>50487</v>
      </c>
      <c r="I11" s="56">
        <f t="shared" si="1"/>
        <v>2.2481034721809623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spans="1:24" ht="18" customHeight="1">
      <c r="A12" s="94"/>
      <c r="B12" s="94"/>
      <c r="C12" s="49"/>
      <c r="D12" s="28"/>
      <c r="E12" s="29" t="s">
        <v>23</v>
      </c>
      <c r="F12" s="92">
        <v>6054</v>
      </c>
      <c r="G12" s="56">
        <f t="shared" si="0"/>
        <v>1.4665484513306493</v>
      </c>
      <c r="H12" s="55">
        <v>5832</v>
      </c>
      <c r="I12" s="56">
        <f t="shared" si="1"/>
        <v>3.8065843621399198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spans="1:24" ht="18" customHeight="1">
      <c r="A13" s="94"/>
      <c r="B13" s="94"/>
      <c r="C13" s="61"/>
      <c r="D13" s="54" t="s">
        <v>24</v>
      </c>
      <c r="E13" s="54"/>
      <c r="F13" s="92">
        <v>44515</v>
      </c>
      <c r="G13" s="56">
        <f t="shared" si="0"/>
        <v>10.783515743472721</v>
      </c>
      <c r="H13" s="55">
        <v>42307</v>
      </c>
      <c r="I13" s="56">
        <f t="shared" si="1"/>
        <v>5.2189944926371412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spans="1:24" ht="18" customHeight="1">
      <c r="A14" s="94"/>
      <c r="B14" s="94"/>
      <c r="C14" s="54" t="s">
        <v>3</v>
      </c>
      <c r="D14" s="54"/>
      <c r="E14" s="54"/>
      <c r="F14" s="55">
        <v>2246</v>
      </c>
      <c r="G14" s="56">
        <f t="shared" si="0"/>
        <v>0.5440812391292762</v>
      </c>
      <c r="H14" s="55">
        <v>2271</v>
      </c>
      <c r="I14" s="56">
        <f t="shared" si="1"/>
        <v>-1.1008366358432387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spans="1:24" ht="18" customHeight="1">
      <c r="A15" s="94"/>
      <c r="B15" s="94"/>
      <c r="C15" s="54" t="s">
        <v>4</v>
      </c>
      <c r="D15" s="54"/>
      <c r="E15" s="54"/>
      <c r="F15" s="55">
        <v>52446</v>
      </c>
      <c r="G15" s="56">
        <f t="shared" si="0"/>
        <v>12.704757198296537</v>
      </c>
      <c r="H15" s="55">
        <v>53825</v>
      </c>
      <c r="I15" s="56">
        <f t="shared" si="1"/>
        <v>-2.5620065025545702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1:24" ht="18" customHeight="1">
      <c r="A16" s="94"/>
      <c r="B16" s="94"/>
      <c r="C16" s="54" t="s">
        <v>25</v>
      </c>
      <c r="D16" s="54"/>
      <c r="E16" s="54"/>
      <c r="F16" s="55">
        <v>8449</v>
      </c>
      <c r="G16" s="56">
        <f t="shared" si="0"/>
        <v>2.0467241270717964</v>
      </c>
      <c r="H16" s="55">
        <v>7855</v>
      </c>
      <c r="I16" s="56">
        <f t="shared" si="1"/>
        <v>7.5620623806492704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spans="1:24" ht="18" customHeight="1">
      <c r="A17" s="94"/>
      <c r="B17" s="94"/>
      <c r="C17" s="54" t="s">
        <v>5</v>
      </c>
      <c r="D17" s="54"/>
      <c r="E17" s="54"/>
      <c r="F17" s="55">
        <v>107187</v>
      </c>
      <c r="G17" s="56">
        <f t="shared" si="0"/>
        <v>25.96546561823229</v>
      </c>
      <c r="H17" s="55">
        <v>119517</v>
      </c>
      <c r="I17" s="56">
        <f t="shared" si="1"/>
        <v>-10.316524009136774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1:24" ht="18" customHeight="1">
      <c r="A18" s="94"/>
      <c r="B18" s="94"/>
      <c r="C18" s="54" t="s">
        <v>26</v>
      </c>
      <c r="D18" s="54"/>
      <c r="E18" s="54"/>
      <c r="F18" s="55">
        <v>25892</v>
      </c>
      <c r="G18" s="56">
        <f t="shared" si="0"/>
        <v>6.2721956560708909</v>
      </c>
      <c r="H18" s="55">
        <v>26943</v>
      </c>
      <c r="I18" s="56">
        <f t="shared" si="1"/>
        <v>-3.9008276732360958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1:24" ht="18" customHeight="1">
      <c r="A19" s="94"/>
      <c r="B19" s="94"/>
      <c r="C19" s="54" t="s">
        <v>27</v>
      </c>
      <c r="D19" s="54"/>
      <c r="E19" s="54"/>
      <c r="F19" s="55">
        <v>4506</v>
      </c>
      <c r="G19" s="56">
        <f t="shared" si="0"/>
        <v>1.0915539018328222</v>
      </c>
      <c r="H19" s="55">
        <v>3783</v>
      </c>
      <c r="I19" s="56">
        <f t="shared" si="1"/>
        <v>19.111816019032513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spans="1:24" ht="18" customHeight="1">
      <c r="A20" s="94"/>
      <c r="B20" s="94"/>
      <c r="C20" s="54" t="s">
        <v>6</v>
      </c>
      <c r="D20" s="54"/>
      <c r="E20" s="54"/>
      <c r="F20" s="55">
        <v>34143</v>
      </c>
      <c r="G20" s="56">
        <f t="shared" si="0"/>
        <v>8.2709553640208728</v>
      </c>
      <c r="H20" s="55">
        <v>41327</v>
      </c>
      <c r="I20" s="56">
        <f t="shared" si="1"/>
        <v>-17.383308732789704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spans="1:24" ht="18" customHeight="1">
      <c r="A21" s="94"/>
      <c r="B21" s="94"/>
      <c r="C21" s="54" t="s">
        <v>7</v>
      </c>
      <c r="D21" s="54"/>
      <c r="E21" s="54"/>
      <c r="F21" s="55">
        <v>52443</v>
      </c>
      <c r="G21" s="56">
        <f t="shared" si="0"/>
        <v>12.70403046467348</v>
      </c>
      <c r="H21" s="55">
        <v>54350</v>
      </c>
      <c r="I21" s="56">
        <f t="shared" si="1"/>
        <v>-3.5087396504139834</v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1:24" ht="18" customHeight="1">
      <c r="A22" s="94"/>
      <c r="B22" s="94"/>
      <c r="C22" s="54" t="s">
        <v>8</v>
      </c>
      <c r="D22" s="54"/>
      <c r="E22" s="54"/>
      <c r="F22" s="55">
        <f>SUM(F9,F14:F21)</f>
        <v>412806</v>
      </c>
      <c r="G22" s="56">
        <f t="shared" si="0"/>
        <v>100</v>
      </c>
      <c r="H22" s="55">
        <f>SUM(H9,H14:H21)</f>
        <v>430551</v>
      </c>
      <c r="I22" s="56">
        <f t="shared" si="1"/>
        <v>-4.1214629625758619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spans="1:24" ht="18" customHeight="1">
      <c r="A23" s="94"/>
      <c r="B23" s="94" t="s">
        <v>81</v>
      </c>
      <c r="C23" s="63" t="s">
        <v>9</v>
      </c>
      <c r="D23" s="29"/>
      <c r="E23" s="29"/>
      <c r="F23" s="55">
        <v>236885</v>
      </c>
      <c r="G23" s="56">
        <f t="shared" ref="G23:G40" si="2">F23/$F$40*100</f>
        <v>58.754883115272527</v>
      </c>
      <c r="H23" s="55">
        <v>246361</v>
      </c>
      <c r="I23" s="56">
        <f t="shared" si="1"/>
        <v>-3.8463880240784842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1:24" ht="18" customHeight="1">
      <c r="A24" s="94"/>
      <c r="B24" s="94"/>
      <c r="C24" s="62"/>
      <c r="D24" s="29" t="s">
        <v>10</v>
      </c>
      <c r="E24" s="29"/>
      <c r="F24" s="55">
        <v>85793</v>
      </c>
      <c r="G24" s="56">
        <f t="shared" si="2"/>
        <v>21.279345197494884</v>
      </c>
      <c r="H24" s="55">
        <v>85847</v>
      </c>
      <c r="I24" s="56">
        <f t="shared" si="1"/>
        <v>-6.2902605798687006E-2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1:24" ht="18" customHeight="1">
      <c r="A25" s="94"/>
      <c r="B25" s="94"/>
      <c r="C25" s="62"/>
      <c r="D25" s="29" t="s">
        <v>28</v>
      </c>
      <c r="E25" s="29"/>
      <c r="F25" s="55">
        <v>115531</v>
      </c>
      <c r="G25" s="56">
        <f t="shared" si="2"/>
        <v>28.655298567619518</v>
      </c>
      <c r="H25" s="55">
        <v>126819</v>
      </c>
      <c r="I25" s="56">
        <f t="shared" si="1"/>
        <v>-8.9008744746449704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1:24" ht="18" customHeight="1">
      <c r="A26" s="94"/>
      <c r="B26" s="94"/>
      <c r="C26" s="61"/>
      <c r="D26" s="29" t="s">
        <v>11</v>
      </c>
      <c r="E26" s="29"/>
      <c r="F26" s="55">
        <v>35561</v>
      </c>
      <c r="G26" s="56">
        <f t="shared" si="2"/>
        <v>8.8202393501581202</v>
      </c>
      <c r="H26" s="55">
        <v>33695</v>
      </c>
      <c r="I26" s="56">
        <f t="shared" si="1"/>
        <v>5.5379136370381277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1:24" ht="18" customHeight="1">
      <c r="A27" s="94"/>
      <c r="B27" s="94"/>
      <c r="C27" s="63" t="s">
        <v>12</v>
      </c>
      <c r="D27" s="29"/>
      <c r="E27" s="29"/>
      <c r="F27" s="55">
        <f>SUM(F28:F33)</f>
        <v>121427</v>
      </c>
      <c r="G27" s="56">
        <f t="shared" ref="G27:G33" si="3">F27/$F$40*100</f>
        <v>30.117690829044459</v>
      </c>
      <c r="H27" s="55">
        <v>118295</v>
      </c>
      <c r="I27" s="56">
        <f t="shared" ref="I27:I33" si="4">(F27/H27-1)*100</f>
        <v>2.6476182425292594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spans="1:24" ht="18" customHeight="1">
      <c r="A28" s="94"/>
      <c r="B28" s="94"/>
      <c r="C28" s="62"/>
      <c r="D28" s="29" t="s">
        <v>13</v>
      </c>
      <c r="E28" s="29"/>
      <c r="F28" s="55">
        <v>51715</v>
      </c>
      <c r="G28" s="56">
        <f t="shared" si="3"/>
        <v>12.826936193960439</v>
      </c>
      <c r="H28" s="55">
        <v>50273</v>
      </c>
      <c r="I28" s="56">
        <f t="shared" si="4"/>
        <v>2.8683388697710477</v>
      </c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1:24" ht="18" customHeight="1">
      <c r="A29" s="94"/>
      <c r="B29" s="94"/>
      <c r="C29" s="62"/>
      <c r="D29" s="29" t="s">
        <v>29</v>
      </c>
      <c r="E29" s="29"/>
      <c r="F29" s="55">
        <v>3363</v>
      </c>
      <c r="G29" s="56">
        <f t="shared" si="3"/>
        <v>0.83412910026663367</v>
      </c>
      <c r="H29" s="55">
        <v>2964</v>
      </c>
      <c r="I29" s="56">
        <f t="shared" si="4"/>
        <v>13.461538461538458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1:24" ht="18" customHeight="1">
      <c r="A30" s="94"/>
      <c r="B30" s="94"/>
      <c r="C30" s="62"/>
      <c r="D30" s="29" t="s">
        <v>30</v>
      </c>
      <c r="E30" s="29"/>
      <c r="F30" s="55">
        <v>24285</v>
      </c>
      <c r="G30" s="56">
        <f t="shared" si="3"/>
        <v>6.0234389533081165</v>
      </c>
      <c r="H30" s="55">
        <v>23406</v>
      </c>
      <c r="I30" s="56">
        <f t="shared" si="4"/>
        <v>3.7554473211997008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1:24" ht="18" customHeight="1">
      <c r="A31" s="94"/>
      <c r="B31" s="94"/>
      <c r="C31" s="62"/>
      <c r="D31" s="29" t="s">
        <v>31</v>
      </c>
      <c r="E31" s="29"/>
      <c r="F31" s="55">
        <v>29535</v>
      </c>
      <c r="G31" s="56">
        <f t="shared" si="3"/>
        <v>7.3256030259812741</v>
      </c>
      <c r="H31" s="55">
        <v>29476</v>
      </c>
      <c r="I31" s="56">
        <f t="shared" si="4"/>
        <v>0.20016284434793974</v>
      </c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1:24" ht="18" customHeight="1">
      <c r="A32" s="94"/>
      <c r="B32" s="94"/>
      <c r="C32" s="62"/>
      <c r="D32" s="29" t="s">
        <v>14</v>
      </c>
      <c r="E32" s="29"/>
      <c r="F32" s="55">
        <v>6765</v>
      </c>
      <c r="G32" s="56">
        <f t="shared" si="3"/>
        <v>1.6779314193588393</v>
      </c>
      <c r="H32" s="55">
        <v>6513</v>
      </c>
      <c r="I32" s="56">
        <f t="shared" si="4"/>
        <v>3.8691847075080554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24" ht="18" customHeight="1">
      <c r="A33" s="94"/>
      <c r="B33" s="94"/>
      <c r="C33" s="61"/>
      <c r="D33" s="29" t="s">
        <v>32</v>
      </c>
      <c r="E33" s="29"/>
      <c r="F33" s="55">
        <v>5764</v>
      </c>
      <c r="G33" s="56">
        <f t="shared" si="3"/>
        <v>1.4296521361691574</v>
      </c>
      <c r="H33" s="55">
        <v>5663</v>
      </c>
      <c r="I33" s="56">
        <f t="shared" si="4"/>
        <v>1.7835069751015453</v>
      </c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spans="1:24" ht="18" customHeight="1">
      <c r="A34" s="94"/>
      <c r="B34" s="94"/>
      <c r="C34" s="63" t="s">
        <v>15</v>
      </c>
      <c r="D34" s="29"/>
      <c r="E34" s="29"/>
      <c r="F34" s="55">
        <v>44863</v>
      </c>
      <c r="G34" s="56">
        <f t="shared" si="2"/>
        <v>11.127426055683017</v>
      </c>
      <c r="H34" s="55">
        <v>55613</v>
      </c>
      <c r="I34" s="56">
        <f t="shared" si="1"/>
        <v>-19.330012766799133</v>
      </c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</row>
    <row r="35" spans="1:24" ht="18" customHeight="1">
      <c r="A35" s="94"/>
      <c r="B35" s="94"/>
      <c r="C35" s="62"/>
      <c r="D35" s="63" t="s">
        <v>16</v>
      </c>
      <c r="E35" s="29"/>
      <c r="F35" s="55">
        <v>42071</v>
      </c>
      <c r="G35" s="56">
        <f t="shared" si="2"/>
        <v>10.434922800272835</v>
      </c>
      <c r="H35" s="55">
        <v>52609</v>
      </c>
      <c r="I35" s="56">
        <f t="shared" si="1"/>
        <v>-20.030793210287211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</row>
    <row r="36" spans="1:24" ht="18" customHeight="1">
      <c r="A36" s="94"/>
      <c r="B36" s="94"/>
      <c r="C36" s="62"/>
      <c r="D36" s="62"/>
      <c r="E36" s="57" t="s">
        <v>102</v>
      </c>
      <c r="F36" s="55">
        <v>23980</v>
      </c>
      <c r="G36" s="56">
        <f t="shared" si="2"/>
        <v>5.947789421467105</v>
      </c>
      <c r="H36" s="55">
        <v>32416</v>
      </c>
      <c r="I36" s="56">
        <f t="shared" si="1"/>
        <v>-26.024185587364268</v>
      </c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1:24" ht="18" customHeight="1">
      <c r="A37" s="94"/>
      <c r="B37" s="94"/>
      <c r="C37" s="62"/>
      <c r="D37" s="61"/>
      <c r="E37" s="29" t="s">
        <v>33</v>
      </c>
      <c r="F37" s="55">
        <v>18091</v>
      </c>
      <c r="G37" s="56">
        <f t="shared" si="2"/>
        <v>4.487133378805729</v>
      </c>
      <c r="H37" s="55">
        <v>20193</v>
      </c>
      <c r="I37" s="56">
        <f t="shared" si="1"/>
        <v>-10.409547863120883</v>
      </c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</row>
    <row r="38" spans="1:24" ht="18" customHeight="1">
      <c r="A38" s="94"/>
      <c r="B38" s="94"/>
      <c r="C38" s="62"/>
      <c r="D38" s="54" t="s">
        <v>34</v>
      </c>
      <c r="E38" s="54"/>
      <c r="F38" s="55">
        <v>2792</v>
      </c>
      <c r="G38" s="56">
        <f t="shared" si="2"/>
        <v>0.69250325541018165</v>
      </c>
      <c r="H38" s="55">
        <v>3004</v>
      </c>
      <c r="I38" s="56">
        <f t="shared" si="1"/>
        <v>-7.057256990679095</v>
      </c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</row>
    <row r="39" spans="1:24" ht="18" customHeight="1">
      <c r="A39" s="94"/>
      <c r="B39" s="94"/>
      <c r="C39" s="61"/>
      <c r="D39" s="54" t="s">
        <v>35</v>
      </c>
      <c r="E39" s="54"/>
      <c r="F39" s="55">
        <v>0</v>
      </c>
      <c r="G39" s="56">
        <f t="shared" si="2"/>
        <v>0</v>
      </c>
      <c r="H39" s="55">
        <v>0</v>
      </c>
      <c r="I39" s="55">
        <v>0</v>
      </c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</row>
    <row r="40" spans="1:24" ht="18" customHeight="1">
      <c r="A40" s="94"/>
      <c r="B40" s="94"/>
      <c r="C40" s="29" t="s">
        <v>17</v>
      </c>
      <c r="D40" s="29"/>
      <c r="E40" s="29"/>
      <c r="F40" s="55">
        <f>SUM(F23,F27,F34)</f>
        <v>403175</v>
      </c>
      <c r="G40" s="56">
        <f t="shared" si="2"/>
        <v>100</v>
      </c>
      <c r="H40" s="55">
        <f>SUM(H23,H27,H34)</f>
        <v>420269</v>
      </c>
      <c r="I40" s="56">
        <f t="shared" si="1"/>
        <v>-4.0673949303898222</v>
      </c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</row>
    <row r="41" spans="1:24" ht="18" customHeight="1">
      <c r="A41" s="25" t="s">
        <v>18</v>
      </c>
    </row>
    <row r="42" spans="1:24" ht="18" customHeight="1">
      <c r="A42" s="26" t="s">
        <v>19</v>
      </c>
    </row>
  </sheetData>
  <mergeCells count="5">
    <mergeCell ref="B23:B40"/>
    <mergeCell ref="A9:A40"/>
    <mergeCell ref="B9:B22"/>
    <mergeCell ref="G6:I6"/>
    <mergeCell ref="A1:D1"/>
  </mergeCells>
  <phoneticPr fontId="15"/>
  <printOptions horizontalCentered="1" verticalCentered="1" gridLinesSet="0"/>
  <pageMargins left="0" right="0" top="0.43307086614173229" bottom="0.19685039370078741" header="0.19685039370078741" footer="0.31496062992125984"/>
  <pageSetup paperSize="9" orientation="portrait" r:id="rId1"/>
  <headerFooter alignWithMargins="0">
    <oddHeader>&amp;R&amp;"明朝,斜体"&amp;9指定都市－3-1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tabSelected="1" view="pageBreakPreview" zoomScale="90" zoomScaleNormal="100" zoomScaleSheetLayoutView="90" workbookViewId="0">
      <pane xSplit="4" ySplit="6" topLeftCell="E23" activePane="bottomRight" state="frozen"/>
      <selection activeCell="G46" sqref="G46"/>
      <selection pane="topRight" activeCell="G46" sqref="G46"/>
      <selection pane="bottomLeft" activeCell="G46" sqref="G46"/>
      <selection pane="bottomRight" activeCell="I29" sqref="I29"/>
    </sheetView>
  </sheetViews>
  <sheetFormatPr defaultColWidth="9" defaultRowHeight="13"/>
  <cols>
    <col min="1" max="1" width="5.36328125" style="1" customWidth="1"/>
    <col min="2" max="2" width="3.08984375" style="1" customWidth="1"/>
    <col min="3" max="3" width="34.7265625" style="1" customWidth="1"/>
    <col min="4" max="9" width="11.90625" style="1" customWidth="1"/>
    <col min="10" max="10" width="12.08984375" style="1" bestFit="1" customWidth="1"/>
    <col min="11" max="16384" width="9" style="1"/>
  </cols>
  <sheetData>
    <row r="1" spans="1:9" ht="34" customHeight="1">
      <c r="A1" s="36" t="s">
        <v>0</v>
      </c>
      <c r="B1" s="36"/>
      <c r="C1" s="91" t="s">
        <v>244</v>
      </c>
      <c r="D1" s="37"/>
      <c r="E1" s="37"/>
    </row>
    <row r="4" spans="1:9">
      <c r="A4" s="9" t="s">
        <v>107</v>
      </c>
    </row>
    <row r="5" spans="1:9">
      <c r="I5" s="38" t="s">
        <v>108</v>
      </c>
    </row>
    <row r="6" spans="1:9" s="32" customFormat="1" ht="29.25" customHeight="1">
      <c r="A6" s="69" t="s">
        <v>109</v>
      </c>
      <c r="B6" s="50"/>
      <c r="C6" s="50"/>
      <c r="D6" s="50"/>
      <c r="E6" s="27" t="s">
        <v>224</v>
      </c>
      <c r="F6" s="27" t="s">
        <v>225</v>
      </c>
      <c r="G6" s="27" t="s">
        <v>226</v>
      </c>
      <c r="H6" s="27" t="s">
        <v>230</v>
      </c>
      <c r="I6" s="27" t="s">
        <v>240</v>
      </c>
    </row>
    <row r="7" spans="1:9" ht="27" customHeight="1">
      <c r="A7" s="94" t="s">
        <v>110</v>
      </c>
      <c r="B7" s="60" t="s">
        <v>111</v>
      </c>
      <c r="C7" s="54"/>
      <c r="D7" s="64" t="s">
        <v>112</v>
      </c>
      <c r="E7" s="31">
        <v>393708</v>
      </c>
      <c r="F7" s="27">
        <v>407076</v>
      </c>
      <c r="G7" s="27">
        <v>459325</v>
      </c>
      <c r="H7" s="27">
        <v>430551</v>
      </c>
      <c r="I7" s="27">
        <v>412806</v>
      </c>
    </row>
    <row r="8" spans="1:9" ht="27" customHeight="1">
      <c r="A8" s="94"/>
      <c r="B8" s="80"/>
      <c r="C8" s="54" t="s">
        <v>253</v>
      </c>
      <c r="D8" s="64" t="s">
        <v>37</v>
      </c>
      <c r="E8" s="70">
        <v>182775</v>
      </c>
      <c r="F8" s="70">
        <v>185916</v>
      </c>
      <c r="G8" s="70">
        <v>190777</v>
      </c>
      <c r="H8" s="70">
        <v>203127</v>
      </c>
      <c r="I8" s="71">
        <v>206437</v>
      </c>
    </row>
    <row r="9" spans="1:9" ht="27" customHeight="1">
      <c r="A9" s="94"/>
      <c r="B9" s="54" t="s">
        <v>113</v>
      </c>
      <c r="C9" s="54"/>
      <c r="D9" s="64"/>
      <c r="E9" s="70">
        <v>382888</v>
      </c>
      <c r="F9" s="70">
        <v>398501</v>
      </c>
      <c r="G9" s="70">
        <v>448374</v>
      </c>
      <c r="H9" s="70">
        <v>420269</v>
      </c>
      <c r="I9" s="72">
        <v>403175</v>
      </c>
    </row>
    <row r="10" spans="1:9" ht="27" customHeight="1">
      <c r="A10" s="94"/>
      <c r="B10" s="54" t="s">
        <v>114</v>
      </c>
      <c r="C10" s="54"/>
      <c r="D10" s="64"/>
      <c r="E10" s="70">
        <v>10820</v>
      </c>
      <c r="F10" s="70">
        <v>8575</v>
      </c>
      <c r="G10" s="70">
        <v>10951</v>
      </c>
      <c r="H10" s="70">
        <v>10282</v>
      </c>
      <c r="I10" s="72">
        <v>9631</v>
      </c>
    </row>
    <row r="11" spans="1:9" ht="27" customHeight="1">
      <c r="A11" s="94"/>
      <c r="B11" s="54" t="s">
        <v>115</v>
      </c>
      <c r="C11" s="54"/>
      <c r="D11" s="64"/>
      <c r="E11" s="70">
        <v>4399</v>
      </c>
      <c r="F11" s="70">
        <v>1904</v>
      </c>
      <c r="G11" s="70">
        <v>5399</v>
      </c>
      <c r="H11" s="70">
        <v>3609</v>
      </c>
      <c r="I11" s="72">
        <v>2054</v>
      </c>
    </row>
    <row r="12" spans="1:9" ht="27" customHeight="1">
      <c r="A12" s="94"/>
      <c r="B12" s="54" t="s">
        <v>116</v>
      </c>
      <c r="C12" s="54"/>
      <c r="D12" s="64"/>
      <c r="E12" s="70">
        <v>6421</v>
      </c>
      <c r="F12" s="70">
        <v>6671</v>
      </c>
      <c r="G12" s="70">
        <v>5551</v>
      </c>
      <c r="H12" s="70">
        <v>6672</v>
      </c>
      <c r="I12" s="72">
        <v>7576</v>
      </c>
    </row>
    <row r="13" spans="1:9" ht="27" customHeight="1">
      <c r="A13" s="94"/>
      <c r="B13" s="54" t="s">
        <v>117</v>
      </c>
      <c r="C13" s="54"/>
      <c r="D13" s="64"/>
      <c r="E13" s="70">
        <v>163</v>
      </c>
      <c r="F13" s="70">
        <v>250</v>
      </c>
      <c r="G13" s="70">
        <v>-1119</v>
      </c>
      <c r="H13" s="70">
        <v>1116</v>
      </c>
      <c r="I13" s="72">
        <v>904</v>
      </c>
    </row>
    <row r="14" spans="1:9" ht="27" customHeight="1">
      <c r="A14" s="94"/>
      <c r="B14" s="54" t="s">
        <v>118</v>
      </c>
      <c r="C14" s="54"/>
      <c r="D14" s="64"/>
      <c r="E14" s="70">
        <v>0</v>
      </c>
      <c r="F14" s="70">
        <v>0</v>
      </c>
      <c r="G14" s="70">
        <v>0</v>
      </c>
      <c r="H14" s="70">
        <v>0</v>
      </c>
      <c r="I14" s="89">
        <v>0</v>
      </c>
    </row>
    <row r="15" spans="1:9" ht="27" customHeight="1">
      <c r="A15" s="94"/>
      <c r="B15" s="54" t="s">
        <v>119</v>
      </c>
      <c r="C15" s="54"/>
      <c r="D15" s="64"/>
      <c r="E15" s="70">
        <v>168</v>
      </c>
      <c r="F15" s="70">
        <v>-434</v>
      </c>
      <c r="G15" s="70">
        <v>-1516</v>
      </c>
      <c r="H15" s="70">
        <v>1120</v>
      </c>
      <c r="I15" s="72">
        <v>1504</v>
      </c>
    </row>
    <row r="16" spans="1:9" ht="27" customHeight="1">
      <c r="A16" s="94"/>
      <c r="B16" s="54" t="s">
        <v>120</v>
      </c>
      <c r="C16" s="54"/>
      <c r="D16" s="64" t="s">
        <v>38</v>
      </c>
      <c r="E16" s="70">
        <v>22960</v>
      </c>
      <c r="F16" s="70">
        <v>22545</v>
      </c>
      <c r="G16" s="70">
        <v>25133</v>
      </c>
      <c r="H16" s="70">
        <v>26310</v>
      </c>
      <c r="I16" s="72">
        <v>29091</v>
      </c>
    </row>
    <row r="17" spans="1:9" ht="27" customHeight="1">
      <c r="A17" s="94"/>
      <c r="B17" s="54" t="s">
        <v>121</v>
      </c>
      <c r="C17" s="54"/>
      <c r="D17" s="64" t="s">
        <v>39</v>
      </c>
      <c r="E17" s="70">
        <v>88295</v>
      </c>
      <c r="F17" s="70">
        <v>66147</v>
      </c>
      <c r="G17" s="70">
        <v>68554</v>
      </c>
      <c r="H17" s="70">
        <v>64363</v>
      </c>
      <c r="I17" s="72">
        <v>82384</v>
      </c>
    </row>
    <row r="18" spans="1:9" ht="27" customHeight="1">
      <c r="A18" s="94"/>
      <c r="B18" s="54" t="s">
        <v>122</v>
      </c>
      <c r="C18" s="54"/>
      <c r="D18" s="64" t="s">
        <v>40</v>
      </c>
      <c r="E18" s="70">
        <v>454325</v>
      </c>
      <c r="F18" s="70">
        <v>481313</v>
      </c>
      <c r="G18" s="70">
        <v>490423</v>
      </c>
      <c r="H18" s="70">
        <v>499990</v>
      </c>
      <c r="I18" s="72">
        <v>500367</v>
      </c>
    </row>
    <row r="19" spans="1:9" ht="27" customHeight="1">
      <c r="A19" s="94"/>
      <c r="B19" s="54" t="s">
        <v>123</v>
      </c>
      <c r="C19" s="54"/>
      <c r="D19" s="64" t="s">
        <v>124</v>
      </c>
      <c r="E19" s="70">
        <f>E17+E18-E16</f>
        <v>519660</v>
      </c>
      <c r="F19" s="70">
        <f>F17+F18-F16</f>
        <v>524915</v>
      </c>
      <c r="G19" s="70">
        <f>G17+G18-G16</f>
        <v>533844</v>
      </c>
      <c r="H19" s="70">
        <f>H17+H18-H16</f>
        <v>538043</v>
      </c>
      <c r="I19" s="70">
        <f>I17+I18-I16</f>
        <v>553660</v>
      </c>
    </row>
    <row r="20" spans="1:9" ht="27" customHeight="1">
      <c r="A20" s="94"/>
      <c r="B20" s="54" t="s">
        <v>125</v>
      </c>
      <c r="C20" s="54"/>
      <c r="D20" s="64" t="s">
        <v>126</v>
      </c>
      <c r="E20" s="73">
        <f>E18/E8</f>
        <v>2.485706469703187</v>
      </c>
      <c r="F20" s="73">
        <f>F18/F8</f>
        <v>2.5888734697390219</v>
      </c>
      <c r="G20" s="73">
        <f>G18/G8</f>
        <v>2.5706610335627462</v>
      </c>
      <c r="H20" s="73">
        <f>H18/H8</f>
        <v>2.4614649948062048</v>
      </c>
      <c r="I20" s="73">
        <f>I18/I8</f>
        <v>2.423824217557899</v>
      </c>
    </row>
    <row r="21" spans="1:9" ht="27" customHeight="1">
      <c r="A21" s="94"/>
      <c r="B21" s="54" t="s">
        <v>127</v>
      </c>
      <c r="C21" s="54"/>
      <c r="D21" s="64" t="s">
        <v>128</v>
      </c>
      <c r="E21" s="73">
        <f>E19/E8</f>
        <v>2.8431678292983178</v>
      </c>
      <c r="F21" s="73">
        <f>F19/F8</f>
        <v>2.8233987392155595</v>
      </c>
      <c r="G21" s="73">
        <f>G19/G8</f>
        <v>2.7982618449813135</v>
      </c>
      <c r="H21" s="73">
        <f>H19/H8</f>
        <v>2.6488009964209582</v>
      </c>
      <c r="I21" s="73">
        <f>I19/I8</f>
        <v>2.6819804589293588</v>
      </c>
    </row>
    <row r="22" spans="1:9" ht="27" customHeight="1">
      <c r="A22" s="94"/>
      <c r="B22" s="54" t="s">
        <v>129</v>
      </c>
      <c r="C22" s="54"/>
      <c r="D22" s="64" t="s">
        <v>130</v>
      </c>
      <c r="E22" s="70">
        <f>E18/E24*1000000</f>
        <v>613271.47411928908</v>
      </c>
      <c r="F22" s="70">
        <f>F18/F24*1000000</f>
        <v>649701.27776982868</v>
      </c>
      <c r="G22" s="70">
        <f>G18/G24*1000000</f>
        <v>663751.8355856617</v>
      </c>
      <c r="H22" s="70">
        <f>H18/H24*1000000</f>
        <v>676700.07376178331</v>
      </c>
      <c r="I22" s="70">
        <f>I18/I24*1000000</f>
        <v>675421.35627721646</v>
      </c>
    </row>
    <row r="23" spans="1:9" ht="27" customHeight="1">
      <c r="A23" s="94"/>
      <c r="B23" s="54" t="s">
        <v>131</v>
      </c>
      <c r="C23" s="54"/>
      <c r="D23" s="64" t="s">
        <v>132</v>
      </c>
      <c r="E23" s="70">
        <f>E19/E24*1000000</f>
        <v>701464.04939378146</v>
      </c>
      <c r="F23" s="70">
        <f>F19/F24*1000000</f>
        <v>708557.52123992005</v>
      </c>
      <c r="G23" s="70">
        <f>G19/G24*1000000</f>
        <v>722518.99873454554</v>
      </c>
      <c r="H23" s="70">
        <f>H19/H24*1000000</f>
        <v>728202.03961481468</v>
      </c>
      <c r="I23" s="70">
        <f>I19/I24*1000000</f>
        <v>747359.01471608563</v>
      </c>
    </row>
    <row r="24" spans="1:9" ht="27" customHeight="1">
      <c r="A24" s="94"/>
      <c r="B24" s="74" t="s">
        <v>133</v>
      </c>
      <c r="C24" s="75"/>
      <c r="D24" s="64" t="s">
        <v>134</v>
      </c>
      <c r="E24" s="70">
        <v>740822</v>
      </c>
      <c r="F24" s="70">
        <v>740822</v>
      </c>
      <c r="G24" s="70">
        <v>738865</v>
      </c>
      <c r="H24" s="70">
        <v>738865</v>
      </c>
      <c r="I24" s="72">
        <v>740822</v>
      </c>
    </row>
    <row r="25" spans="1:9" ht="27" customHeight="1">
      <c r="A25" s="94"/>
      <c r="B25" s="29" t="s">
        <v>135</v>
      </c>
      <c r="C25" s="29"/>
      <c r="D25" s="29"/>
      <c r="E25" s="70">
        <v>143060</v>
      </c>
      <c r="F25" s="70">
        <v>147367</v>
      </c>
      <c r="G25" s="70">
        <v>195249</v>
      </c>
      <c r="H25" s="70">
        <v>208961</v>
      </c>
      <c r="I25" s="65">
        <v>203631</v>
      </c>
    </row>
    <row r="26" spans="1:9" ht="27" customHeight="1">
      <c r="A26" s="94"/>
      <c r="B26" s="29" t="s">
        <v>136</v>
      </c>
      <c r="C26" s="29"/>
      <c r="D26" s="29"/>
      <c r="E26" s="76">
        <v>0.71</v>
      </c>
      <c r="F26" s="76">
        <v>0.7</v>
      </c>
      <c r="G26" s="76">
        <v>0.71</v>
      </c>
      <c r="H26" s="76">
        <v>0.7</v>
      </c>
      <c r="I26" s="76">
        <v>0.7</v>
      </c>
    </row>
    <row r="27" spans="1:9" ht="27" customHeight="1">
      <c r="A27" s="94"/>
      <c r="B27" s="29" t="s">
        <v>137</v>
      </c>
      <c r="C27" s="29"/>
      <c r="D27" s="29"/>
      <c r="E27" s="77">
        <v>3.4</v>
      </c>
      <c r="F27" s="77">
        <v>3.5</v>
      </c>
      <c r="G27" s="77">
        <v>2.8</v>
      </c>
      <c r="H27" s="77">
        <v>3.2</v>
      </c>
      <c r="I27" s="78">
        <v>3.7</v>
      </c>
    </row>
    <row r="28" spans="1:9" ht="27" customHeight="1">
      <c r="A28" s="94"/>
      <c r="B28" s="29" t="s">
        <v>138</v>
      </c>
      <c r="C28" s="29"/>
      <c r="D28" s="29"/>
      <c r="E28" s="77">
        <v>90</v>
      </c>
      <c r="F28" s="77">
        <v>91.6</v>
      </c>
      <c r="G28" s="77">
        <v>91</v>
      </c>
      <c r="H28" s="77">
        <v>90.8</v>
      </c>
      <c r="I28" s="78">
        <v>93</v>
      </c>
    </row>
    <row r="29" spans="1:9" ht="27" customHeight="1">
      <c r="A29" s="94"/>
      <c r="B29" s="29" t="s">
        <v>254</v>
      </c>
      <c r="C29" s="29"/>
      <c r="D29" s="29"/>
      <c r="E29" s="77">
        <v>38.799999999999997</v>
      </c>
      <c r="F29" s="77">
        <v>40.200000000000003</v>
      </c>
      <c r="G29" s="77">
        <v>33.299999999999997</v>
      </c>
      <c r="H29" s="77">
        <v>37.200000000000003</v>
      </c>
      <c r="I29" s="111">
        <v>39.9</v>
      </c>
    </row>
    <row r="30" spans="1:9" ht="27" customHeight="1">
      <c r="A30" s="94"/>
      <c r="B30" s="94" t="s">
        <v>139</v>
      </c>
      <c r="C30" s="29" t="s">
        <v>140</v>
      </c>
      <c r="D30" s="29"/>
      <c r="E30" s="77">
        <v>0</v>
      </c>
      <c r="F30" s="77">
        <v>0</v>
      </c>
      <c r="G30" s="77">
        <v>0</v>
      </c>
      <c r="H30" s="77">
        <v>0</v>
      </c>
      <c r="I30" s="77">
        <v>0</v>
      </c>
    </row>
    <row r="31" spans="1:9" ht="27" customHeight="1">
      <c r="A31" s="94"/>
      <c r="B31" s="94"/>
      <c r="C31" s="29" t="s">
        <v>141</v>
      </c>
      <c r="D31" s="29"/>
      <c r="E31" s="77">
        <v>0</v>
      </c>
      <c r="F31" s="77">
        <v>0</v>
      </c>
      <c r="G31" s="77">
        <v>0</v>
      </c>
      <c r="H31" s="77">
        <v>0</v>
      </c>
      <c r="I31" s="77">
        <v>0</v>
      </c>
    </row>
    <row r="32" spans="1:9" ht="27" customHeight="1">
      <c r="A32" s="94"/>
      <c r="B32" s="94"/>
      <c r="C32" s="29" t="s">
        <v>142</v>
      </c>
      <c r="D32" s="29"/>
      <c r="E32" s="77">
        <v>7.7</v>
      </c>
      <c r="F32" s="77">
        <v>6.6</v>
      </c>
      <c r="G32" s="77">
        <v>6</v>
      </c>
      <c r="H32" s="77">
        <v>5.4</v>
      </c>
      <c r="I32" s="78">
        <v>5.4</v>
      </c>
    </row>
    <row r="33" spans="1:9" ht="27" customHeight="1">
      <c r="A33" s="94"/>
      <c r="B33" s="94"/>
      <c r="C33" s="29" t="s">
        <v>143</v>
      </c>
      <c r="D33" s="29"/>
      <c r="E33" s="77">
        <v>116.6</v>
      </c>
      <c r="F33" s="77">
        <v>126.7</v>
      </c>
      <c r="G33" s="77">
        <v>121.9</v>
      </c>
      <c r="H33" s="77">
        <v>104.6</v>
      </c>
      <c r="I33" s="79">
        <v>102.2</v>
      </c>
    </row>
    <row r="34" spans="1:9" ht="27" customHeight="1">
      <c r="A34" s="1" t="s">
        <v>241</v>
      </c>
      <c r="E34" s="39"/>
      <c r="F34" s="39"/>
      <c r="G34" s="39"/>
      <c r="H34" s="39"/>
      <c r="I34" s="40"/>
    </row>
    <row r="35" spans="1:9" ht="27" customHeight="1">
      <c r="A35" s="11" t="s">
        <v>144</v>
      </c>
    </row>
    <row r="36" spans="1:9">
      <c r="A36" s="41"/>
    </row>
  </sheetData>
  <mergeCells count="2">
    <mergeCell ref="A7:A33"/>
    <mergeCell ref="B30:B33"/>
  </mergeCells>
  <phoneticPr fontId="15"/>
  <pageMargins left="0.31496062992125984" right="0.19685039370078741" top="0.98425196850393704" bottom="0.98425196850393704" header="0.51181102362204722" footer="0.51181102362204722"/>
  <pageSetup paperSize="9" orientation="portrait" r:id="rId1"/>
  <headerFooter alignWithMargins="0">
    <oddHeader>&amp;R&amp;"明朝,斜体"&amp;9指定都市－3-2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Normal="100" zoomScaleSheetLayoutView="100" workbookViewId="0">
      <pane xSplit="5" ySplit="7" topLeftCell="G24" activePane="bottomRight" state="frozen"/>
      <selection activeCell="G46" sqref="G46"/>
      <selection pane="topRight" activeCell="G46" sqref="G46"/>
      <selection pane="bottomLeft" activeCell="G46" sqref="G46"/>
      <selection pane="bottomRight" activeCell="D1" sqref="D1"/>
    </sheetView>
  </sheetViews>
  <sheetFormatPr defaultColWidth="9" defaultRowHeight="13"/>
  <cols>
    <col min="1" max="1" width="3.6328125" style="1" customWidth="1"/>
    <col min="2" max="3" width="1.6328125" style="1" customWidth="1"/>
    <col min="4" max="4" width="22.6328125" style="1" customWidth="1"/>
    <col min="5" max="5" width="10.6328125" style="1" customWidth="1"/>
    <col min="6" max="21" width="13.6328125" style="1" customWidth="1"/>
    <col min="22" max="25" width="12" style="1" customWidth="1"/>
    <col min="26" max="16384" width="9" style="1"/>
  </cols>
  <sheetData>
    <row r="1" spans="1:25" ht="34" customHeight="1">
      <c r="A1" s="17" t="s">
        <v>0</v>
      </c>
      <c r="B1" s="13"/>
      <c r="C1" s="13"/>
      <c r="D1" s="91" t="s">
        <v>244</v>
      </c>
      <c r="E1" s="14"/>
      <c r="F1" s="14"/>
      <c r="G1" s="14"/>
    </row>
    <row r="2" spans="1:25" ht="15" customHeight="1"/>
    <row r="3" spans="1:25" ht="15" customHeight="1">
      <c r="A3" s="15" t="s">
        <v>145</v>
      </c>
      <c r="B3" s="15"/>
      <c r="C3" s="15"/>
      <c r="D3" s="15"/>
    </row>
    <row r="4" spans="1:25" ht="15" customHeight="1">
      <c r="A4" s="15"/>
      <c r="B4" s="15"/>
      <c r="C4" s="15"/>
      <c r="D4" s="15"/>
    </row>
    <row r="5" spans="1:25" ht="16" customHeight="1">
      <c r="A5" s="12" t="s">
        <v>242</v>
      </c>
      <c r="B5" s="12"/>
      <c r="C5" s="12"/>
      <c r="D5" s="12"/>
      <c r="K5" s="16"/>
      <c r="O5" s="16" t="s">
        <v>43</v>
      </c>
    </row>
    <row r="6" spans="1:25" ht="16" customHeight="1">
      <c r="A6" s="102" t="s">
        <v>44</v>
      </c>
      <c r="B6" s="101"/>
      <c r="C6" s="101"/>
      <c r="D6" s="101"/>
      <c r="E6" s="101"/>
      <c r="F6" s="106" t="s">
        <v>245</v>
      </c>
      <c r="G6" s="106"/>
      <c r="H6" s="106" t="s">
        <v>246</v>
      </c>
      <c r="I6" s="106"/>
      <c r="J6" s="106" t="s">
        <v>247</v>
      </c>
      <c r="K6" s="106"/>
      <c r="L6" s="106" t="s">
        <v>248</v>
      </c>
      <c r="M6" s="106"/>
      <c r="N6" s="106" t="s">
        <v>249</v>
      </c>
      <c r="O6" s="106"/>
    </row>
    <row r="7" spans="1:25" ht="16" customHeight="1">
      <c r="A7" s="101"/>
      <c r="B7" s="101"/>
      <c r="C7" s="101"/>
      <c r="D7" s="101"/>
      <c r="E7" s="101"/>
      <c r="F7" s="52" t="s">
        <v>237</v>
      </c>
      <c r="G7" s="81" t="s">
        <v>238</v>
      </c>
      <c r="H7" s="52" t="s">
        <v>237</v>
      </c>
      <c r="I7" s="81" t="s">
        <v>238</v>
      </c>
      <c r="J7" s="52" t="s">
        <v>237</v>
      </c>
      <c r="K7" s="81" t="s">
        <v>238</v>
      </c>
      <c r="L7" s="52" t="s">
        <v>237</v>
      </c>
      <c r="M7" s="81" t="s">
        <v>238</v>
      </c>
      <c r="N7" s="52" t="s">
        <v>237</v>
      </c>
      <c r="O7" s="81" t="s">
        <v>238</v>
      </c>
    </row>
    <row r="8" spans="1:25" ht="16" customHeight="1">
      <c r="A8" s="99" t="s">
        <v>83</v>
      </c>
      <c r="B8" s="60" t="s">
        <v>45</v>
      </c>
      <c r="C8" s="54"/>
      <c r="D8" s="54"/>
      <c r="E8" s="64" t="s">
        <v>36</v>
      </c>
      <c r="F8" s="65">
        <v>17610</v>
      </c>
      <c r="G8" s="65">
        <v>17441</v>
      </c>
      <c r="H8" s="65">
        <v>2247</v>
      </c>
      <c r="I8" s="65">
        <v>1973</v>
      </c>
      <c r="J8" s="65">
        <f>SUM(J9:J10)</f>
        <v>13063</v>
      </c>
      <c r="K8" s="65">
        <f>SUM(K9:K10)</f>
        <v>13140</v>
      </c>
      <c r="L8" s="65">
        <f t="shared" ref="L8:N8" si="0">SUM(L9:L10)</f>
        <v>19473</v>
      </c>
      <c r="M8" s="65">
        <f t="shared" si="0"/>
        <v>19354</v>
      </c>
      <c r="N8" s="65">
        <f t="shared" si="0"/>
        <v>5.4</v>
      </c>
      <c r="O8" s="65">
        <v>5</v>
      </c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6" customHeight="1">
      <c r="A9" s="99"/>
      <c r="B9" s="62"/>
      <c r="C9" s="54" t="s">
        <v>46</v>
      </c>
      <c r="D9" s="54"/>
      <c r="E9" s="64" t="s">
        <v>37</v>
      </c>
      <c r="F9" s="65">
        <v>17399</v>
      </c>
      <c r="G9" s="65">
        <v>17216</v>
      </c>
      <c r="H9" s="65">
        <v>2198</v>
      </c>
      <c r="I9" s="65">
        <v>1949</v>
      </c>
      <c r="J9" s="65">
        <f>12083+969</f>
        <v>13052</v>
      </c>
      <c r="K9" s="65">
        <f>12026+1090</f>
        <v>13116</v>
      </c>
      <c r="L9" s="65">
        <f>11336+8086</f>
        <v>19422</v>
      </c>
      <c r="M9" s="65">
        <f>11298+8011</f>
        <v>19309</v>
      </c>
      <c r="N9" s="65">
        <v>5.4</v>
      </c>
      <c r="O9" s="65">
        <v>5</v>
      </c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6" customHeight="1">
      <c r="A10" s="99"/>
      <c r="B10" s="61"/>
      <c r="C10" s="54" t="s">
        <v>47</v>
      </c>
      <c r="D10" s="54"/>
      <c r="E10" s="64" t="s">
        <v>38</v>
      </c>
      <c r="F10" s="65">
        <v>211</v>
      </c>
      <c r="G10" s="65">
        <v>225</v>
      </c>
      <c r="H10" s="65">
        <v>49</v>
      </c>
      <c r="I10" s="65">
        <v>24</v>
      </c>
      <c r="J10" s="66">
        <v>11</v>
      </c>
      <c r="K10" s="66">
        <v>24</v>
      </c>
      <c r="L10" s="65">
        <v>51</v>
      </c>
      <c r="M10" s="65">
        <v>45</v>
      </c>
      <c r="N10" s="65">
        <v>0</v>
      </c>
      <c r="O10" s="65">
        <v>0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6" customHeight="1">
      <c r="A11" s="99"/>
      <c r="B11" s="60" t="s">
        <v>48</v>
      </c>
      <c r="C11" s="54"/>
      <c r="D11" s="54"/>
      <c r="E11" s="64" t="s">
        <v>39</v>
      </c>
      <c r="F11" s="65">
        <v>15451</v>
      </c>
      <c r="G11" s="65">
        <v>14809</v>
      </c>
      <c r="H11" s="65">
        <v>2009</v>
      </c>
      <c r="I11" s="65">
        <v>2007</v>
      </c>
      <c r="J11" s="65">
        <f>SUM(J12:J13)</f>
        <v>10720</v>
      </c>
      <c r="K11" s="65">
        <f>SUM(K12:K13)</f>
        <v>10257</v>
      </c>
      <c r="L11" s="65">
        <f t="shared" ref="L11:M11" si="1">SUM(L12:L13)</f>
        <v>17065</v>
      </c>
      <c r="M11" s="65">
        <f t="shared" si="1"/>
        <v>17382</v>
      </c>
      <c r="N11" s="65">
        <v>4.8</v>
      </c>
      <c r="O11" s="65">
        <v>4.9000000000000004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6" customHeight="1">
      <c r="A12" s="99"/>
      <c r="B12" s="62"/>
      <c r="C12" s="54" t="s">
        <v>49</v>
      </c>
      <c r="D12" s="54"/>
      <c r="E12" s="64" t="s">
        <v>40</v>
      </c>
      <c r="F12" s="65">
        <v>15439</v>
      </c>
      <c r="G12" s="65">
        <v>14772</v>
      </c>
      <c r="H12" s="65">
        <v>2005</v>
      </c>
      <c r="I12" s="65">
        <v>2006</v>
      </c>
      <c r="J12" s="65">
        <f>10249+419</f>
        <v>10668</v>
      </c>
      <c r="K12" s="65">
        <f>9797+450</f>
        <v>10247</v>
      </c>
      <c r="L12" s="65">
        <f>15364+1672</f>
        <v>17036</v>
      </c>
      <c r="M12" s="65">
        <f>15481+1861</f>
        <v>17342</v>
      </c>
      <c r="N12" s="65">
        <v>4.8</v>
      </c>
      <c r="O12" s="65">
        <v>4.9000000000000004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6" customHeight="1">
      <c r="A13" s="99"/>
      <c r="B13" s="61"/>
      <c r="C13" s="54" t="s">
        <v>50</v>
      </c>
      <c r="D13" s="54"/>
      <c r="E13" s="64" t="s">
        <v>41</v>
      </c>
      <c r="F13" s="65">
        <v>12</v>
      </c>
      <c r="G13" s="65">
        <v>37</v>
      </c>
      <c r="H13" s="66">
        <v>4</v>
      </c>
      <c r="I13" s="66">
        <v>1</v>
      </c>
      <c r="J13" s="66">
        <v>52</v>
      </c>
      <c r="K13" s="66">
        <v>10</v>
      </c>
      <c r="L13" s="65">
        <v>29</v>
      </c>
      <c r="M13" s="65">
        <v>40</v>
      </c>
      <c r="N13" s="65">
        <v>0</v>
      </c>
      <c r="O13" s="65">
        <v>0</v>
      </c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6" customHeight="1">
      <c r="A14" s="99"/>
      <c r="B14" s="54" t="s">
        <v>51</v>
      </c>
      <c r="C14" s="54"/>
      <c r="D14" s="54"/>
      <c r="E14" s="64" t="s">
        <v>146</v>
      </c>
      <c r="F14" s="65">
        <f>F9-F12</f>
        <v>1960</v>
      </c>
      <c r="G14" s="65">
        <f t="shared" ref="F14:G15" si="2">G9-G12</f>
        <v>2444</v>
      </c>
      <c r="H14" s="65">
        <f>H9-H12</f>
        <v>193</v>
      </c>
      <c r="I14" s="65">
        <f t="shared" ref="H14:O15" si="3">I9-I12</f>
        <v>-57</v>
      </c>
      <c r="J14" s="65">
        <f t="shared" si="3"/>
        <v>2384</v>
      </c>
      <c r="K14" s="65">
        <f t="shared" si="3"/>
        <v>2869</v>
      </c>
      <c r="L14" s="65">
        <f t="shared" si="3"/>
        <v>2386</v>
      </c>
      <c r="M14" s="65">
        <f t="shared" si="3"/>
        <v>1967</v>
      </c>
      <c r="N14" s="65">
        <f t="shared" si="3"/>
        <v>0.60000000000000053</v>
      </c>
      <c r="O14" s="65">
        <f t="shared" si="3"/>
        <v>9.9999999999999645E-2</v>
      </c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6" customHeight="1">
      <c r="A15" s="99"/>
      <c r="B15" s="54" t="s">
        <v>52</v>
      </c>
      <c r="C15" s="54"/>
      <c r="D15" s="54"/>
      <c r="E15" s="64" t="s">
        <v>147</v>
      </c>
      <c r="F15" s="65">
        <f t="shared" si="2"/>
        <v>199</v>
      </c>
      <c r="G15" s="65">
        <f t="shared" si="2"/>
        <v>188</v>
      </c>
      <c r="H15" s="65">
        <f t="shared" si="3"/>
        <v>45</v>
      </c>
      <c r="I15" s="65">
        <f t="shared" si="3"/>
        <v>23</v>
      </c>
      <c r="J15" s="65">
        <f t="shared" si="3"/>
        <v>-41</v>
      </c>
      <c r="K15" s="65">
        <f t="shared" si="3"/>
        <v>14</v>
      </c>
      <c r="L15" s="65">
        <f t="shared" si="3"/>
        <v>22</v>
      </c>
      <c r="M15" s="65">
        <f t="shared" si="3"/>
        <v>5</v>
      </c>
      <c r="N15" s="65">
        <f t="shared" si="3"/>
        <v>0</v>
      </c>
      <c r="O15" s="65">
        <f t="shared" si="3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6" customHeight="1">
      <c r="A16" s="99"/>
      <c r="B16" s="54" t="s">
        <v>53</v>
      </c>
      <c r="C16" s="54"/>
      <c r="D16" s="54"/>
      <c r="E16" s="64" t="s">
        <v>148</v>
      </c>
      <c r="F16" s="65">
        <f t="shared" ref="F16:G16" si="4">F8-F11</f>
        <v>2159</v>
      </c>
      <c r="G16" s="65">
        <f t="shared" si="4"/>
        <v>2632</v>
      </c>
      <c r="H16" s="65">
        <f>H8-H11</f>
        <v>238</v>
      </c>
      <c r="I16" s="65">
        <f>I8-I11</f>
        <v>-34</v>
      </c>
      <c r="J16" s="65">
        <f t="shared" ref="J16:O16" si="5">J8-J11</f>
        <v>2343</v>
      </c>
      <c r="K16" s="65">
        <f t="shared" si="5"/>
        <v>2883</v>
      </c>
      <c r="L16" s="65">
        <f t="shared" si="5"/>
        <v>2408</v>
      </c>
      <c r="M16" s="65">
        <f t="shared" si="5"/>
        <v>1972</v>
      </c>
      <c r="N16" s="65">
        <f t="shared" si="5"/>
        <v>0.60000000000000053</v>
      </c>
      <c r="O16" s="65">
        <f t="shared" si="5"/>
        <v>9.9999999999999645E-2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6" customHeight="1">
      <c r="A17" s="99"/>
      <c r="B17" s="54" t="s">
        <v>54</v>
      </c>
      <c r="C17" s="54"/>
      <c r="D17" s="54"/>
      <c r="E17" s="52"/>
      <c r="F17" s="66">
        <v>15542</v>
      </c>
      <c r="G17" s="66">
        <v>17700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5">
        <v>0</v>
      </c>
      <c r="N17" s="66">
        <v>0</v>
      </c>
      <c r="O17" s="67">
        <v>0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6" customHeight="1">
      <c r="A18" s="99"/>
      <c r="B18" s="54" t="s">
        <v>55</v>
      </c>
      <c r="C18" s="54"/>
      <c r="D18" s="54"/>
      <c r="E18" s="52"/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6" customHeight="1">
      <c r="A19" s="99" t="s">
        <v>84</v>
      </c>
      <c r="B19" s="60" t="s">
        <v>56</v>
      </c>
      <c r="C19" s="54"/>
      <c r="D19" s="54"/>
      <c r="E19" s="64"/>
      <c r="F19" s="65">
        <v>781</v>
      </c>
      <c r="G19" s="65">
        <v>574</v>
      </c>
      <c r="H19" s="65">
        <v>580</v>
      </c>
      <c r="I19" s="65">
        <v>843</v>
      </c>
      <c r="J19" s="65">
        <v>2065</v>
      </c>
      <c r="K19" s="65">
        <v>1659</v>
      </c>
      <c r="L19" s="65">
        <v>12573</v>
      </c>
      <c r="M19" s="65">
        <v>12935</v>
      </c>
      <c r="N19" s="65">
        <v>0</v>
      </c>
      <c r="O19" s="65">
        <v>0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6" customHeight="1">
      <c r="A20" s="99"/>
      <c r="B20" s="61"/>
      <c r="C20" s="54" t="s">
        <v>57</v>
      </c>
      <c r="D20" s="54"/>
      <c r="E20" s="64"/>
      <c r="F20" s="65">
        <v>312</v>
      </c>
      <c r="G20" s="65">
        <v>231</v>
      </c>
      <c r="H20" s="65">
        <v>392</v>
      </c>
      <c r="I20" s="65">
        <v>347</v>
      </c>
      <c r="J20" s="65">
        <v>1339</v>
      </c>
      <c r="K20" s="66">
        <v>1000</v>
      </c>
      <c r="L20" s="65">
        <v>6997</v>
      </c>
      <c r="M20" s="65">
        <v>7563</v>
      </c>
      <c r="N20" s="65">
        <v>0</v>
      </c>
      <c r="O20" s="65">
        <v>0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6" customHeight="1">
      <c r="A21" s="99"/>
      <c r="B21" s="54" t="s">
        <v>58</v>
      </c>
      <c r="C21" s="54"/>
      <c r="D21" s="54"/>
      <c r="E21" s="64" t="s">
        <v>149</v>
      </c>
      <c r="F21" s="65">
        <v>781</v>
      </c>
      <c r="G21" s="65">
        <v>574</v>
      </c>
      <c r="H21" s="65">
        <v>580</v>
      </c>
      <c r="I21" s="65">
        <v>843</v>
      </c>
      <c r="J21" s="65">
        <f>J19</f>
        <v>2065</v>
      </c>
      <c r="K21" s="65">
        <f t="shared" ref="K21:O21" si="6">K19</f>
        <v>1659</v>
      </c>
      <c r="L21" s="65">
        <f t="shared" si="6"/>
        <v>12573</v>
      </c>
      <c r="M21" s="65">
        <f t="shared" si="6"/>
        <v>12935</v>
      </c>
      <c r="N21" s="65">
        <f t="shared" si="6"/>
        <v>0</v>
      </c>
      <c r="O21" s="65">
        <f t="shared" si="6"/>
        <v>0</v>
      </c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6" customHeight="1">
      <c r="A22" s="99"/>
      <c r="B22" s="60" t="s">
        <v>59</v>
      </c>
      <c r="C22" s="54"/>
      <c r="D22" s="54"/>
      <c r="E22" s="64" t="s">
        <v>150</v>
      </c>
      <c r="F22" s="65">
        <v>1309</v>
      </c>
      <c r="G22" s="65">
        <v>1090</v>
      </c>
      <c r="H22" s="65">
        <v>976</v>
      </c>
      <c r="I22" s="65">
        <v>1256</v>
      </c>
      <c r="J22" s="65">
        <v>15040</v>
      </c>
      <c r="K22" s="65">
        <v>7557</v>
      </c>
      <c r="L22" s="65">
        <v>21382</v>
      </c>
      <c r="M22" s="65">
        <v>23066</v>
      </c>
      <c r="N22" s="65">
        <v>0.2</v>
      </c>
      <c r="O22" s="65">
        <v>1</v>
      </c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6" customHeight="1">
      <c r="A23" s="99"/>
      <c r="B23" s="61" t="s">
        <v>60</v>
      </c>
      <c r="C23" s="54" t="s">
        <v>61</v>
      </c>
      <c r="D23" s="54"/>
      <c r="E23" s="64"/>
      <c r="F23" s="65">
        <v>871</v>
      </c>
      <c r="G23" s="65">
        <v>776</v>
      </c>
      <c r="H23" s="65">
        <v>321</v>
      </c>
      <c r="I23" s="65">
        <v>814</v>
      </c>
      <c r="J23" s="65">
        <v>1997</v>
      </c>
      <c r="K23" s="65">
        <v>1903</v>
      </c>
      <c r="L23" s="65">
        <v>9054</v>
      </c>
      <c r="M23" s="65">
        <v>10284</v>
      </c>
      <c r="N23" s="65">
        <v>0.1</v>
      </c>
      <c r="O23" s="65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6" customHeight="1">
      <c r="A24" s="99"/>
      <c r="B24" s="54" t="s">
        <v>151</v>
      </c>
      <c r="C24" s="54"/>
      <c r="D24" s="54"/>
      <c r="E24" s="64" t="s">
        <v>152</v>
      </c>
      <c r="F24" s="65">
        <f>F21-F22</f>
        <v>-528</v>
      </c>
      <c r="G24" s="65">
        <f>G21-G22</f>
        <v>-516</v>
      </c>
      <c r="H24" s="65">
        <f t="shared" ref="H24" si="7">H21-H22</f>
        <v>-396</v>
      </c>
      <c r="I24" s="65">
        <f>I21-I22</f>
        <v>-413</v>
      </c>
      <c r="J24" s="65">
        <f t="shared" ref="J24:O24" si="8">J21-J22</f>
        <v>-12975</v>
      </c>
      <c r="K24" s="65">
        <f t="shared" si="8"/>
        <v>-5898</v>
      </c>
      <c r="L24" s="65">
        <f t="shared" si="8"/>
        <v>-8809</v>
      </c>
      <c r="M24" s="65">
        <f t="shared" si="8"/>
        <v>-10131</v>
      </c>
      <c r="N24" s="65">
        <f t="shared" si="8"/>
        <v>-0.2</v>
      </c>
      <c r="O24" s="65">
        <f t="shared" si="8"/>
        <v>-1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6" customHeight="1">
      <c r="A25" s="99"/>
      <c r="B25" s="60" t="s">
        <v>62</v>
      </c>
      <c r="C25" s="60"/>
      <c r="D25" s="60"/>
      <c r="E25" s="103" t="s">
        <v>153</v>
      </c>
      <c r="F25" s="97">
        <v>528</v>
      </c>
      <c r="G25" s="97">
        <v>516</v>
      </c>
      <c r="H25" s="97">
        <v>396</v>
      </c>
      <c r="I25" s="97">
        <v>413</v>
      </c>
      <c r="J25" s="97">
        <v>12975</v>
      </c>
      <c r="K25" s="97">
        <v>5898</v>
      </c>
      <c r="L25" s="97">
        <v>8809</v>
      </c>
      <c r="M25" s="97">
        <v>10131</v>
      </c>
      <c r="N25" s="97">
        <v>0.2</v>
      </c>
      <c r="O25" s="97">
        <v>1</v>
      </c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6" customHeight="1">
      <c r="A26" s="99"/>
      <c r="B26" s="80" t="s">
        <v>63</v>
      </c>
      <c r="C26" s="80"/>
      <c r="D26" s="80"/>
      <c r="E26" s="104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6" customHeight="1">
      <c r="A27" s="99"/>
      <c r="B27" s="54" t="s">
        <v>154</v>
      </c>
      <c r="C27" s="54"/>
      <c r="D27" s="54"/>
      <c r="E27" s="64" t="s">
        <v>155</v>
      </c>
      <c r="F27" s="65">
        <f t="shared" ref="F27:O27" si="9">F24+F25</f>
        <v>0</v>
      </c>
      <c r="G27" s="65">
        <f t="shared" si="9"/>
        <v>0</v>
      </c>
      <c r="H27" s="65">
        <f t="shared" si="9"/>
        <v>0</v>
      </c>
      <c r="I27" s="65">
        <f t="shared" si="9"/>
        <v>0</v>
      </c>
      <c r="J27" s="65">
        <f t="shared" si="9"/>
        <v>0</v>
      </c>
      <c r="K27" s="65">
        <f t="shared" si="9"/>
        <v>0</v>
      </c>
      <c r="L27" s="65">
        <f t="shared" si="9"/>
        <v>0</v>
      </c>
      <c r="M27" s="65">
        <f t="shared" si="9"/>
        <v>0</v>
      </c>
      <c r="N27" s="65">
        <f t="shared" si="9"/>
        <v>0</v>
      </c>
      <c r="O27" s="65">
        <f t="shared" si="9"/>
        <v>0</v>
      </c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6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6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9" t="s">
        <v>156</v>
      </c>
      <c r="P29" s="18"/>
      <c r="Q29" s="18"/>
      <c r="R29" s="18"/>
      <c r="S29" s="18"/>
      <c r="T29" s="18"/>
      <c r="U29" s="18"/>
      <c r="V29" s="18"/>
      <c r="W29" s="18"/>
      <c r="X29" s="18"/>
      <c r="Y29" s="19"/>
    </row>
    <row r="30" spans="1:25" ht="16" customHeight="1">
      <c r="A30" s="101" t="s">
        <v>64</v>
      </c>
      <c r="B30" s="101"/>
      <c r="C30" s="101"/>
      <c r="D30" s="101"/>
      <c r="E30" s="101"/>
      <c r="F30" s="107" t="s">
        <v>250</v>
      </c>
      <c r="G30" s="107"/>
      <c r="H30" s="107" t="s">
        <v>251</v>
      </c>
      <c r="I30" s="107"/>
      <c r="J30" s="107" t="s">
        <v>252</v>
      </c>
      <c r="K30" s="107"/>
      <c r="L30" s="107"/>
      <c r="M30" s="107"/>
      <c r="N30" s="107"/>
      <c r="O30" s="107"/>
      <c r="P30" s="24"/>
      <c r="Q30" s="18"/>
      <c r="R30" s="24"/>
      <c r="S30" s="18"/>
      <c r="T30" s="24"/>
      <c r="U30" s="18"/>
      <c r="V30" s="24"/>
      <c r="W30" s="18"/>
      <c r="X30" s="24"/>
      <c r="Y30" s="18"/>
    </row>
    <row r="31" spans="1:25" ht="16" customHeight="1">
      <c r="A31" s="101"/>
      <c r="B31" s="101"/>
      <c r="C31" s="101"/>
      <c r="D31" s="101"/>
      <c r="E31" s="101"/>
      <c r="F31" s="52" t="s">
        <v>237</v>
      </c>
      <c r="G31" s="81" t="s">
        <v>238</v>
      </c>
      <c r="H31" s="52" t="s">
        <v>237</v>
      </c>
      <c r="I31" s="81" t="s">
        <v>238</v>
      </c>
      <c r="J31" s="52" t="s">
        <v>237</v>
      </c>
      <c r="K31" s="81" t="s">
        <v>238</v>
      </c>
      <c r="L31" s="52" t="s">
        <v>237</v>
      </c>
      <c r="M31" s="81" t="s">
        <v>238</v>
      </c>
      <c r="N31" s="52" t="s">
        <v>237</v>
      </c>
      <c r="O31" s="81" t="s">
        <v>238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5" ht="16" customHeight="1">
      <c r="A32" s="99" t="s">
        <v>85</v>
      </c>
      <c r="B32" s="60" t="s">
        <v>45</v>
      </c>
      <c r="C32" s="54"/>
      <c r="D32" s="54"/>
      <c r="E32" s="64" t="s">
        <v>36</v>
      </c>
      <c r="F32" s="65"/>
      <c r="G32" s="65">
        <v>372</v>
      </c>
      <c r="H32" s="65">
        <v>3</v>
      </c>
      <c r="I32" s="65">
        <v>4</v>
      </c>
      <c r="J32" s="65">
        <v>0</v>
      </c>
      <c r="K32" s="65">
        <v>0</v>
      </c>
      <c r="L32" s="65"/>
      <c r="M32" s="65"/>
      <c r="N32" s="65"/>
      <c r="O32" s="65"/>
      <c r="P32" s="21"/>
      <c r="Q32" s="21"/>
      <c r="R32" s="21"/>
      <c r="S32" s="21"/>
      <c r="T32" s="23"/>
      <c r="U32" s="23"/>
      <c r="V32" s="21"/>
      <c r="W32" s="21"/>
      <c r="X32" s="23"/>
      <c r="Y32" s="23"/>
    </row>
    <row r="33" spans="1:25" ht="16" customHeight="1">
      <c r="A33" s="105"/>
      <c r="B33" s="62"/>
      <c r="C33" s="60" t="s">
        <v>65</v>
      </c>
      <c r="D33" s="54"/>
      <c r="E33" s="64"/>
      <c r="F33" s="65"/>
      <c r="G33" s="65">
        <v>34</v>
      </c>
      <c r="H33" s="65">
        <v>0</v>
      </c>
      <c r="I33" s="65">
        <v>0</v>
      </c>
      <c r="J33" s="65">
        <v>0</v>
      </c>
      <c r="K33" s="65">
        <v>0</v>
      </c>
      <c r="L33" s="65"/>
      <c r="M33" s="65"/>
      <c r="N33" s="65"/>
      <c r="O33" s="65"/>
      <c r="P33" s="21"/>
      <c r="Q33" s="21"/>
      <c r="R33" s="21"/>
      <c r="S33" s="21"/>
      <c r="T33" s="23"/>
      <c r="U33" s="23"/>
      <c r="V33" s="21"/>
      <c r="W33" s="21"/>
      <c r="X33" s="23"/>
      <c r="Y33" s="23"/>
    </row>
    <row r="34" spans="1:25" ht="16" customHeight="1">
      <c r="A34" s="105"/>
      <c r="B34" s="62"/>
      <c r="C34" s="61"/>
      <c r="D34" s="54" t="s">
        <v>66</v>
      </c>
      <c r="E34" s="64"/>
      <c r="F34" s="65"/>
      <c r="G34" s="65">
        <v>34</v>
      </c>
      <c r="H34" s="65">
        <v>0</v>
      </c>
      <c r="I34" s="65">
        <v>0</v>
      </c>
      <c r="J34" s="65">
        <v>0</v>
      </c>
      <c r="K34" s="65">
        <v>0</v>
      </c>
      <c r="L34" s="65"/>
      <c r="M34" s="65"/>
      <c r="N34" s="65"/>
      <c r="O34" s="65"/>
      <c r="P34" s="21"/>
      <c r="Q34" s="21"/>
      <c r="R34" s="21"/>
      <c r="S34" s="21"/>
      <c r="T34" s="23"/>
      <c r="U34" s="23"/>
      <c r="V34" s="21"/>
      <c r="W34" s="21"/>
      <c r="X34" s="23"/>
      <c r="Y34" s="23"/>
    </row>
    <row r="35" spans="1:25" ht="16" customHeight="1">
      <c r="A35" s="105"/>
      <c r="B35" s="61"/>
      <c r="C35" s="54" t="s">
        <v>67</v>
      </c>
      <c r="D35" s="54"/>
      <c r="E35" s="64"/>
      <c r="F35" s="65"/>
      <c r="G35" s="65">
        <v>338</v>
      </c>
      <c r="H35" s="65">
        <v>3</v>
      </c>
      <c r="I35" s="65">
        <v>4</v>
      </c>
      <c r="J35" s="67">
        <v>0</v>
      </c>
      <c r="K35" s="67">
        <v>0</v>
      </c>
      <c r="L35" s="65"/>
      <c r="M35" s="65"/>
      <c r="N35" s="65"/>
      <c r="O35" s="65"/>
      <c r="P35" s="21"/>
      <c r="Q35" s="21"/>
      <c r="R35" s="21"/>
      <c r="S35" s="21"/>
      <c r="T35" s="23"/>
      <c r="U35" s="23"/>
      <c r="V35" s="21"/>
      <c r="W35" s="21"/>
      <c r="X35" s="23"/>
      <c r="Y35" s="23"/>
    </row>
    <row r="36" spans="1:25" ht="16" customHeight="1">
      <c r="A36" s="105"/>
      <c r="B36" s="60" t="s">
        <v>48</v>
      </c>
      <c r="C36" s="54"/>
      <c r="D36" s="54"/>
      <c r="E36" s="64" t="s">
        <v>37</v>
      </c>
      <c r="F36" s="65"/>
      <c r="G36" s="65">
        <v>209</v>
      </c>
      <c r="H36" s="65">
        <v>3</v>
      </c>
      <c r="I36" s="65">
        <v>4</v>
      </c>
      <c r="J36" s="65">
        <v>0</v>
      </c>
      <c r="K36" s="65">
        <v>0</v>
      </c>
      <c r="L36" s="65"/>
      <c r="M36" s="65"/>
      <c r="N36" s="65"/>
      <c r="O36" s="65"/>
      <c r="P36" s="21"/>
      <c r="Q36" s="21"/>
      <c r="R36" s="21"/>
      <c r="S36" s="21"/>
      <c r="T36" s="21"/>
      <c r="U36" s="21"/>
      <c r="V36" s="21"/>
      <c r="W36" s="21"/>
      <c r="X36" s="23"/>
      <c r="Y36" s="23"/>
    </row>
    <row r="37" spans="1:25" ht="16" customHeight="1">
      <c r="A37" s="105"/>
      <c r="B37" s="62"/>
      <c r="C37" s="54" t="s">
        <v>68</v>
      </c>
      <c r="D37" s="54"/>
      <c r="E37" s="64"/>
      <c r="F37" s="65"/>
      <c r="G37" s="65">
        <v>196</v>
      </c>
      <c r="H37" s="65">
        <v>0</v>
      </c>
      <c r="I37" s="65">
        <v>0</v>
      </c>
      <c r="J37" s="65">
        <v>0</v>
      </c>
      <c r="K37" s="65">
        <v>0</v>
      </c>
      <c r="L37" s="65"/>
      <c r="M37" s="65"/>
      <c r="N37" s="65"/>
      <c r="O37" s="65"/>
      <c r="P37" s="21"/>
      <c r="Q37" s="21"/>
      <c r="R37" s="21"/>
      <c r="S37" s="21"/>
      <c r="T37" s="21"/>
      <c r="U37" s="21"/>
      <c r="V37" s="21"/>
      <c r="W37" s="21"/>
      <c r="X37" s="23"/>
      <c r="Y37" s="23"/>
    </row>
    <row r="38" spans="1:25" ht="16" customHeight="1">
      <c r="A38" s="105"/>
      <c r="B38" s="61"/>
      <c r="C38" s="54" t="s">
        <v>69</v>
      </c>
      <c r="D38" s="54"/>
      <c r="E38" s="64"/>
      <c r="F38" s="65"/>
      <c r="G38" s="65">
        <v>13</v>
      </c>
      <c r="H38" s="65">
        <v>3</v>
      </c>
      <c r="I38" s="65">
        <v>4</v>
      </c>
      <c r="J38" s="65">
        <v>0</v>
      </c>
      <c r="K38" s="67">
        <v>0</v>
      </c>
      <c r="L38" s="65"/>
      <c r="M38" s="65"/>
      <c r="N38" s="65"/>
      <c r="O38" s="65"/>
      <c r="P38" s="21"/>
      <c r="Q38" s="21"/>
      <c r="R38" s="23"/>
      <c r="S38" s="23"/>
      <c r="T38" s="21"/>
      <c r="U38" s="21"/>
      <c r="V38" s="21"/>
      <c r="W38" s="21"/>
      <c r="X38" s="23"/>
      <c r="Y38" s="23"/>
    </row>
    <row r="39" spans="1:25" ht="16" customHeight="1">
      <c r="A39" s="105"/>
      <c r="B39" s="29" t="s">
        <v>70</v>
      </c>
      <c r="C39" s="29"/>
      <c r="D39" s="29"/>
      <c r="E39" s="64" t="s">
        <v>157</v>
      </c>
      <c r="F39" s="65">
        <f t="shared" ref="F39:O39" si="10">F32-F36</f>
        <v>0</v>
      </c>
      <c r="G39" s="65">
        <v>163</v>
      </c>
      <c r="H39" s="65">
        <f>H32-H36</f>
        <v>0</v>
      </c>
      <c r="I39" s="65">
        <v>0</v>
      </c>
      <c r="J39" s="65">
        <v>0</v>
      </c>
      <c r="K39" s="65">
        <v>0</v>
      </c>
      <c r="L39" s="65">
        <f t="shared" si="10"/>
        <v>0</v>
      </c>
      <c r="M39" s="65">
        <f t="shared" si="10"/>
        <v>0</v>
      </c>
      <c r="N39" s="65">
        <f t="shared" si="10"/>
        <v>0</v>
      </c>
      <c r="O39" s="65">
        <f t="shared" si="10"/>
        <v>0</v>
      </c>
      <c r="P39" s="21"/>
      <c r="Q39" s="21"/>
      <c r="R39" s="21"/>
      <c r="S39" s="21"/>
      <c r="T39" s="21"/>
      <c r="U39" s="21"/>
      <c r="V39" s="21"/>
      <c r="W39" s="21"/>
      <c r="X39" s="23"/>
      <c r="Y39" s="23"/>
    </row>
    <row r="40" spans="1:25" ht="16" customHeight="1">
      <c r="A40" s="99" t="s">
        <v>86</v>
      </c>
      <c r="B40" s="60" t="s">
        <v>71</v>
      </c>
      <c r="C40" s="54"/>
      <c r="D40" s="54"/>
      <c r="E40" s="64" t="s">
        <v>39</v>
      </c>
      <c r="F40" s="65"/>
      <c r="G40" s="65"/>
      <c r="H40" s="65">
        <v>37</v>
      </c>
      <c r="I40" s="65">
        <v>36</v>
      </c>
      <c r="J40" s="65">
        <v>1</v>
      </c>
      <c r="K40" s="65">
        <v>0</v>
      </c>
      <c r="L40" s="65"/>
      <c r="M40" s="65"/>
      <c r="N40" s="65"/>
      <c r="O40" s="65"/>
      <c r="P40" s="21"/>
      <c r="Q40" s="21"/>
      <c r="R40" s="21"/>
      <c r="S40" s="21"/>
      <c r="T40" s="23"/>
      <c r="U40" s="23"/>
      <c r="V40" s="23"/>
      <c r="W40" s="23"/>
      <c r="X40" s="21"/>
      <c r="Y40" s="21"/>
    </row>
    <row r="41" spans="1:25" ht="16" customHeight="1">
      <c r="A41" s="100"/>
      <c r="B41" s="61"/>
      <c r="C41" s="54" t="s">
        <v>72</v>
      </c>
      <c r="D41" s="54"/>
      <c r="E41" s="64"/>
      <c r="F41" s="67"/>
      <c r="G41" s="67"/>
      <c r="H41" s="67">
        <v>0</v>
      </c>
      <c r="I41" s="67">
        <v>0</v>
      </c>
      <c r="J41" s="65">
        <v>0</v>
      </c>
      <c r="K41" s="65">
        <v>0</v>
      </c>
      <c r="L41" s="65"/>
      <c r="M41" s="65"/>
      <c r="N41" s="65"/>
      <c r="O41" s="65"/>
      <c r="P41" s="23"/>
      <c r="Q41" s="23"/>
      <c r="R41" s="23"/>
      <c r="S41" s="23"/>
      <c r="T41" s="23"/>
      <c r="U41" s="23"/>
      <c r="V41" s="23"/>
      <c r="W41" s="23"/>
      <c r="X41" s="21"/>
      <c r="Y41" s="21"/>
    </row>
    <row r="42" spans="1:25" ht="16" customHeight="1">
      <c r="A42" s="100"/>
      <c r="B42" s="60" t="s">
        <v>59</v>
      </c>
      <c r="C42" s="54"/>
      <c r="D42" s="54"/>
      <c r="E42" s="64" t="s">
        <v>40</v>
      </c>
      <c r="F42" s="65"/>
      <c r="G42" s="65">
        <v>93</v>
      </c>
      <c r="H42" s="65">
        <v>37</v>
      </c>
      <c r="I42" s="65">
        <v>36</v>
      </c>
      <c r="J42" s="65">
        <v>1</v>
      </c>
      <c r="K42" s="65">
        <v>0</v>
      </c>
      <c r="L42" s="65"/>
      <c r="M42" s="65"/>
      <c r="N42" s="65"/>
      <c r="O42" s="65"/>
      <c r="P42" s="21"/>
      <c r="Q42" s="21"/>
      <c r="R42" s="21"/>
      <c r="S42" s="21"/>
      <c r="T42" s="23"/>
      <c r="U42" s="23"/>
      <c r="V42" s="21"/>
      <c r="W42" s="21"/>
      <c r="X42" s="21"/>
      <c r="Y42" s="21"/>
    </row>
    <row r="43" spans="1:25" ht="16" customHeight="1">
      <c r="A43" s="100"/>
      <c r="B43" s="61"/>
      <c r="C43" s="54" t="s">
        <v>73</v>
      </c>
      <c r="D43" s="54"/>
      <c r="E43" s="64"/>
      <c r="F43" s="65"/>
      <c r="G43" s="65">
        <v>93</v>
      </c>
      <c r="H43" s="65">
        <v>37</v>
      </c>
      <c r="I43" s="65">
        <v>36</v>
      </c>
      <c r="J43" s="67">
        <v>1</v>
      </c>
      <c r="K43" s="67">
        <v>0</v>
      </c>
      <c r="L43" s="65"/>
      <c r="M43" s="65"/>
      <c r="N43" s="65"/>
      <c r="O43" s="65"/>
      <c r="P43" s="21"/>
      <c r="Q43" s="21"/>
      <c r="R43" s="23"/>
      <c r="S43" s="21"/>
      <c r="T43" s="23"/>
      <c r="U43" s="23"/>
      <c r="V43" s="21"/>
      <c r="W43" s="21"/>
      <c r="X43" s="23"/>
      <c r="Y43" s="23"/>
    </row>
    <row r="44" spans="1:25" ht="16" customHeight="1">
      <c r="A44" s="100"/>
      <c r="B44" s="54" t="s">
        <v>70</v>
      </c>
      <c r="C44" s="54"/>
      <c r="D44" s="54"/>
      <c r="E44" s="64" t="s">
        <v>158</v>
      </c>
      <c r="F44" s="67">
        <f t="shared" ref="F44:O44" si="11">F40-F42</f>
        <v>0</v>
      </c>
      <c r="G44" s="67">
        <v>-93</v>
      </c>
      <c r="H44" s="67">
        <f t="shared" si="11"/>
        <v>0</v>
      </c>
      <c r="I44" s="67">
        <v>0</v>
      </c>
      <c r="J44" s="67">
        <v>0</v>
      </c>
      <c r="K44" s="67">
        <v>0</v>
      </c>
      <c r="L44" s="67">
        <f t="shared" si="11"/>
        <v>0</v>
      </c>
      <c r="M44" s="67">
        <f t="shared" si="11"/>
        <v>0</v>
      </c>
      <c r="N44" s="67">
        <f t="shared" si="11"/>
        <v>0</v>
      </c>
      <c r="O44" s="67">
        <f t="shared" si="11"/>
        <v>0</v>
      </c>
      <c r="P44" s="23"/>
      <c r="Q44" s="23"/>
      <c r="R44" s="21"/>
      <c r="S44" s="21"/>
      <c r="T44" s="23"/>
      <c r="U44" s="23"/>
      <c r="V44" s="21"/>
      <c r="W44" s="21"/>
      <c r="X44" s="21"/>
      <c r="Y44" s="21"/>
    </row>
    <row r="45" spans="1:25" ht="16" customHeight="1">
      <c r="A45" s="99" t="s">
        <v>78</v>
      </c>
      <c r="B45" s="29" t="s">
        <v>74</v>
      </c>
      <c r="C45" s="29"/>
      <c r="D45" s="29"/>
      <c r="E45" s="64" t="s">
        <v>159</v>
      </c>
      <c r="F45" s="65">
        <f t="shared" ref="F45:O45" si="12">F39+F44</f>
        <v>0</v>
      </c>
      <c r="G45" s="65">
        <v>70</v>
      </c>
      <c r="H45" s="65">
        <f t="shared" si="12"/>
        <v>0</v>
      </c>
      <c r="I45" s="65">
        <v>0</v>
      </c>
      <c r="J45" s="65">
        <v>0</v>
      </c>
      <c r="K45" s="65">
        <v>0</v>
      </c>
      <c r="L45" s="65">
        <f t="shared" si="12"/>
        <v>0</v>
      </c>
      <c r="M45" s="65">
        <f t="shared" si="12"/>
        <v>0</v>
      </c>
      <c r="N45" s="65">
        <f t="shared" si="12"/>
        <v>0</v>
      </c>
      <c r="O45" s="65">
        <f t="shared" si="12"/>
        <v>0</v>
      </c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ht="16" customHeight="1">
      <c r="A46" s="100"/>
      <c r="B46" s="54" t="s">
        <v>75</v>
      </c>
      <c r="C46" s="54"/>
      <c r="D46" s="54"/>
      <c r="E46" s="54"/>
      <c r="F46" s="67"/>
      <c r="G46" s="67"/>
      <c r="H46" s="67">
        <v>0</v>
      </c>
      <c r="I46" s="67">
        <v>0</v>
      </c>
      <c r="J46" s="67">
        <v>0</v>
      </c>
      <c r="K46" s="67">
        <v>0</v>
      </c>
      <c r="L46" s="65"/>
      <c r="M46" s="65"/>
      <c r="N46" s="67"/>
      <c r="O46" s="67"/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spans="1:25" ht="16" customHeight="1">
      <c r="A47" s="100"/>
      <c r="B47" s="54" t="s">
        <v>76</v>
      </c>
      <c r="C47" s="54"/>
      <c r="D47" s="54"/>
      <c r="E47" s="54"/>
      <c r="F47" s="65"/>
      <c r="G47" s="65">
        <v>79</v>
      </c>
      <c r="H47" s="65">
        <v>0</v>
      </c>
      <c r="I47" s="65">
        <v>0</v>
      </c>
      <c r="J47" s="65">
        <v>0</v>
      </c>
      <c r="K47" s="65">
        <v>0</v>
      </c>
      <c r="L47" s="65"/>
      <c r="M47" s="65"/>
      <c r="N47" s="65"/>
      <c r="O47" s="65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ht="16" customHeight="1">
      <c r="A48" s="100"/>
      <c r="B48" s="54" t="s">
        <v>77</v>
      </c>
      <c r="C48" s="54"/>
      <c r="D48" s="54"/>
      <c r="E48" s="54"/>
      <c r="F48" s="65"/>
      <c r="G48" s="65">
        <v>10</v>
      </c>
      <c r="H48" s="65">
        <v>0</v>
      </c>
      <c r="I48" s="65">
        <v>0</v>
      </c>
      <c r="J48" s="65">
        <v>0</v>
      </c>
      <c r="K48" s="65">
        <v>0</v>
      </c>
      <c r="L48" s="65"/>
      <c r="M48" s="65"/>
      <c r="N48" s="65"/>
      <c r="O48" s="65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15" ht="16" customHeight="1">
      <c r="A49" s="11" t="s">
        <v>160</v>
      </c>
      <c r="O49" s="4"/>
    </row>
    <row r="50" spans="1:15" ht="16" customHeight="1">
      <c r="A50" s="11"/>
    </row>
  </sheetData>
  <mergeCells count="28">
    <mergeCell ref="O25:O26"/>
    <mergeCell ref="A30:E31"/>
    <mergeCell ref="F30:G30"/>
    <mergeCell ref="H30:I30"/>
    <mergeCell ref="J30:K30"/>
    <mergeCell ref="L30:M30"/>
    <mergeCell ref="N30:O30"/>
    <mergeCell ref="F6:G6"/>
    <mergeCell ref="H6:I6"/>
    <mergeCell ref="A32:A39"/>
    <mergeCell ref="A40:A44"/>
    <mergeCell ref="A45:A48"/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</mergeCells>
  <phoneticPr fontId="15"/>
  <printOptions horizontalCentered="1" gridLinesSet="0"/>
  <pageMargins left="0.78740157480314965" right="0.35433070866141736" top="0.27559055118110237" bottom="0.23622047244094491" header="0.19685039370078741" footer="0.19685039370078741"/>
  <pageSetup paperSize="9" orientation="portrait" r:id="rId1"/>
  <headerFooter alignWithMargins="0">
    <oddHeader>&amp;R&amp;"明朝,斜体"&amp;9指定都市－4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zoomScale="85" zoomScaleNormal="100" zoomScaleSheetLayoutView="85" workbookViewId="0">
      <pane xSplit="4" ySplit="7" topLeftCell="G8" activePane="bottomRight" state="frozen"/>
      <selection activeCell="G46" sqref="G46"/>
      <selection pane="topRight" activeCell="G46" sqref="G46"/>
      <selection pane="bottomLeft" activeCell="G46" sqref="G46"/>
      <selection pane="bottomRight" activeCell="D20" sqref="D20"/>
    </sheetView>
  </sheetViews>
  <sheetFormatPr defaultColWidth="9" defaultRowHeight="13"/>
  <cols>
    <col min="1" max="2" width="3.6328125" style="1" customWidth="1"/>
    <col min="3" max="3" width="21.36328125" style="1" customWidth="1"/>
    <col min="4" max="4" width="20" style="1" customWidth="1"/>
    <col min="5" max="14" width="12.6328125" style="1" customWidth="1"/>
    <col min="15" max="16384" width="9" style="1"/>
  </cols>
  <sheetData>
    <row r="1" spans="1:14" ht="34" customHeight="1">
      <c r="A1" s="36" t="s">
        <v>0</v>
      </c>
      <c r="B1" s="36"/>
      <c r="C1" s="91" t="s">
        <v>244</v>
      </c>
      <c r="D1" s="42"/>
    </row>
    <row r="3" spans="1:14" ht="15" customHeight="1">
      <c r="A3" s="15" t="s">
        <v>161</v>
      </c>
      <c r="B3" s="15"/>
      <c r="C3" s="15"/>
      <c r="D3" s="15"/>
      <c r="E3" s="15"/>
      <c r="F3" s="15"/>
      <c r="I3" s="15"/>
      <c r="J3" s="15"/>
    </row>
    <row r="4" spans="1:14" ht="15" customHeight="1">
      <c r="A4" s="15"/>
      <c r="B4" s="15"/>
      <c r="C4" s="15"/>
      <c r="D4" s="15"/>
      <c r="E4" s="15"/>
      <c r="F4" s="15"/>
      <c r="I4" s="15"/>
      <c r="J4" s="15"/>
    </row>
    <row r="5" spans="1:14" ht="15" customHeight="1">
      <c r="A5" s="43"/>
      <c r="B5" s="43" t="s">
        <v>243</v>
      </c>
      <c r="C5" s="43"/>
      <c r="D5" s="43"/>
      <c r="H5" s="16"/>
      <c r="L5" s="16"/>
      <c r="N5" s="16" t="s">
        <v>162</v>
      </c>
    </row>
    <row r="6" spans="1:14" ht="15" customHeight="1">
      <c r="A6" s="44"/>
      <c r="B6" s="45"/>
      <c r="C6" s="45"/>
      <c r="D6" s="87"/>
      <c r="E6" s="108"/>
      <c r="F6" s="108"/>
      <c r="G6" s="108"/>
      <c r="H6" s="108"/>
      <c r="I6" s="108"/>
      <c r="J6" s="108"/>
      <c r="K6" s="108"/>
      <c r="L6" s="108"/>
      <c r="M6" s="108"/>
      <c r="N6" s="108"/>
    </row>
    <row r="7" spans="1:14" ht="15" customHeight="1">
      <c r="A7" s="46"/>
      <c r="B7" s="47"/>
      <c r="C7" s="47"/>
      <c r="D7" s="88"/>
      <c r="E7" s="27" t="s">
        <v>237</v>
      </c>
      <c r="F7" s="27" t="s">
        <v>238</v>
      </c>
      <c r="G7" s="27" t="s">
        <v>237</v>
      </c>
      <c r="H7" s="27" t="s">
        <v>238</v>
      </c>
      <c r="I7" s="27" t="s">
        <v>237</v>
      </c>
      <c r="J7" s="27" t="s">
        <v>238</v>
      </c>
      <c r="K7" s="27" t="s">
        <v>237</v>
      </c>
      <c r="L7" s="27" t="s">
        <v>238</v>
      </c>
      <c r="M7" s="27" t="s">
        <v>237</v>
      </c>
      <c r="N7" s="27" t="s">
        <v>238</v>
      </c>
    </row>
    <row r="8" spans="1:14" ht="18" customHeight="1">
      <c r="A8" s="94" t="s">
        <v>163</v>
      </c>
      <c r="B8" s="82" t="s">
        <v>164</v>
      </c>
      <c r="C8" s="83"/>
      <c r="D8" s="83"/>
      <c r="E8" s="84"/>
      <c r="F8" s="84"/>
      <c r="G8" s="84"/>
      <c r="H8" s="84"/>
      <c r="I8" s="84"/>
      <c r="J8" s="84"/>
      <c r="K8" s="84"/>
      <c r="L8" s="84"/>
      <c r="M8" s="84"/>
      <c r="N8" s="84"/>
    </row>
    <row r="9" spans="1:14" ht="18" customHeight="1">
      <c r="A9" s="94"/>
      <c r="B9" s="94" t="s">
        <v>165</v>
      </c>
      <c r="C9" s="54" t="s">
        <v>166</v>
      </c>
      <c r="D9" s="54"/>
      <c r="E9" s="84"/>
      <c r="F9" s="84"/>
      <c r="G9" s="84"/>
      <c r="H9" s="84"/>
      <c r="I9" s="84"/>
      <c r="J9" s="84"/>
      <c r="K9" s="84"/>
      <c r="L9" s="84"/>
      <c r="M9" s="84"/>
      <c r="N9" s="84"/>
    </row>
    <row r="10" spans="1:14" ht="18" customHeight="1">
      <c r="A10" s="94"/>
      <c r="B10" s="94"/>
      <c r="C10" s="54" t="s">
        <v>167</v>
      </c>
      <c r="D10" s="54"/>
      <c r="E10" s="84"/>
      <c r="F10" s="84"/>
      <c r="G10" s="84"/>
      <c r="H10" s="84"/>
      <c r="I10" s="84"/>
      <c r="J10" s="84"/>
      <c r="K10" s="84"/>
      <c r="L10" s="84"/>
      <c r="M10" s="84"/>
      <c r="N10" s="84"/>
    </row>
    <row r="11" spans="1:14" ht="18" customHeight="1">
      <c r="A11" s="94"/>
      <c r="B11" s="94"/>
      <c r="C11" s="54" t="s">
        <v>168</v>
      </c>
      <c r="D11" s="54"/>
      <c r="E11" s="84"/>
      <c r="F11" s="84"/>
      <c r="G11" s="84"/>
      <c r="H11" s="84"/>
      <c r="I11" s="84"/>
      <c r="J11" s="84"/>
      <c r="K11" s="84"/>
      <c r="L11" s="84"/>
      <c r="M11" s="84"/>
      <c r="N11" s="84"/>
    </row>
    <row r="12" spans="1:14" ht="18" customHeight="1">
      <c r="A12" s="94"/>
      <c r="B12" s="94"/>
      <c r="C12" s="54" t="s">
        <v>169</v>
      </c>
      <c r="D12" s="54"/>
      <c r="E12" s="84"/>
      <c r="F12" s="84"/>
      <c r="G12" s="84"/>
      <c r="H12" s="84"/>
      <c r="I12" s="84"/>
      <c r="J12" s="84"/>
      <c r="K12" s="84"/>
      <c r="L12" s="84"/>
      <c r="M12" s="84"/>
      <c r="N12" s="84"/>
    </row>
    <row r="13" spans="1:14" ht="18" customHeight="1">
      <c r="A13" s="94"/>
      <c r="B13" s="94"/>
      <c r="C13" s="54" t="s">
        <v>170</v>
      </c>
      <c r="D13" s="54"/>
      <c r="E13" s="84"/>
      <c r="F13" s="84"/>
      <c r="G13" s="84"/>
      <c r="H13" s="84"/>
      <c r="I13" s="84"/>
      <c r="J13" s="84"/>
      <c r="K13" s="84"/>
      <c r="L13" s="84"/>
      <c r="M13" s="84"/>
      <c r="N13" s="84"/>
    </row>
    <row r="14" spans="1:14" ht="18" customHeight="1">
      <c r="A14" s="94"/>
      <c r="B14" s="94"/>
      <c r="C14" s="54" t="s">
        <v>78</v>
      </c>
      <c r="D14" s="54"/>
      <c r="E14" s="84"/>
      <c r="F14" s="84"/>
      <c r="G14" s="84"/>
      <c r="H14" s="84"/>
      <c r="I14" s="84"/>
      <c r="J14" s="84"/>
      <c r="K14" s="84"/>
      <c r="L14" s="84"/>
      <c r="M14" s="84"/>
      <c r="N14" s="84"/>
    </row>
    <row r="15" spans="1:14" ht="18" customHeight="1">
      <c r="A15" s="94" t="s">
        <v>171</v>
      </c>
      <c r="B15" s="94" t="s">
        <v>172</v>
      </c>
      <c r="C15" s="54" t="s">
        <v>173</v>
      </c>
      <c r="D15" s="54"/>
      <c r="E15" s="65"/>
      <c r="F15" s="65"/>
      <c r="G15" s="65"/>
      <c r="H15" s="65"/>
      <c r="I15" s="65"/>
      <c r="J15" s="65"/>
      <c r="K15" s="65"/>
      <c r="L15" s="65"/>
      <c r="M15" s="65"/>
      <c r="N15" s="65"/>
    </row>
    <row r="16" spans="1:14" ht="18" customHeight="1">
      <c r="A16" s="94"/>
      <c r="B16" s="94"/>
      <c r="C16" s="54" t="s">
        <v>174</v>
      </c>
      <c r="D16" s="54"/>
      <c r="E16" s="65"/>
      <c r="F16" s="65"/>
      <c r="G16" s="65"/>
      <c r="H16" s="65"/>
      <c r="I16" s="65"/>
      <c r="J16" s="65"/>
      <c r="K16" s="65"/>
      <c r="L16" s="65"/>
      <c r="M16" s="65"/>
      <c r="N16" s="65"/>
    </row>
    <row r="17" spans="1:15" ht="18" customHeight="1">
      <c r="A17" s="94"/>
      <c r="B17" s="94"/>
      <c r="C17" s="54" t="s">
        <v>175</v>
      </c>
      <c r="D17" s="54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5" ht="18" customHeight="1">
      <c r="A18" s="94"/>
      <c r="B18" s="94"/>
      <c r="C18" s="54" t="s">
        <v>176</v>
      </c>
      <c r="D18" s="54"/>
      <c r="E18" s="65"/>
      <c r="F18" s="65"/>
      <c r="G18" s="65"/>
      <c r="H18" s="65"/>
      <c r="I18" s="65"/>
      <c r="J18" s="65"/>
      <c r="K18" s="65"/>
      <c r="L18" s="65"/>
      <c r="M18" s="65"/>
      <c r="N18" s="65"/>
    </row>
    <row r="19" spans="1:15" ht="18" customHeight="1">
      <c r="A19" s="94"/>
      <c r="B19" s="94" t="s">
        <v>177</v>
      </c>
      <c r="C19" s="54" t="s">
        <v>178</v>
      </c>
      <c r="D19" s="54"/>
      <c r="E19" s="65"/>
      <c r="F19" s="65"/>
      <c r="G19" s="65"/>
      <c r="H19" s="65"/>
      <c r="I19" s="65"/>
      <c r="J19" s="65"/>
      <c r="K19" s="65"/>
      <c r="L19" s="65"/>
      <c r="M19" s="65"/>
      <c r="N19" s="65"/>
    </row>
    <row r="20" spans="1:15" ht="18" customHeight="1">
      <c r="A20" s="94"/>
      <c r="B20" s="94"/>
      <c r="C20" s="54" t="s">
        <v>179</v>
      </c>
      <c r="D20" s="54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5" ht="18" customHeight="1">
      <c r="A21" s="94"/>
      <c r="B21" s="94"/>
      <c r="C21" s="54" t="s">
        <v>180</v>
      </c>
      <c r="D21" s="54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1:15" ht="18" customHeight="1">
      <c r="A22" s="94"/>
      <c r="B22" s="94"/>
      <c r="C22" s="29" t="s">
        <v>181</v>
      </c>
      <c r="D22" s="29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5" ht="18" customHeight="1">
      <c r="A23" s="94"/>
      <c r="B23" s="94" t="s">
        <v>182</v>
      </c>
      <c r="C23" s="54" t="s">
        <v>183</v>
      </c>
      <c r="D23" s="54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5" ht="18" customHeight="1">
      <c r="A24" s="94"/>
      <c r="B24" s="94"/>
      <c r="C24" s="54" t="s">
        <v>184</v>
      </c>
      <c r="D24" s="54"/>
      <c r="E24" s="65"/>
      <c r="F24" s="65"/>
      <c r="G24" s="65"/>
      <c r="H24" s="65"/>
      <c r="I24" s="65"/>
      <c r="J24" s="65"/>
      <c r="K24" s="65"/>
      <c r="L24" s="65"/>
      <c r="M24" s="65"/>
      <c r="N24" s="65"/>
    </row>
    <row r="25" spans="1:15" ht="18" customHeight="1">
      <c r="A25" s="94"/>
      <c r="B25" s="94"/>
      <c r="C25" s="54" t="s">
        <v>185</v>
      </c>
      <c r="D25" s="54"/>
      <c r="E25" s="65"/>
      <c r="F25" s="65"/>
      <c r="G25" s="65"/>
      <c r="H25" s="65"/>
      <c r="I25" s="65"/>
      <c r="J25" s="65"/>
      <c r="K25" s="65"/>
      <c r="L25" s="65"/>
      <c r="M25" s="65"/>
      <c r="N25" s="65"/>
    </row>
    <row r="26" spans="1:15" ht="18" customHeight="1">
      <c r="A26" s="94"/>
      <c r="B26" s="94"/>
      <c r="C26" s="54" t="s">
        <v>186</v>
      </c>
      <c r="D26" s="54"/>
      <c r="E26" s="65"/>
      <c r="F26" s="65"/>
      <c r="G26" s="65"/>
      <c r="H26" s="65"/>
      <c r="I26" s="65"/>
      <c r="J26" s="65"/>
      <c r="K26" s="65"/>
      <c r="L26" s="65"/>
      <c r="M26" s="65"/>
      <c r="N26" s="65"/>
    </row>
    <row r="27" spans="1:15" ht="18" customHeight="1">
      <c r="A27" s="94"/>
      <c r="B27" s="54" t="s">
        <v>187</v>
      </c>
      <c r="C27" s="54"/>
      <c r="D27" s="54"/>
      <c r="E27" s="65"/>
      <c r="F27" s="65"/>
      <c r="G27" s="65"/>
      <c r="H27" s="65"/>
      <c r="I27" s="65"/>
      <c r="J27" s="65"/>
      <c r="K27" s="65"/>
      <c r="L27" s="65"/>
      <c r="M27" s="65"/>
      <c r="N27" s="65"/>
    </row>
    <row r="28" spans="1:15" ht="18" customHeight="1">
      <c r="A28" s="94" t="s">
        <v>188</v>
      </c>
      <c r="B28" s="94" t="s">
        <v>189</v>
      </c>
      <c r="C28" s="54" t="s">
        <v>190</v>
      </c>
      <c r="D28" s="86" t="s">
        <v>36</v>
      </c>
      <c r="E28" s="65"/>
      <c r="F28" s="65"/>
      <c r="G28" s="65"/>
      <c r="H28" s="65"/>
      <c r="I28" s="65"/>
      <c r="J28" s="65"/>
      <c r="K28" s="65"/>
      <c r="L28" s="65"/>
      <c r="M28" s="65"/>
      <c r="N28" s="65"/>
    </row>
    <row r="29" spans="1:15" ht="18" customHeight="1">
      <c r="A29" s="94"/>
      <c r="B29" s="94"/>
      <c r="C29" s="54" t="s">
        <v>191</v>
      </c>
      <c r="D29" s="86" t="s">
        <v>37</v>
      </c>
      <c r="E29" s="65"/>
      <c r="F29" s="65"/>
      <c r="G29" s="65"/>
      <c r="H29" s="65"/>
      <c r="I29" s="65"/>
      <c r="J29" s="65"/>
      <c r="K29" s="65"/>
      <c r="L29" s="65"/>
      <c r="M29" s="65"/>
      <c r="N29" s="65"/>
    </row>
    <row r="30" spans="1:15" ht="18" customHeight="1">
      <c r="A30" s="94"/>
      <c r="B30" s="94"/>
      <c r="C30" s="54" t="s">
        <v>192</v>
      </c>
      <c r="D30" s="86" t="s">
        <v>193</v>
      </c>
      <c r="E30" s="65"/>
      <c r="F30" s="65"/>
      <c r="G30" s="65"/>
      <c r="H30" s="65"/>
      <c r="I30" s="65"/>
      <c r="J30" s="65"/>
      <c r="K30" s="65"/>
      <c r="L30" s="65"/>
      <c r="M30" s="65"/>
      <c r="N30" s="65"/>
    </row>
    <row r="31" spans="1:15" ht="18" customHeight="1">
      <c r="A31" s="94"/>
      <c r="B31" s="94"/>
      <c r="C31" s="29" t="s">
        <v>194</v>
      </c>
      <c r="D31" s="86" t="s">
        <v>195</v>
      </c>
      <c r="E31" s="65">
        <f t="shared" ref="E31:N31" si="0">E28-E29-E30</f>
        <v>0</v>
      </c>
      <c r="F31" s="65">
        <f t="shared" si="0"/>
        <v>0</v>
      </c>
      <c r="G31" s="65">
        <f t="shared" si="0"/>
        <v>0</v>
      </c>
      <c r="H31" s="65">
        <f t="shared" si="0"/>
        <v>0</v>
      </c>
      <c r="I31" s="65">
        <f t="shared" si="0"/>
        <v>0</v>
      </c>
      <c r="J31" s="65">
        <f t="shared" si="0"/>
        <v>0</v>
      </c>
      <c r="K31" s="65">
        <f t="shared" si="0"/>
        <v>0</v>
      </c>
      <c r="L31" s="65">
        <f t="shared" si="0"/>
        <v>0</v>
      </c>
      <c r="M31" s="65">
        <f t="shared" si="0"/>
        <v>0</v>
      </c>
      <c r="N31" s="65">
        <f t="shared" si="0"/>
        <v>0</v>
      </c>
      <c r="O31" s="7"/>
    </row>
    <row r="32" spans="1:15" ht="18" customHeight="1">
      <c r="A32" s="94"/>
      <c r="B32" s="94"/>
      <c r="C32" s="54" t="s">
        <v>196</v>
      </c>
      <c r="D32" s="86" t="s">
        <v>197</v>
      </c>
      <c r="E32" s="65"/>
      <c r="F32" s="65"/>
      <c r="G32" s="65"/>
      <c r="H32" s="65"/>
      <c r="I32" s="65"/>
      <c r="J32" s="65"/>
      <c r="K32" s="65"/>
      <c r="L32" s="65"/>
      <c r="M32" s="65"/>
      <c r="N32" s="65"/>
    </row>
    <row r="33" spans="1:14" ht="18" customHeight="1">
      <c r="A33" s="94"/>
      <c r="B33" s="94"/>
      <c r="C33" s="54" t="s">
        <v>198</v>
      </c>
      <c r="D33" s="86" t="s">
        <v>199</v>
      </c>
      <c r="E33" s="65"/>
      <c r="F33" s="65"/>
      <c r="G33" s="65"/>
      <c r="H33" s="65"/>
      <c r="I33" s="65"/>
      <c r="J33" s="65"/>
      <c r="K33" s="65"/>
      <c r="L33" s="65"/>
      <c r="M33" s="65"/>
      <c r="N33" s="65"/>
    </row>
    <row r="34" spans="1:14" ht="18" customHeight="1">
      <c r="A34" s="94"/>
      <c r="B34" s="94"/>
      <c r="C34" s="29" t="s">
        <v>200</v>
      </c>
      <c r="D34" s="86" t="s">
        <v>201</v>
      </c>
      <c r="E34" s="65">
        <f t="shared" ref="E34:N34" si="1">E31+E32-E33</f>
        <v>0</v>
      </c>
      <c r="F34" s="65">
        <f t="shared" si="1"/>
        <v>0</v>
      </c>
      <c r="G34" s="65">
        <f t="shared" si="1"/>
        <v>0</v>
      </c>
      <c r="H34" s="65">
        <f t="shared" si="1"/>
        <v>0</v>
      </c>
      <c r="I34" s="65">
        <f t="shared" si="1"/>
        <v>0</v>
      </c>
      <c r="J34" s="65">
        <f t="shared" si="1"/>
        <v>0</v>
      </c>
      <c r="K34" s="65">
        <f t="shared" si="1"/>
        <v>0</v>
      </c>
      <c r="L34" s="65">
        <f t="shared" si="1"/>
        <v>0</v>
      </c>
      <c r="M34" s="65">
        <f t="shared" si="1"/>
        <v>0</v>
      </c>
      <c r="N34" s="65">
        <f t="shared" si="1"/>
        <v>0</v>
      </c>
    </row>
    <row r="35" spans="1:14" ht="18" customHeight="1">
      <c r="A35" s="94"/>
      <c r="B35" s="94" t="s">
        <v>202</v>
      </c>
      <c r="C35" s="54" t="s">
        <v>203</v>
      </c>
      <c r="D35" s="86" t="s">
        <v>204</v>
      </c>
      <c r="E35" s="65"/>
      <c r="F35" s="65"/>
      <c r="G35" s="65"/>
      <c r="H35" s="65"/>
      <c r="I35" s="65"/>
      <c r="J35" s="65"/>
      <c r="K35" s="65"/>
      <c r="L35" s="65"/>
      <c r="M35" s="65"/>
      <c r="N35" s="65"/>
    </row>
    <row r="36" spans="1:14" ht="18" customHeight="1">
      <c r="A36" s="94"/>
      <c r="B36" s="94"/>
      <c r="C36" s="54" t="s">
        <v>205</v>
      </c>
      <c r="D36" s="86" t="s">
        <v>206</v>
      </c>
      <c r="E36" s="65"/>
      <c r="F36" s="65"/>
      <c r="G36" s="65"/>
      <c r="H36" s="65"/>
      <c r="I36" s="65"/>
      <c r="J36" s="65"/>
      <c r="K36" s="65"/>
      <c r="L36" s="65"/>
      <c r="M36" s="65"/>
      <c r="N36" s="65"/>
    </row>
    <row r="37" spans="1:14" ht="18" customHeight="1">
      <c r="A37" s="94"/>
      <c r="B37" s="94"/>
      <c r="C37" s="54" t="s">
        <v>207</v>
      </c>
      <c r="D37" s="86" t="s">
        <v>208</v>
      </c>
      <c r="E37" s="65">
        <f t="shared" ref="E37:N37" si="2">E34+E35-E36</f>
        <v>0</v>
      </c>
      <c r="F37" s="65">
        <f t="shared" si="2"/>
        <v>0</v>
      </c>
      <c r="G37" s="65">
        <f t="shared" si="2"/>
        <v>0</v>
      </c>
      <c r="H37" s="65">
        <f t="shared" si="2"/>
        <v>0</v>
      </c>
      <c r="I37" s="65">
        <f t="shared" si="2"/>
        <v>0</v>
      </c>
      <c r="J37" s="65">
        <f t="shared" si="2"/>
        <v>0</v>
      </c>
      <c r="K37" s="65">
        <f t="shared" si="2"/>
        <v>0</v>
      </c>
      <c r="L37" s="65">
        <f t="shared" si="2"/>
        <v>0</v>
      </c>
      <c r="M37" s="65">
        <f t="shared" si="2"/>
        <v>0</v>
      </c>
      <c r="N37" s="65">
        <f t="shared" si="2"/>
        <v>0</v>
      </c>
    </row>
    <row r="38" spans="1:14" ht="18" customHeight="1">
      <c r="A38" s="94"/>
      <c r="B38" s="94"/>
      <c r="C38" s="54" t="s">
        <v>209</v>
      </c>
      <c r="D38" s="86" t="s">
        <v>210</v>
      </c>
      <c r="E38" s="65"/>
      <c r="F38" s="65"/>
      <c r="G38" s="65"/>
      <c r="H38" s="65"/>
      <c r="I38" s="65"/>
      <c r="J38" s="65"/>
      <c r="K38" s="65"/>
      <c r="L38" s="65"/>
      <c r="M38" s="65"/>
      <c r="N38" s="65"/>
    </row>
    <row r="39" spans="1:14" ht="18" customHeight="1">
      <c r="A39" s="94"/>
      <c r="B39" s="94"/>
      <c r="C39" s="54" t="s">
        <v>211</v>
      </c>
      <c r="D39" s="86" t="s">
        <v>212</v>
      </c>
      <c r="E39" s="65"/>
      <c r="F39" s="65"/>
      <c r="G39" s="65"/>
      <c r="H39" s="65"/>
      <c r="I39" s="65"/>
      <c r="J39" s="65"/>
      <c r="K39" s="65"/>
      <c r="L39" s="65"/>
      <c r="M39" s="65"/>
      <c r="N39" s="65"/>
    </row>
    <row r="40" spans="1:14" ht="18" customHeight="1">
      <c r="A40" s="94"/>
      <c r="B40" s="94"/>
      <c r="C40" s="54" t="s">
        <v>213</v>
      </c>
      <c r="D40" s="86" t="s">
        <v>214</v>
      </c>
      <c r="E40" s="65"/>
      <c r="F40" s="65"/>
      <c r="G40" s="65"/>
      <c r="H40" s="65"/>
      <c r="I40" s="65"/>
      <c r="J40" s="65"/>
      <c r="K40" s="65"/>
      <c r="L40" s="65"/>
      <c r="M40" s="65"/>
      <c r="N40" s="65"/>
    </row>
    <row r="41" spans="1:14" ht="18" customHeight="1">
      <c r="A41" s="94"/>
      <c r="B41" s="94"/>
      <c r="C41" s="29" t="s">
        <v>215</v>
      </c>
      <c r="D41" s="86" t="s">
        <v>216</v>
      </c>
      <c r="E41" s="65">
        <f t="shared" ref="E41:N41" si="3">E34+E35-E36-E40</f>
        <v>0</v>
      </c>
      <c r="F41" s="65">
        <f t="shared" si="3"/>
        <v>0</v>
      </c>
      <c r="G41" s="65">
        <f t="shared" si="3"/>
        <v>0</v>
      </c>
      <c r="H41" s="65">
        <f t="shared" si="3"/>
        <v>0</v>
      </c>
      <c r="I41" s="65">
        <f t="shared" si="3"/>
        <v>0</v>
      </c>
      <c r="J41" s="65">
        <f t="shared" si="3"/>
        <v>0</v>
      </c>
      <c r="K41" s="65">
        <f t="shared" si="3"/>
        <v>0</v>
      </c>
      <c r="L41" s="65">
        <f t="shared" si="3"/>
        <v>0</v>
      </c>
      <c r="M41" s="65">
        <f t="shared" si="3"/>
        <v>0</v>
      </c>
      <c r="N41" s="65">
        <f t="shared" si="3"/>
        <v>0</v>
      </c>
    </row>
    <row r="42" spans="1:14" ht="18" customHeight="1">
      <c r="A42" s="94"/>
      <c r="B42" s="94"/>
      <c r="C42" s="109" t="s">
        <v>217</v>
      </c>
      <c r="D42" s="109"/>
      <c r="E42" s="65">
        <f t="shared" ref="E42:N42" si="4">E37+E38-E39-E40</f>
        <v>0</v>
      </c>
      <c r="F42" s="65">
        <f t="shared" si="4"/>
        <v>0</v>
      </c>
      <c r="G42" s="65">
        <f t="shared" si="4"/>
        <v>0</v>
      </c>
      <c r="H42" s="65">
        <f t="shared" si="4"/>
        <v>0</v>
      </c>
      <c r="I42" s="65">
        <f t="shared" si="4"/>
        <v>0</v>
      </c>
      <c r="J42" s="65">
        <f t="shared" si="4"/>
        <v>0</v>
      </c>
      <c r="K42" s="65">
        <f t="shared" si="4"/>
        <v>0</v>
      </c>
      <c r="L42" s="65">
        <f t="shared" si="4"/>
        <v>0</v>
      </c>
      <c r="M42" s="65">
        <f t="shared" si="4"/>
        <v>0</v>
      </c>
      <c r="N42" s="65">
        <f t="shared" si="4"/>
        <v>0</v>
      </c>
    </row>
    <row r="43" spans="1:14" ht="18" customHeight="1">
      <c r="A43" s="94"/>
      <c r="B43" s="94"/>
      <c r="C43" s="54" t="s">
        <v>218</v>
      </c>
      <c r="D43" s="86" t="s">
        <v>219</v>
      </c>
      <c r="E43" s="65"/>
      <c r="F43" s="65"/>
      <c r="G43" s="65"/>
      <c r="H43" s="65"/>
      <c r="I43" s="65"/>
      <c r="J43" s="65"/>
      <c r="K43" s="65"/>
      <c r="L43" s="65"/>
      <c r="M43" s="65"/>
      <c r="N43" s="65"/>
    </row>
    <row r="44" spans="1:14" ht="18" customHeight="1">
      <c r="A44" s="94"/>
      <c r="B44" s="94"/>
      <c r="C44" s="29" t="s">
        <v>220</v>
      </c>
      <c r="D44" s="64" t="s">
        <v>221</v>
      </c>
      <c r="E44" s="65">
        <f t="shared" ref="E44:N44" si="5">E41+E43</f>
        <v>0</v>
      </c>
      <c r="F44" s="65">
        <f t="shared" si="5"/>
        <v>0</v>
      </c>
      <c r="G44" s="65">
        <f t="shared" si="5"/>
        <v>0</v>
      </c>
      <c r="H44" s="65">
        <f t="shared" si="5"/>
        <v>0</v>
      </c>
      <c r="I44" s="65">
        <f t="shared" si="5"/>
        <v>0</v>
      </c>
      <c r="J44" s="65">
        <f t="shared" si="5"/>
        <v>0</v>
      </c>
      <c r="K44" s="65">
        <f t="shared" si="5"/>
        <v>0</v>
      </c>
      <c r="L44" s="65">
        <f t="shared" si="5"/>
        <v>0</v>
      </c>
      <c r="M44" s="65">
        <f t="shared" si="5"/>
        <v>0</v>
      </c>
      <c r="N44" s="65">
        <f t="shared" si="5"/>
        <v>0</v>
      </c>
    </row>
    <row r="45" spans="1:14" ht="14.15" customHeight="1">
      <c r="A45" s="11" t="s">
        <v>222</v>
      </c>
    </row>
    <row r="46" spans="1:14" ht="14.15" customHeight="1">
      <c r="A46" s="11" t="s">
        <v>223</v>
      </c>
    </row>
    <row r="47" spans="1:14">
      <c r="A47" s="48"/>
    </row>
  </sheetData>
  <mergeCells count="15"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G6:H6"/>
    <mergeCell ref="K6:L6"/>
    <mergeCell ref="M6:N6"/>
    <mergeCell ref="A8:A14"/>
    <mergeCell ref="B9:B14"/>
    <mergeCell ref="I6:J6"/>
  </mergeCells>
  <phoneticPr fontId="15"/>
  <printOptions horizontalCentered="1" gridLinesSet="0"/>
  <pageMargins left="0.39370078740157483" right="0.39370078740157483" top="0.19685039370078741" bottom="0.19685039370078741" header="0.27559055118110237" footer="0.23622047244094491"/>
  <pageSetup paperSize="9" scale="56" orientation="portrait" r:id="rId1"/>
  <headerFooter alignWithMargins="0">
    <oddHeader>&amp;R&amp;"明朝,斜体"&amp;9指定都市－5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1.普通会計予算（R5-6年度）</vt:lpstr>
      <vt:lpstr>2.公営企業会計予算（R5-6年度）</vt:lpstr>
      <vt:lpstr>3.(1)普通会計決算（R3-4年度）</vt:lpstr>
      <vt:lpstr>3.(2)財政指標等（H30‐R4年度）</vt:lpstr>
      <vt:lpstr>4.公営企業会計決算（R3-4年度）</vt:lpstr>
      <vt:lpstr>5.三セク決算（R3-4年度）無</vt:lpstr>
      <vt:lpstr>'1.普通会計予算（R5-6年度）'!Print_Area</vt:lpstr>
      <vt:lpstr>'2.公営企業会計予算（R5-6年度）'!Print_Area</vt:lpstr>
      <vt:lpstr>'3.(1)普通会計決算（R3-4年度）'!Print_Area</vt:lpstr>
      <vt:lpstr>'3.(2)財政指標等（H30‐R4年度）'!Print_Area</vt:lpstr>
      <vt:lpstr>'4.公営企業会計決算（R3-4年度）'!Print_Area</vt:lpstr>
      <vt:lpstr>'5.三セク決算（R3-4年度）無'!Print_Area</vt:lpstr>
      <vt:lpstr>'2.公営企業会計予算（R5-6年度）'!Print_Titles</vt:lpstr>
      <vt:lpstr>'4.公営企業会計決算（R3-4年度）'!Print_Titles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藤本　眞子</cp:lastModifiedBy>
  <cp:lastPrinted>2024-08-29T02:53:58Z</cp:lastPrinted>
  <dcterms:created xsi:type="dcterms:W3CDTF">1999-07-06T05:17:05Z</dcterms:created>
  <dcterms:modified xsi:type="dcterms:W3CDTF">2024-09-02T08:32:29Z</dcterms:modified>
</cp:coreProperties>
</file>