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20000財政課\2025\予算\03_R7予算末席\05_照会・回答\01_全国照会\13_【地方債協会】0707都道府県及び指定都市の財政状況について\05_とりまとめ\"/>
    </mc:Choice>
  </mc:AlternateContent>
  <xr:revisionPtr revIDLastSave="0" documentId="13_ncr:1_{3B2023C4-8BF6-4BB3-A927-B62BAD47AB00}" xr6:coauthVersionLast="47" xr6:coauthVersionMax="47" xr10:uidLastSave="{00000000-0000-0000-0000-000000000000}"/>
  <bookViews>
    <workbookView xWindow="-110" yWindow="-110" windowWidth="19420" windowHeight="1030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'2.公営企業会計予算(R6-7年度)'!$A$1:$Q$49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'4.公営企業会計決算（R4-5年度）'!$A$1:$Q$49</definedName>
    <definedName name="_xlnm.Print_Area" localSheetId="5">'5.三セク決算（R4-5年度）'!$A$1:$N$46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8" l="1"/>
  <c r="G41" i="8" s="1"/>
  <c r="G44" i="8" s="1"/>
  <c r="E31" i="8"/>
  <c r="E34" i="8" s="1"/>
  <c r="P27" i="7"/>
  <c r="P16" i="7"/>
  <c r="P15" i="7"/>
  <c r="P14" i="7"/>
  <c r="I45" i="7"/>
  <c r="I44" i="7"/>
  <c r="H44" i="7"/>
  <c r="G44" i="7"/>
  <c r="F44" i="7"/>
  <c r="I39" i="7"/>
  <c r="H39" i="7"/>
  <c r="H45" i="7" s="1"/>
  <c r="G39" i="7"/>
  <c r="G45" i="7" s="1"/>
  <c r="F39" i="7"/>
  <c r="F45" i="7" s="1"/>
  <c r="I44" i="4"/>
  <c r="H44" i="4"/>
  <c r="H45" i="4" s="1"/>
  <c r="G44" i="4"/>
  <c r="F44" i="4"/>
  <c r="F45" i="4" s="1"/>
  <c r="I39" i="4"/>
  <c r="I45" i="4" s="1"/>
  <c r="H39" i="4"/>
  <c r="F39" i="4"/>
  <c r="G36" i="4"/>
  <c r="G39" i="4" s="1"/>
  <c r="G45" i="4" s="1"/>
  <c r="P24" i="4"/>
  <c r="P27" i="4" s="1"/>
  <c r="P16" i="4"/>
  <c r="P15" i="4"/>
  <c r="P14" i="4"/>
  <c r="E41" i="8" l="1"/>
  <c r="E44" i="8" s="1"/>
  <c r="E37" i="8"/>
  <c r="E42" i="8" s="1"/>
  <c r="G37" i="8"/>
  <c r="G42" i="8" s="1"/>
  <c r="G47" i="4"/>
  <c r="G48" i="4"/>
  <c r="I47" i="4"/>
  <c r="I48" i="4"/>
  <c r="F47" i="4"/>
  <c r="F48" i="4"/>
  <c r="O27" i="7" l="1"/>
  <c r="N27" i="7"/>
  <c r="M27" i="7"/>
  <c r="K27" i="7"/>
  <c r="J27" i="7"/>
  <c r="O24" i="7"/>
  <c r="N24" i="7"/>
  <c r="M24" i="7"/>
  <c r="L24" i="7"/>
  <c r="K24" i="7"/>
  <c r="J24" i="7"/>
  <c r="I24" i="7"/>
  <c r="I27" i="7" s="1"/>
  <c r="H24" i="7"/>
  <c r="H27" i="7" s="1"/>
  <c r="O16" i="7"/>
  <c r="N16" i="7"/>
  <c r="M16" i="7"/>
  <c r="L16" i="7"/>
  <c r="K16" i="7"/>
  <c r="J16" i="7"/>
  <c r="I16" i="7"/>
  <c r="H16" i="7"/>
  <c r="O15" i="7"/>
  <c r="N15" i="7"/>
  <c r="M15" i="7"/>
  <c r="L15" i="7"/>
  <c r="K15" i="7"/>
  <c r="J15" i="7"/>
  <c r="I15" i="7"/>
  <c r="H15" i="7"/>
  <c r="O14" i="7"/>
  <c r="N14" i="7"/>
  <c r="M14" i="7"/>
  <c r="L14" i="7"/>
  <c r="K14" i="7"/>
  <c r="J14" i="7"/>
  <c r="I14" i="7"/>
  <c r="H14" i="7"/>
  <c r="O27" i="4"/>
  <c r="N27" i="4"/>
  <c r="M27" i="4"/>
  <c r="L27" i="4"/>
  <c r="K27" i="4"/>
  <c r="J27" i="4"/>
  <c r="O24" i="4"/>
  <c r="N24" i="4"/>
  <c r="M24" i="4"/>
  <c r="L24" i="4"/>
  <c r="K24" i="4"/>
  <c r="J24" i="4"/>
  <c r="I24" i="4"/>
  <c r="I27" i="4" s="1"/>
  <c r="H24" i="4"/>
  <c r="H27" i="4" s="1"/>
  <c r="O16" i="4"/>
  <c r="N16" i="4"/>
  <c r="M16" i="4"/>
  <c r="L16" i="4"/>
  <c r="K16" i="4"/>
  <c r="J16" i="4"/>
  <c r="I16" i="4"/>
  <c r="H16" i="4"/>
  <c r="O15" i="4"/>
  <c r="N15" i="4"/>
  <c r="M15" i="4"/>
  <c r="L15" i="4"/>
  <c r="K15" i="4"/>
  <c r="J15" i="4"/>
  <c r="I15" i="4"/>
  <c r="H15" i="4"/>
  <c r="O14" i="4"/>
  <c r="N14" i="4"/>
  <c r="M14" i="4"/>
  <c r="L14" i="4"/>
  <c r="K14" i="4"/>
  <c r="J14" i="4"/>
  <c r="I14" i="4"/>
  <c r="H14" i="4"/>
  <c r="I31" i="8" l="1"/>
  <c r="I34" i="8" s="1"/>
  <c r="I26" i="8"/>
  <c r="I27" i="8" s="1"/>
  <c r="I22" i="8"/>
  <c r="I18" i="8"/>
  <c r="I41" i="8" l="1"/>
  <c r="I44" i="8" s="1"/>
  <c r="I37" i="8"/>
  <c r="I42" i="8" s="1"/>
  <c r="F22" i="4" l="1"/>
  <c r="F24" i="4" s="1"/>
  <c r="F27" i="4" s="1"/>
  <c r="F16" i="4"/>
  <c r="F15" i="4"/>
  <c r="F14" i="4"/>
  <c r="G24" i="7"/>
  <c r="G27" i="7" s="1"/>
  <c r="G16" i="7"/>
  <c r="G15" i="7"/>
  <c r="G14" i="7"/>
  <c r="F24" i="7"/>
  <c r="F27" i="7" s="1"/>
  <c r="F16" i="7"/>
  <c r="F15" i="7"/>
  <c r="F14" i="7"/>
  <c r="I20" i="6" l="1"/>
  <c r="I19" i="6"/>
  <c r="I33" i="2" l="1"/>
  <c r="G33" i="2" l="1"/>
  <c r="F45" i="2"/>
  <c r="H45" i="2"/>
  <c r="F19" i="2" l="1"/>
  <c r="F27" i="2"/>
  <c r="Q24" i="7" l="1"/>
  <c r="Q27" i="7" s="1"/>
  <c r="Q16" i="7"/>
  <c r="Q15" i="7"/>
  <c r="Q14" i="7"/>
  <c r="H22" i="6"/>
  <c r="G22" i="6"/>
  <c r="F22" i="6"/>
  <c r="E22" i="6"/>
  <c r="H21" i="6"/>
  <c r="F21" i="6"/>
  <c r="E21" i="6"/>
  <c r="H20" i="6"/>
  <c r="G20" i="6"/>
  <c r="F20" i="6"/>
  <c r="E20" i="6"/>
  <c r="H19" i="6"/>
  <c r="H23" i="6" s="1"/>
  <c r="G19" i="6"/>
  <c r="G21" i="6" s="1"/>
  <c r="F19" i="6"/>
  <c r="F23" i="6" s="1"/>
  <c r="E19" i="6"/>
  <c r="E23" i="6" s="1"/>
  <c r="Q24" i="4"/>
  <c r="Q27" i="4" s="1"/>
  <c r="Q16" i="4"/>
  <c r="Q15" i="4"/>
  <c r="Q14" i="4"/>
  <c r="G22" i="4"/>
  <c r="G24" i="4" s="1"/>
  <c r="G27" i="4" s="1"/>
  <c r="G19" i="4"/>
  <c r="G16" i="4"/>
  <c r="G15" i="4"/>
  <c r="G14" i="4"/>
  <c r="L44" i="4"/>
  <c r="M44" i="4"/>
  <c r="M45" i="4" s="1"/>
  <c r="L45" i="4"/>
  <c r="L39" i="4"/>
  <c r="M39" i="4"/>
  <c r="I9" i="2"/>
  <c r="G45" i="2"/>
  <c r="G27" i="2"/>
  <c r="F45" i="5"/>
  <c r="G44" i="5" s="1"/>
  <c r="F27" i="5"/>
  <c r="G19" i="5" s="1"/>
  <c r="H27" i="2"/>
  <c r="N31" i="8"/>
  <c r="N34" i="8" s="1"/>
  <c r="M31" i="8"/>
  <c r="M34" i="8" s="1"/>
  <c r="L31" i="8"/>
  <c r="L34" i="8"/>
  <c r="L37" i="8" s="1"/>
  <c r="L42" i="8" s="1"/>
  <c r="K31" i="8"/>
  <c r="K34" i="8" s="1"/>
  <c r="Q44" i="7"/>
  <c r="P44" i="7"/>
  <c r="O44" i="7"/>
  <c r="N44" i="7"/>
  <c r="K44" i="7"/>
  <c r="J44" i="7"/>
  <c r="Q39" i="7"/>
  <c r="P39" i="7"/>
  <c r="O39" i="7"/>
  <c r="N39" i="7"/>
  <c r="K39" i="7"/>
  <c r="J39" i="7"/>
  <c r="I21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Q39" i="4"/>
  <c r="Q44" i="4"/>
  <c r="P39" i="4"/>
  <c r="P44" i="4"/>
  <c r="O39" i="4"/>
  <c r="O44" i="4"/>
  <c r="O45" i="4" s="1"/>
  <c r="N39" i="4"/>
  <c r="N45" i="4" s="1"/>
  <c r="N44" i="4"/>
  <c r="K39" i="4"/>
  <c r="K44" i="4"/>
  <c r="J39" i="4"/>
  <c r="J44" i="4"/>
  <c r="G37" i="5" l="1"/>
  <c r="G28" i="5"/>
  <c r="G30" i="5"/>
  <c r="G33" i="5"/>
  <c r="G35" i="5"/>
  <c r="G42" i="5"/>
  <c r="G40" i="5"/>
  <c r="G34" i="5"/>
  <c r="G41" i="2"/>
  <c r="G29" i="2"/>
  <c r="G14" i="2"/>
  <c r="G23" i="6"/>
  <c r="P45" i="4"/>
  <c r="K45" i="4"/>
  <c r="G41" i="5"/>
  <c r="O45" i="7"/>
  <c r="G38" i="5"/>
  <c r="Q45" i="7"/>
  <c r="G39" i="5"/>
  <c r="I45" i="5"/>
  <c r="G45" i="5"/>
  <c r="G29" i="5"/>
  <c r="G28" i="2"/>
  <c r="G21" i="2"/>
  <c r="G43" i="5"/>
  <c r="G16" i="2"/>
  <c r="G18" i="2"/>
  <c r="J45" i="7"/>
  <c r="G36" i="5"/>
  <c r="G31" i="5"/>
  <c r="K45" i="7"/>
  <c r="G32" i="5"/>
  <c r="G9" i="2"/>
  <c r="J45" i="4"/>
  <c r="Q45" i="4"/>
  <c r="G19" i="2"/>
  <c r="G25" i="2"/>
  <c r="G24" i="2"/>
  <c r="G36" i="2"/>
  <c r="N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P45" i="7"/>
  <c r="I23" i="6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G42" i="2"/>
  <c r="I45" i="2"/>
  <c r="G18" i="5"/>
  <c r="G35" i="2"/>
  <c r="G25" i="5"/>
  <c r="G16" i="5"/>
  <c r="G13" i="5"/>
  <c r="G14" i="5"/>
  <c r="I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sagayama tomoya</author>
  </authors>
  <commentList>
    <comment ref="F32" authorId="0" shapeId="0" xr:uid="{CA97DEE0-E2C9-4201-9559-A496EFD5400F}">
      <text>
        <r>
          <rPr>
            <b/>
            <sz val="9"/>
            <color indexed="81"/>
            <rFont val="MS P ゴシック"/>
            <family val="3"/>
            <charset val="128"/>
          </rPr>
          <t>端数調整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3" authorId="0" shapeId="0" xr:uid="{1ADFE5D1-6F15-413A-8CB4-AE92E153C6D6}">
      <text>
        <r>
          <rPr>
            <b/>
            <sz val="9"/>
            <color indexed="81"/>
            <rFont val="MS P ゴシック"/>
            <family val="3"/>
            <charset val="128"/>
          </rPr>
          <t>端数調整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7" authorId="0" shapeId="0" xr:uid="{841816EE-E93C-4AF4-B4F5-56F6FAFC82DF}">
      <text>
        <r>
          <rPr>
            <b/>
            <sz val="9"/>
            <color indexed="81"/>
            <rFont val="MS P ゴシック"/>
            <family val="3"/>
            <charset val="128"/>
          </rPr>
          <t>端数調整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7" authorId="0" shapeId="0" xr:uid="{113C9B55-1198-43C9-8318-F41F9A630C81}">
      <text>
        <r>
          <rPr>
            <b/>
            <sz val="9"/>
            <color indexed="81"/>
            <rFont val="MS P ゴシック"/>
            <family val="3"/>
            <charset val="128"/>
          </rPr>
          <t>端数調整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<sst xmlns="http://schemas.openxmlformats.org/spreadsheetml/2006/main" count="453" uniqueCount="263">
  <si>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</si>
  <si>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</si>
  <si>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</si>
  <si>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</si>
  <si>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</si>
  <si>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</si>
  <si>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</si>
  <si>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</si>
  <si>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</si>
  <si>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</si>
  <si>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</si>
  <si>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</si>
  <si>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</si>
  <si>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</si>
  <si>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</si>
  <si>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</si>
  <si>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</si>
  <si>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</si>
  <si>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</si>
  <si>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</si>
  <si>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</si>
  <si>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</si>
  <si>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</si>
  <si>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</si>
  <si>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</si>
  <si>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</si>
  <si>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</si>
  <si>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</si>
  <si>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</si>
  <si>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</si>
  <si>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</si>
  <si>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</si>
  <si>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</si>
  <si>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</si>
  <si>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</si>
  <si>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</si>
  <si>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</si>
  <si>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</si>
  <si>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</si>
  <si>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</si>
  <si>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</si>
  <si>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</si>
  <si>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</si>
  <si>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</si>
  <si>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</si>
  <si>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</si>
  <si>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</si>
  <si>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</si>
  <si>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</si>
  <si>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</si>
  <si>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</si>
  <si>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</si>
  <si>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</si>
  <si>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</si>
  <si>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</si>
  <si>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</si>
  <si>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</si>
  <si>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</si>
  <si>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</si>
  <si>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</si>
  <si>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</si>
  <si>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</si>
  <si>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</si>
  <si>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</si>
  <si>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</si>
  <si>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</si>
  <si>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</si>
  <si>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</si>
  <si>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</si>
  <si>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</si>
  <si>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</si>
  <si>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</si>
  <si>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</si>
  <si>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</si>
  <si>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</si>
  <si>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</si>
  <si>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</si>
  <si>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</si>
  <si>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</si>
  <si>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</si>
  <si>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</si>
  <si>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</si>
  <si>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</si>
  <si>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</si>
  <si>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</si>
  <si>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</si>
  <si>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</si>
  <si>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</si>
  <si>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</si>
  <si>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</si>
  <si>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</si>
  <si>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</si>
  <si>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</si>
  <si>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</si>
  <si>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</si>
  <si>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</si>
  <si>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</si>
  <si>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</si>
  <si>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</si>
  <si>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</si>
  <si>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</si>
  <si>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</si>
  <si>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</si>
  <si>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</si>
  <si>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</si>
  <si>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</si>
  <si>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</si>
  <si>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</si>
  <si>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</si>
  <si>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</si>
  <si>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</si>
  <si>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</si>
  <si>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</si>
  <si>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</si>
  <si>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</si>
  <si>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</si>
  <si>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</si>
  <si>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</si>
  <si>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</si>
  <si>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</si>
  <si>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</si>
  <si>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</si>
  <si>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</si>
  <si>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</si>
  <si>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</si>
  <si>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</si>
  <si>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</si>
  <si>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</si>
  <si>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</si>
  <si>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</si>
  <si>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</si>
  <si>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</si>
  <si>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</si>
  <si>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</si>
  <si>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</si>
  <si>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</si>
  <si>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</si>
  <si>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</si>
  <si>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</si>
  <si>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</si>
  <si>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</si>
  <si>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</si>
  <si>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</si>
  <si>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</si>
  <si>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</si>
  <si>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</si>
  <si>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</si>
  <si>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</si>
  <si>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</si>
  <si>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</si>
  <si>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</si>
  <si>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</si>
  <si>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</si>
  <si>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</si>
  <si>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</si>
  <si>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</si>
  <si>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</si>
  <si>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</si>
  <si>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</si>
  <si>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</si>
  <si>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</si>
  <si>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</si>
  <si>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</si>
  <si>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</si>
  <si>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</si>
  <si>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</si>
  <si>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</si>
  <si>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</si>
  <si>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</si>
  <si>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</si>
  <si>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</si>
  <si>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</si>
  <si>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</si>
  <si>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</si>
  <si>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</si>
  <si>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</si>
  <si>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</si>
  <si>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</si>
  <si>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</si>
  <si>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</si>
  <si>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</si>
  <si>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</si>
  <si>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</si>
  <si>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</si>
  <si>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</si>
  <si>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</si>
  <si>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</si>
  <si>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</si>
  <si>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</si>
  <si>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</si>
  <si>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</si>
  <si>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</si>
  <si>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</si>
  <si>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</si>
  <si>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</si>
  <si>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</si>
  <si>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</si>
  <si>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</si>
  <si>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</si>
  <si>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</si>
  <si>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</si>
  <si>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</si>
  <si>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</si>
  <si>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</si>
  <si>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</si>
  <si>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</si>
  <si>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</si>
  <si>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</si>
  <si>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</si>
  <si>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</si>
  <si>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</si>
  <si>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</si>
  <si>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</si>
  <si>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</si>
  <si>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</si>
  <si>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</si>
  <si>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</si>
  <si>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</si>
  <si>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</si>
  <si>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</si>
  <si>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</si>
  <si>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</si>
  <si>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</si>
  <si>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</si>
  <si>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</si>
  <si>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</si>
  <si>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</si>
  <si>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</si>
  <si>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</si>
  <si>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</si>
  <si>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</si>
  <si>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</si>
  <si>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</si>
  <si>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</si>
  <si>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</si>
  <si>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</si>
  <si>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</si>
  <si>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</si>
  <si>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</si>
  <si>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</si>
  <si>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</si>
  <si>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</si>
  <si>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</si>
  <si>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</si>
  <si>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</si>
  <si>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</si>
  <si>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</si>
  <si>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</si>
  <si>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</si>
  <si>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</si>
  <si>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徳島県</t>
    <rPh sb="0" eb="3">
      <t>トクシマケン</t>
    </rPh>
    <phoneticPr fontId="14"/>
  </si>
  <si>
    <t>病院事業会計</t>
  </si>
  <si>
    <t>電気事業会計</t>
    <phoneticPr fontId="9"/>
  </si>
  <si>
    <t>工業用水道事業会計</t>
  </si>
  <si>
    <t>土地造成事業会計</t>
  </si>
  <si>
    <t>駐車場事業会計</t>
  </si>
  <si>
    <t>流域下水道事業会計</t>
    <phoneticPr fontId="9"/>
  </si>
  <si>
    <t>港湾整備事業</t>
  </si>
  <si>
    <t>宅地造成事業（臨海土地造成）</t>
  </si>
  <si>
    <t>-</t>
    <phoneticPr fontId="14"/>
  </si>
  <si>
    <t>徳島県土地開発公社</t>
  </si>
  <si>
    <t>徳島県住宅供給公社</t>
  </si>
  <si>
    <t>株式会社コート・ベール徳島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</si>
</sst>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5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sz val="11"/>
      <name val="游ゴシック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38" fontId="2" fillId="0" borderId="0" applyFont="0" applyFill="0" applyBorder="0" applyAlignment="0" applyProtection="0"/>
  </cellStyleXfs>
  <cellXfs count="141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177" fontId="20" fillId="0" borderId="10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vertical="center"/>
    </xf>
    <xf numFmtId="177" fontId="0" fillId="0" borderId="10" xfId="1" applyNumberFormat="1" applyFont="1" applyFill="1" applyBorder="1" applyAlignment="1">
      <alignment vertical="center"/>
    </xf>
    <xf numFmtId="177" fontId="0" fillId="0" borderId="10" xfId="4" applyNumberFormat="1" applyFont="1" applyFill="1" applyBorder="1" applyAlignment="1">
      <alignment vertical="center"/>
    </xf>
    <xf numFmtId="177" fontId="0" fillId="0" borderId="10" xfId="1" quotePrefix="1" applyNumberFormat="1" applyFont="1" applyFill="1" applyBorder="1" applyAlignment="1">
      <alignment horizontal="right" vertical="center"/>
    </xf>
    <xf numFmtId="177" fontId="0" fillId="0" borderId="10" xfId="1" applyNumberFormat="1" applyFont="1" applyFill="1" applyBorder="1" applyAlignment="1">
      <alignment horizontal="right" vertical="center"/>
    </xf>
    <xf numFmtId="182" fontId="2" fillId="0" borderId="10" xfId="1" applyNumberFormat="1" applyFill="1" applyBorder="1" applyAlignment="1">
      <alignment vertical="center"/>
    </xf>
    <xf numFmtId="178" fontId="0" fillId="0" borderId="10" xfId="1" applyNumberFormat="1" applyFont="1" applyBorder="1" applyAlignment="1">
      <alignment horizontal="right" vertical="center"/>
    </xf>
    <xf numFmtId="178" fontId="20" fillId="0" borderId="10" xfId="1" applyNumberFormat="1" applyFont="1" applyBorder="1" applyAlignment="1">
      <alignment horizontal="right"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" fillId="0" borderId="10" xfId="1" applyNumberFormat="1" applyFill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Fill="1" applyBorder="1" applyAlignment="1">
      <alignment vertical="center"/>
    </xf>
    <xf numFmtId="181" fontId="0" fillId="0" borderId="10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 shrinkToFit="1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7" fontId="2" fillId="0" borderId="10" xfId="1" applyNumberFormat="1" applyFill="1" applyBorder="1" applyAlignment="1">
      <alignment vertical="center"/>
    </xf>
    <xf numFmtId="177" fontId="2" fillId="0" borderId="11" xfId="1" applyNumberFormat="1" applyFill="1" applyBorder="1" applyAlignment="1">
      <alignment horizontal="center" vertical="center"/>
    </xf>
    <xf numFmtId="177" fontId="2" fillId="0" borderId="13" xfId="1" applyNumberFormat="1" applyFill="1" applyBorder="1" applyAlignment="1">
      <alignment horizontal="center" vertical="center"/>
    </xf>
    <xf numFmtId="177" fontId="2" fillId="0" borderId="13" xfId="1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177" fontId="2" fillId="0" borderId="11" xfId="1" applyNumberFormat="1" applyFill="1" applyBorder="1" applyAlignment="1">
      <alignment vertical="center"/>
    </xf>
    <xf numFmtId="177" fontId="2" fillId="0" borderId="13" xfId="1" applyNumberFormat="1" applyFill="1" applyBorder="1" applyAlignment="1">
      <alignment vertical="center"/>
    </xf>
    <xf numFmtId="177" fontId="21" fillId="0" borderId="11" xfId="1" applyNumberFormat="1" applyFont="1" applyBorder="1" applyAlignment="1">
      <alignment horizontal="center" vertical="center"/>
    </xf>
    <xf numFmtId="177" fontId="0" fillId="0" borderId="10" xfId="0" quotePrefix="1" applyNumberFormat="1" applyFill="1" applyBorder="1" applyAlignment="1">
      <alignment horizontal="right" vertical="center"/>
    </xf>
    <xf numFmtId="177" fontId="0" fillId="0" borderId="10" xfId="0" applyNumberFormat="1" applyFill="1" applyBorder="1" applyAlignment="1">
      <alignment vertical="center"/>
    </xf>
    <xf numFmtId="177" fontId="2" fillId="0" borderId="10" xfId="1" applyNumberForma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vertical="center"/>
    </xf>
    <xf numFmtId="177" fontId="24" fillId="0" borderId="10" xfId="1" applyNumberFormat="1" applyFont="1" applyFill="1" applyBorder="1" applyAlignment="1">
      <alignment vertical="center"/>
    </xf>
  </cellXfs>
  <cellStyles count="5">
    <cellStyle name="桁区切り" xfId="1" builtinId="6"/>
    <cellStyle name="桁区切り 3" xfId="4" xr:uid="{EA16BDBF-3421-418C-A905-74F38C688D49}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E1" sqref="E1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250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7" t="s">
        <v>241</v>
      </c>
      <c r="G7" s="47"/>
      <c r="H7" s="47" t="s">
        <v>238</v>
      </c>
      <c r="I7" s="48" t="s">
        <v>21</v>
      </c>
    </row>
    <row r="8" spans="1:11" ht="17.149999999999999" customHeight="1">
      <c r="A8" s="18"/>
      <c r="B8" s="19"/>
      <c r="C8" s="19"/>
      <c r="D8" s="19"/>
      <c r="E8" s="59"/>
      <c r="F8" s="50" t="s">
        <v>90</v>
      </c>
      <c r="G8" s="50" t="s">
        <v>2</v>
      </c>
      <c r="H8" s="50" t="s">
        <v>233</v>
      </c>
      <c r="I8" s="51"/>
    </row>
    <row r="9" spans="1:11" ht="18" customHeight="1">
      <c r="A9" s="104" t="s">
        <v>87</v>
      </c>
      <c r="B9" s="104" t="s">
        <v>89</v>
      </c>
      <c r="C9" s="60" t="s">
        <v>3</v>
      </c>
      <c r="D9" s="52"/>
      <c r="E9" s="52"/>
      <c r="F9" s="53">
        <v>108670</v>
      </c>
      <c r="G9" s="54">
        <f>F9/$F$27*100</f>
        <v>21.479213568648689</v>
      </c>
      <c r="H9" s="84">
        <v>102239</v>
      </c>
      <c r="I9" s="54">
        <f>(F9/H9-1)*100</f>
        <v>6.2901632449456679</v>
      </c>
      <c r="K9" s="25"/>
    </row>
    <row r="10" spans="1:11" ht="18" customHeight="1">
      <c r="A10" s="104"/>
      <c r="B10" s="104"/>
      <c r="C10" s="62"/>
      <c r="D10" s="64" t="s">
        <v>22</v>
      </c>
      <c r="E10" s="52"/>
      <c r="F10" s="53">
        <v>30662</v>
      </c>
      <c r="G10" s="54">
        <f t="shared" ref="F10:G26" si="0">F10/$F$27*100</f>
        <v>6.0605102276792691</v>
      </c>
      <c r="H10" s="84">
        <v>26673</v>
      </c>
      <c r="I10" s="54">
        <f t="shared" ref="I10:I27" si="1">(F10/H10-1)*100</f>
        <v>14.955198140441638</v>
      </c>
    </row>
    <row r="11" spans="1:11" ht="18" customHeight="1">
      <c r="A11" s="104"/>
      <c r="B11" s="104"/>
      <c r="C11" s="62"/>
      <c r="D11" s="62"/>
      <c r="E11" s="46" t="s">
        <v>23</v>
      </c>
      <c r="F11" s="53">
        <v>23337</v>
      </c>
      <c r="G11" s="54">
        <f t="shared" si="0"/>
        <v>4.6126843383781582</v>
      </c>
      <c r="H11" s="84">
        <v>20808</v>
      </c>
      <c r="I11" s="54">
        <f t="shared" si="1"/>
        <v>12.153979238754321</v>
      </c>
    </row>
    <row r="12" spans="1:11" ht="18" customHeight="1">
      <c r="A12" s="104"/>
      <c r="B12" s="104"/>
      <c r="C12" s="62"/>
      <c r="D12" s="62"/>
      <c r="E12" s="46" t="s">
        <v>24</v>
      </c>
      <c r="F12" s="53">
        <v>1116</v>
      </c>
      <c r="G12" s="54">
        <f t="shared" si="0"/>
        <v>0.22058343924369136</v>
      </c>
      <c r="H12" s="84">
        <v>1249</v>
      </c>
      <c r="I12" s="54">
        <f t="shared" si="1"/>
        <v>-10.648518815052043</v>
      </c>
    </row>
    <row r="13" spans="1:11" ht="18" customHeight="1">
      <c r="A13" s="104"/>
      <c r="B13" s="104"/>
      <c r="C13" s="62"/>
      <c r="D13" s="63"/>
      <c r="E13" s="46" t="s">
        <v>25</v>
      </c>
      <c r="F13" s="53">
        <v>146</v>
      </c>
      <c r="G13" s="54">
        <f t="shared" si="0"/>
        <v>2.8857690080267864E-2</v>
      </c>
      <c r="H13" s="84">
        <v>93</v>
      </c>
      <c r="I13" s="54">
        <f t="shared" si="1"/>
        <v>56.989247311827953</v>
      </c>
    </row>
    <row r="14" spans="1:11" ht="18" customHeight="1">
      <c r="A14" s="104"/>
      <c r="B14" s="104"/>
      <c r="C14" s="62"/>
      <c r="D14" s="60" t="s">
        <v>26</v>
      </c>
      <c r="E14" s="52"/>
      <c r="F14" s="53">
        <v>21597</v>
      </c>
      <c r="G14" s="54">
        <f t="shared" si="0"/>
        <v>4.268763922353048</v>
      </c>
      <c r="H14" s="84">
        <v>21963</v>
      </c>
      <c r="I14" s="54">
        <f t="shared" si="1"/>
        <v>-1.6664390110640581</v>
      </c>
    </row>
    <row r="15" spans="1:11" ht="18" customHeight="1">
      <c r="A15" s="104"/>
      <c r="B15" s="104"/>
      <c r="C15" s="62"/>
      <c r="D15" s="62"/>
      <c r="E15" s="46" t="s">
        <v>27</v>
      </c>
      <c r="F15" s="53">
        <v>668</v>
      </c>
      <c r="G15" s="54">
        <f t="shared" si="0"/>
        <v>0.13203381488780089</v>
      </c>
      <c r="H15" s="84">
        <v>623</v>
      </c>
      <c r="I15" s="54">
        <f t="shared" si="1"/>
        <v>7.2231139646870002</v>
      </c>
    </row>
    <row r="16" spans="1:11" ht="18" customHeight="1">
      <c r="A16" s="104"/>
      <c r="B16" s="104"/>
      <c r="C16" s="62"/>
      <c r="D16" s="63"/>
      <c r="E16" s="46" t="s">
        <v>28</v>
      </c>
      <c r="F16" s="53">
        <v>20928</v>
      </c>
      <c r="G16" s="54">
        <f t="shared" si="0"/>
        <v>4.1365324520537383</v>
      </c>
      <c r="H16" s="84">
        <v>21340</v>
      </c>
      <c r="I16" s="54">
        <f t="shared" si="1"/>
        <v>-1.9306466729147154</v>
      </c>
      <c r="K16" s="26"/>
    </row>
    <row r="17" spans="1:26" ht="18" customHeight="1">
      <c r="A17" s="104"/>
      <c r="B17" s="104"/>
      <c r="C17" s="62"/>
      <c r="D17" s="105" t="s">
        <v>29</v>
      </c>
      <c r="E17" s="106"/>
      <c r="F17" s="53">
        <v>38020</v>
      </c>
      <c r="G17" s="54">
        <f t="shared" si="0"/>
        <v>7.5148587455601659</v>
      </c>
      <c r="H17" s="84">
        <v>34967</v>
      </c>
      <c r="I17" s="54">
        <f t="shared" si="1"/>
        <v>8.7310893127806146</v>
      </c>
    </row>
    <row r="18" spans="1:26" ht="18" customHeight="1">
      <c r="A18" s="104"/>
      <c r="B18" s="104"/>
      <c r="C18" s="62"/>
      <c r="D18" s="105" t="s">
        <v>93</v>
      </c>
      <c r="E18" s="107"/>
      <c r="F18" s="53">
        <v>1450</v>
      </c>
      <c r="G18" s="54">
        <f t="shared" si="0"/>
        <v>0.28660034668759177</v>
      </c>
      <c r="H18" s="84">
        <v>1457</v>
      </c>
      <c r="I18" s="54">
        <f t="shared" si="1"/>
        <v>-0.48043925875085325</v>
      </c>
    </row>
    <row r="19" spans="1:26" ht="18" customHeight="1">
      <c r="A19" s="104"/>
      <c r="B19" s="104"/>
      <c r="C19" s="61"/>
      <c r="D19" s="105" t="s">
        <v>94</v>
      </c>
      <c r="E19" s="107"/>
      <c r="F19" s="54">
        <f t="shared" si="0"/>
        <v>0</v>
      </c>
      <c r="G19" s="54">
        <f t="shared" si="0"/>
        <v>0</v>
      </c>
      <c r="H19" s="55">
        <v>0</v>
      </c>
      <c r="I19" s="54" t="e">
        <f t="shared" si="1"/>
        <v>#DIV/0!</v>
      </c>
      <c r="Z19" s="2" t="s">
        <v>95</v>
      </c>
    </row>
    <row r="20" spans="1:26" ht="18" customHeight="1">
      <c r="A20" s="104"/>
      <c r="B20" s="104"/>
      <c r="C20" s="52" t="s">
        <v>4</v>
      </c>
      <c r="D20" s="52"/>
      <c r="E20" s="52"/>
      <c r="F20" s="53">
        <v>18353</v>
      </c>
      <c r="G20" s="54">
        <f t="shared" si="0"/>
        <v>3.6275697674188772</v>
      </c>
      <c r="H20" s="84">
        <v>15811</v>
      </c>
      <c r="I20" s="54">
        <f t="shared" si="1"/>
        <v>16.077414458288541</v>
      </c>
    </row>
    <row r="21" spans="1:26" ht="18" customHeight="1">
      <c r="A21" s="104"/>
      <c r="B21" s="104"/>
      <c r="C21" s="52" t="s">
        <v>5</v>
      </c>
      <c r="D21" s="52"/>
      <c r="E21" s="52"/>
      <c r="F21" s="53">
        <v>152500</v>
      </c>
      <c r="G21" s="54">
        <f t="shared" si="0"/>
        <v>30.142450255074309</v>
      </c>
      <c r="H21" s="84">
        <v>152500</v>
      </c>
      <c r="I21" s="54">
        <f t="shared" si="1"/>
        <v>0</v>
      </c>
    </row>
    <row r="22" spans="1:26" ht="18" customHeight="1">
      <c r="A22" s="104"/>
      <c r="B22" s="104"/>
      <c r="C22" s="52" t="s">
        <v>30</v>
      </c>
      <c r="D22" s="52"/>
      <c r="E22" s="52"/>
      <c r="F22" s="53">
        <v>5407</v>
      </c>
      <c r="G22" s="54">
        <f t="shared" si="0"/>
        <v>1.0687228100274544</v>
      </c>
      <c r="H22" s="84">
        <v>5467</v>
      </c>
      <c r="I22" s="54">
        <f t="shared" si="1"/>
        <v>-1.0974940552405332</v>
      </c>
    </row>
    <row r="23" spans="1:26" ht="18" customHeight="1">
      <c r="A23" s="104"/>
      <c r="B23" s="104"/>
      <c r="C23" s="52" t="s">
        <v>6</v>
      </c>
      <c r="D23" s="52"/>
      <c r="E23" s="52"/>
      <c r="F23" s="53">
        <v>60050</v>
      </c>
      <c r="G23" s="54">
        <f t="shared" si="0"/>
        <v>11.869207461096472</v>
      </c>
      <c r="H23" s="84">
        <v>62476</v>
      </c>
      <c r="I23" s="54">
        <f t="shared" si="1"/>
        <v>-3.8830911069850815</v>
      </c>
    </row>
    <row r="24" spans="1:26" ht="18" customHeight="1">
      <c r="A24" s="104"/>
      <c r="B24" s="104"/>
      <c r="C24" s="52" t="s">
        <v>31</v>
      </c>
      <c r="D24" s="52"/>
      <c r="E24" s="52"/>
      <c r="F24" s="53">
        <v>2222</v>
      </c>
      <c r="G24" s="54">
        <f t="shared" si="0"/>
        <v>0.43919032437229583</v>
      </c>
      <c r="H24" s="84">
        <v>2270</v>
      </c>
      <c r="I24" s="54">
        <f t="shared" si="1"/>
        <v>-2.1145374449339172</v>
      </c>
    </row>
    <row r="25" spans="1:26" ht="18" customHeight="1">
      <c r="A25" s="104"/>
      <c r="B25" s="104"/>
      <c r="C25" s="52" t="s">
        <v>7</v>
      </c>
      <c r="D25" s="52"/>
      <c r="E25" s="52"/>
      <c r="F25" s="53">
        <v>47285</v>
      </c>
      <c r="G25" s="54">
        <f t="shared" si="0"/>
        <v>9.3461361331881232</v>
      </c>
      <c r="H25" s="84">
        <v>40635</v>
      </c>
      <c r="I25" s="54">
        <f t="shared" si="1"/>
        <v>16.365202411714041</v>
      </c>
    </row>
    <row r="26" spans="1:26" ht="18" customHeight="1">
      <c r="A26" s="104"/>
      <c r="B26" s="104"/>
      <c r="C26" s="52" t="s">
        <v>8</v>
      </c>
      <c r="D26" s="52"/>
      <c r="E26" s="52"/>
      <c r="F26" s="53">
        <v>111444</v>
      </c>
      <c r="G26" s="54">
        <f t="shared" si="0"/>
        <v>22.027509680173779</v>
      </c>
      <c r="H26" s="84">
        <v>110300</v>
      </c>
      <c r="I26" s="54">
        <f t="shared" si="1"/>
        <v>1.0371713508612768</v>
      </c>
    </row>
    <row r="27" spans="1:26" ht="18" customHeight="1">
      <c r="A27" s="104"/>
      <c r="B27" s="104"/>
      <c r="C27" s="52" t="s">
        <v>9</v>
      </c>
      <c r="D27" s="52"/>
      <c r="E27" s="52"/>
      <c r="F27" s="53">
        <f>SUM(F9,F20:F26)</f>
        <v>505931</v>
      </c>
      <c r="G27" s="54">
        <f>F27/$F$27*100</f>
        <v>100</v>
      </c>
      <c r="H27" s="53">
        <f>SUM(H9,H20:H26)</f>
        <v>491698</v>
      </c>
      <c r="I27" s="54">
        <f t="shared" si="1"/>
        <v>2.8946629841894778</v>
      </c>
    </row>
    <row r="28" spans="1:26" ht="18" customHeight="1">
      <c r="A28" s="104"/>
      <c r="B28" s="104" t="s">
        <v>88</v>
      </c>
      <c r="C28" s="60" t="s">
        <v>10</v>
      </c>
      <c r="D28" s="52"/>
      <c r="E28" s="52"/>
      <c r="F28" s="53">
        <v>190788</v>
      </c>
      <c r="G28" s="54">
        <f>F28/$F$45*100</f>
        <v>37.710280650918804</v>
      </c>
      <c r="H28" s="84">
        <v>193691</v>
      </c>
      <c r="I28" s="54">
        <f>(F28/H28-1)*100</f>
        <v>-1.4987789830193443</v>
      </c>
    </row>
    <row r="29" spans="1:26" ht="18" customHeight="1">
      <c r="A29" s="104"/>
      <c r="B29" s="104"/>
      <c r="C29" s="62"/>
      <c r="D29" s="52" t="s">
        <v>11</v>
      </c>
      <c r="E29" s="52"/>
      <c r="F29" s="53">
        <v>111860</v>
      </c>
      <c r="G29" s="54">
        <f t="shared" ref="G29:G44" si="2">F29/$F$45*100</f>
        <v>22.109734331361391</v>
      </c>
      <c r="H29" s="84">
        <v>113661</v>
      </c>
      <c r="I29" s="54">
        <f t="shared" ref="I29:I45" si="3">(F29/H29-1)*100</f>
        <v>-1.5845364724927591</v>
      </c>
    </row>
    <row r="30" spans="1:26" ht="18" customHeight="1">
      <c r="A30" s="104"/>
      <c r="B30" s="104"/>
      <c r="C30" s="62"/>
      <c r="D30" s="52" t="s">
        <v>32</v>
      </c>
      <c r="E30" s="52"/>
      <c r="F30" s="53">
        <v>12874</v>
      </c>
      <c r="G30" s="54">
        <f t="shared" si="2"/>
        <v>2.5446157677627976</v>
      </c>
      <c r="H30" s="84">
        <v>12488</v>
      </c>
      <c r="I30" s="54">
        <f t="shared" si="3"/>
        <v>3.0909673286354966</v>
      </c>
    </row>
    <row r="31" spans="1:26" ht="18" customHeight="1">
      <c r="A31" s="104"/>
      <c r="B31" s="104"/>
      <c r="C31" s="61"/>
      <c r="D31" s="52" t="s">
        <v>12</v>
      </c>
      <c r="E31" s="52"/>
      <c r="F31" s="53">
        <v>66054</v>
      </c>
      <c r="G31" s="54">
        <f t="shared" si="2"/>
        <v>13.055930551794612</v>
      </c>
      <c r="H31" s="84">
        <v>67542</v>
      </c>
      <c r="I31" s="54">
        <f t="shared" si="3"/>
        <v>-2.2030736430665332</v>
      </c>
    </row>
    <row r="32" spans="1:26" ht="18" customHeight="1">
      <c r="A32" s="104"/>
      <c r="B32" s="104"/>
      <c r="C32" s="60" t="s">
        <v>13</v>
      </c>
      <c r="D32" s="52"/>
      <c r="E32" s="52"/>
      <c r="F32" s="2">
        <v>219645</v>
      </c>
      <c r="G32" s="54">
        <f>F33/$F$45*100</f>
        <v>4.0440297194676749</v>
      </c>
      <c r="H32" s="84">
        <v>208108</v>
      </c>
      <c r="I32" s="54">
        <f>(F33/H32-1)*100</f>
        <v>-90.168566321333159</v>
      </c>
    </row>
    <row r="33" spans="1:9" ht="18" customHeight="1">
      <c r="A33" s="104"/>
      <c r="B33" s="104"/>
      <c r="C33" s="62"/>
      <c r="D33" s="52" t="s">
        <v>14</v>
      </c>
      <c r="E33" s="52"/>
      <c r="F33" s="53">
        <v>20460</v>
      </c>
      <c r="G33" s="54">
        <f>F33/$F$45*100</f>
        <v>4.0440297194676749</v>
      </c>
      <c r="H33" s="84">
        <v>20228</v>
      </c>
      <c r="I33" s="54">
        <f>(F33/H33-1)*100</f>
        <v>1.1469250543800769</v>
      </c>
    </row>
    <row r="34" spans="1:9" ht="18" customHeight="1">
      <c r="A34" s="104"/>
      <c r="B34" s="104"/>
      <c r="C34" s="62"/>
      <c r="D34" s="52" t="s">
        <v>33</v>
      </c>
      <c r="E34" s="52"/>
      <c r="F34" s="53">
        <v>9864</v>
      </c>
      <c r="G34" s="54">
        <f t="shared" si="2"/>
        <v>1.9496729791216589</v>
      </c>
      <c r="H34" s="84">
        <v>9962</v>
      </c>
      <c r="I34" s="54">
        <f t="shared" si="3"/>
        <v>-0.98373820517968502</v>
      </c>
    </row>
    <row r="35" spans="1:9" ht="18" customHeight="1">
      <c r="A35" s="104"/>
      <c r="B35" s="104"/>
      <c r="C35" s="62"/>
      <c r="D35" s="52" t="s">
        <v>34</v>
      </c>
      <c r="E35" s="52"/>
      <c r="F35" s="53">
        <v>102887</v>
      </c>
      <c r="G35" s="54">
        <f t="shared" si="2"/>
        <v>20.336172323893969</v>
      </c>
      <c r="H35" s="84">
        <v>94205</v>
      </c>
      <c r="I35" s="54">
        <f t="shared" si="3"/>
        <v>9.2160713337933196</v>
      </c>
    </row>
    <row r="36" spans="1:9" ht="18" customHeight="1">
      <c r="A36" s="104"/>
      <c r="B36" s="104"/>
      <c r="C36" s="62"/>
      <c r="D36" s="52" t="s">
        <v>35</v>
      </c>
      <c r="E36" s="52"/>
      <c r="F36" s="53">
        <v>5443</v>
      </c>
      <c r="G36" s="54">
        <f t="shared" si="2"/>
        <v>1.0758384048417671</v>
      </c>
      <c r="H36" s="84">
        <v>5283</v>
      </c>
      <c r="I36" s="54">
        <f t="shared" si="3"/>
        <v>3.028582244936584</v>
      </c>
    </row>
    <row r="37" spans="1:9" ht="18" customHeight="1">
      <c r="A37" s="104"/>
      <c r="B37" s="104"/>
      <c r="C37" s="62"/>
      <c r="D37" s="52" t="s">
        <v>15</v>
      </c>
      <c r="E37" s="52"/>
      <c r="F37" s="53">
        <v>9378</v>
      </c>
      <c r="G37" s="54">
        <f t="shared" si="2"/>
        <v>1.8536124491284385</v>
      </c>
      <c r="H37" s="84">
        <v>6671</v>
      </c>
      <c r="I37" s="54">
        <f t="shared" si="3"/>
        <v>40.578623894468599</v>
      </c>
    </row>
    <row r="38" spans="1:9" ht="18" customHeight="1">
      <c r="A38" s="104"/>
      <c r="B38" s="104"/>
      <c r="C38" s="61"/>
      <c r="D38" s="52" t="s">
        <v>36</v>
      </c>
      <c r="E38" s="52"/>
      <c r="F38" s="53">
        <v>71313</v>
      </c>
      <c r="G38" s="54">
        <f t="shared" si="2"/>
        <v>14.095400360918781</v>
      </c>
      <c r="H38" s="84">
        <v>71459</v>
      </c>
      <c r="I38" s="54">
        <f t="shared" si="3"/>
        <v>-0.20431296267789945</v>
      </c>
    </row>
    <row r="39" spans="1:9" ht="18" customHeight="1">
      <c r="A39" s="104"/>
      <c r="B39" s="104"/>
      <c r="C39" s="60" t="s">
        <v>16</v>
      </c>
      <c r="D39" s="52"/>
      <c r="E39" s="52"/>
      <c r="F39" s="53">
        <v>95498</v>
      </c>
      <c r="G39" s="54">
        <f t="shared" si="2"/>
        <v>18.875696488256306</v>
      </c>
      <c r="H39" s="84">
        <v>89899</v>
      </c>
      <c r="I39" s="54">
        <f t="shared" si="3"/>
        <v>6.2281004238089466</v>
      </c>
    </row>
    <row r="40" spans="1:9" ht="18" customHeight="1">
      <c r="A40" s="104"/>
      <c r="B40" s="104"/>
      <c r="C40" s="62"/>
      <c r="D40" s="60" t="s">
        <v>17</v>
      </c>
      <c r="E40" s="52"/>
      <c r="F40" s="53">
        <v>83492</v>
      </c>
      <c r="G40" s="54">
        <f t="shared" si="2"/>
        <v>16.502645617683044</v>
      </c>
      <c r="H40" s="84">
        <v>78250</v>
      </c>
      <c r="I40" s="54">
        <f t="shared" si="3"/>
        <v>6.6990415335463238</v>
      </c>
    </row>
    <row r="41" spans="1:9" ht="18" customHeight="1">
      <c r="A41" s="104"/>
      <c r="B41" s="104"/>
      <c r="C41" s="62"/>
      <c r="D41" s="62"/>
      <c r="E41" s="56" t="s">
        <v>91</v>
      </c>
      <c r="F41" s="53">
        <v>51648</v>
      </c>
      <c r="G41" s="54">
        <f t="shared" si="2"/>
        <v>10.20850669360051</v>
      </c>
      <c r="H41" s="84">
        <v>53207</v>
      </c>
      <c r="I41" s="57">
        <f t="shared" si="3"/>
        <v>-2.9300655928731212</v>
      </c>
    </row>
    <row r="42" spans="1:9" ht="18" customHeight="1">
      <c r="A42" s="104"/>
      <c r="B42" s="104"/>
      <c r="C42" s="62"/>
      <c r="D42" s="61"/>
      <c r="E42" s="46" t="s">
        <v>37</v>
      </c>
      <c r="F42" s="53">
        <v>31844</v>
      </c>
      <c r="G42" s="54">
        <f t="shared" si="2"/>
        <v>6.2941389240825334</v>
      </c>
      <c r="H42" s="84">
        <v>25043</v>
      </c>
      <c r="I42" s="57">
        <f t="shared" si="3"/>
        <v>27.157289462125146</v>
      </c>
    </row>
    <row r="43" spans="1:9" ht="18" customHeight="1">
      <c r="A43" s="104"/>
      <c r="B43" s="104"/>
      <c r="C43" s="62"/>
      <c r="D43" s="52" t="s">
        <v>38</v>
      </c>
      <c r="E43" s="52"/>
      <c r="F43" s="53">
        <v>12006</v>
      </c>
      <c r="G43" s="54">
        <f t="shared" si="2"/>
        <v>2.3730508705732598</v>
      </c>
      <c r="H43" s="84">
        <v>11649</v>
      </c>
      <c r="I43" s="57">
        <f t="shared" si="3"/>
        <v>3.0646407416945687</v>
      </c>
    </row>
    <row r="44" spans="1:9" ht="18" customHeight="1">
      <c r="A44" s="104"/>
      <c r="B44" s="104"/>
      <c r="C44" s="61"/>
      <c r="D44" s="52" t="s">
        <v>39</v>
      </c>
      <c r="E44" s="52"/>
      <c r="F44" s="53">
        <v>0</v>
      </c>
      <c r="G44" s="54">
        <f t="shared" si="2"/>
        <v>0</v>
      </c>
      <c r="H44" s="89">
        <v>0</v>
      </c>
      <c r="I44" s="54" t="e">
        <f t="shared" si="3"/>
        <v>#DIV/0!</v>
      </c>
    </row>
    <row r="45" spans="1:9" ht="18" customHeight="1">
      <c r="A45" s="104"/>
      <c r="B45" s="104"/>
      <c r="C45" s="46" t="s">
        <v>18</v>
      </c>
      <c r="D45" s="46"/>
      <c r="E45" s="46"/>
      <c r="F45" s="53">
        <f>SUM(F28,F32,F39)</f>
        <v>505931</v>
      </c>
      <c r="G45" s="54">
        <f>F45/$F$45*100</f>
        <v>100</v>
      </c>
      <c r="H45" s="53">
        <f>SUM(H28,H32,H39)</f>
        <v>491698</v>
      </c>
      <c r="I45" s="54">
        <f t="shared" si="3"/>
        <v>2.8946629841894778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view="pageBreakPreview" zoomScale="90" zoomScaleNormal="100" zoomScaleSheetLayoutView="9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D1" sqref="D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3" width="13.6328125" style="2" customWidth="1"/>
    <col min="24" max="27" width="12" style="2" customWidth="1"/>
    <col min="28" max="16384" width="9" style="2"/>
  </cols>
  <sheetData>
    <row r="1" spans="1:27" ht="34" customHeight="1">
      <c r="A1" s="20" t="s">
        <v>0</v>
      </c>
      <c r="B1" s="11"/>
      <c r="C1" s="11"/>
      <c r="D1" s="22" t="s">
        <v>250</v>
      </c>
      <c r="E1" s="13"/>
      <c r="F1" s="13"/>
      <c r="G1" s="13"/>
    </row>
    <row r="2" spans="1:27" ht="15" customHeight="1"/>
    <row r="3" spans="1:27" ht="15" customHeight="1">
      <c r="A3" s="14" t="s">
        <v>46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6" customHeight="1">
      <c r="A5" s="12" t="s">
        <v>242</v>
      </c>
      <c r="B5" s="12"/>
      <c r="C5" s="12"/>
      <c r="D5" s="12"/>
      <c r="K5" s="15"/>
      <c r="L5" s="15"/>
      <c r="M5" s="15"/>
      <c r="Q5" s="15" t="s">
        <v>47</v>
      </c>
    </row>
    <row r="6" spans="1:27" ht="16" customHeight="1">
      <c r="A6" s="120" t="s">
        <v>48</v>
      </c>
      <c r="B6" s="121"/>
      <c r="C6" s="121"/>
      <c r="D6" s="121"/>
      <c r="E6" s="121"/>
      <c r="F6" s="114" t="s">
        <v>251</v>
      </c>
      <c r="G6" s="113"/>
      <c r="H6" s="112" t="s">
        <v>252</v>
      </c>
      <c r="I6" s="113"/>
      <c r="J6" s="114" t="s">
        <v>253</v>
      </c>
      <c r="K6" s="113"/>
      <c r="L6" s="114" t="s">
        <v>254</v>
      </c>
      <c r="M6" s="113"/>
      <c r="N6" s="114" t="s">
        <v>255</v>
      </c>
      <c r="O6" s="113"/>
      <c r="P6" s="112" t="s">
        <v>256</v>
      </c>
      <c r="Q6" s="113"/>
      <c r="R6" s="108"/>
      <c r="S6" s="109"/>
    </row>
    <row r="7" spans="1:27" ht="16" customHeight="1">
      <c r="A7" s="121"/>
      <c r="B7" s="121"/>
      <c r="C7" s="121"/>
      <c r="D7" s="121"/>
      <c r="E7" s="121"/>
      <c r="F7" s="50" t="s">
        <v>243</v>
      </c>
      <c r="G7" s="50" t="s">
        <v>238</v>
      </c>
      <c r="H7" s="50" t="s">
        <v>243</v>
      </c>
      <c r="I7" s="50" t="s">
        <v>238</v>
      </c>
      <c r="J7" s="50" t="s">
        <v>243</v>
      </c>
      <c r="K7" s="50" t="s">
        <v>238</v>
      </c>
      <c r="L7" s="50" t="s">
        <v>243</v>
      </c>
      <c r="M7" s="50" t="s">
        <v>238</v>
      </c>
      <c r="N7" s="50" t="s">
        <v>243</v>
      </c>
      <c r="O7" s="50" t="s">
        <v>238</v>
      </c>
      <c r="P7" s="50" t="s">
        <v>243</v>
      </c>
      <c r="Q7" s="50" t="s">
        <v>238</v>
      </c>
    </row>
    <row r="8" spans="1:27" ht="16" customHeight="1">
      <c r="A8" s="118" t="s">
        <v>82</v>
      </c>
      <c r="B8" s="60" t="s">
        <v>49</v>
      </c>
      <c r="C8" s="52"/>
      <c r="D8" s="52"/>
      <c r="E8" s="65" t="s">
        <v>40</v>
      </c>
      <c r="F8" s="101">
        <v>28197</v>
      </c>
      <c r="G8" s="85">
        <v>27462</v>
      </c>
      <c r="H8" s="100">
        <v>5301</v>
      </c>
      <c r="I8" s="100">
        <v>5080</v>
      </c>
      <c r="J8" s="100">
        <v>1296</v>
      </c>
      <c r="K8" s="100">
        <v>1227</v>
      </c>
      <c r="L8" s="100">
        <v>8</v>
      </c>
      <c r="M8" s="100">
        <v>8</v>
      </c>
      <c r="N8" s="100">
        <v>65</v>
      </c>
      <c r="O8" s="100">
        <v>66</v>
      </c>
      <c r="P8" s="101">
        <v>1030</v>
      </c>
      <c r="Q8" s="85">
        <v>1024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6" customHeight="1">
      <c r="A9" s="118"/>
      <c r="B9" s="62"/>
      <c r="C9" s="52" t="s">
        <v>50</v>
      </c>
      <c r="D9" s="52"/>
      <c r="E9" s="65" t="s">
        <v>41</v>
      </c>
      <c r="F9" s="101">
        <v>28197</v>
      </c>
      <c r="G9" s="85">
        <v>27462</v>
      </c>
      <c r="H9" s="100">
        <v>5301</v>
      </c>
      <c r="I9" s="100">
        <v>5080</v>
      </c>
      <c r="J9" s="100">
        <v>1296</v>
      </c>
      <c r="K9" s="100">
        <v>1227</v>
      </c>
      <c r="L9" s="100">
        <v>8</v>
      </c>
      <c r="M9" s="100">
        <v>8</v>
      </c>
      <c r="N9" s="100">
        <v>65</v>
      </c>
      <c r="O9" s="100">
        <v>66</v>
      </c>
      <c r="P9" s="101">
        <v>1030</v>
      </c>
      <c r="Q9" s="85">
        <v>1024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" customHeight="1">
      <c r="A10" s="118"/>
      <c r="B10" s="61"/>
      <c r="C10" s="52" t="s">
        <v>51</v>
      </c>
      <c r="D10" s="52"/>
      <c r="E10" s="65" t="s">
        <v>42</v>
      </c>
      <c r="F10" s="101">
        <v>0</v>
      </c>
      <c r="G10" s="85">
        <v>0</v>
      </c>
      <c r="H10" s="100"/>
      <c r="I10" s="100">
        <v>0</v>
      </c>
      <c r="J10" s="66"/>
      <c r="K10" s="66">
        <v>0</v>
      </c>
      <c r="L10" s="66">
        <v>0</v>
      </c>
      <c r="M10" s="100">
        <v>0</v>
      </c>
      <c r="N10" s="100">
        <v>0</v>
      </c>
      <c r="O10" s="100">
        <v>0</v>
      </c>
      <c r="P10" s="101">
        <v>0</v>
      </c>
      <c r="Q10" s="85">
        <v>0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6" customHeight="1">
      <c r="A11" s="118"/>
      <c r="B11" s="60" t="s">
        <v>52</v>
      </c>
      <c r="C11" s="52"/>
      <c r="D11" s="52"/>
      <c r="E11" s="65" t="s">
        <v>43</v>
      </c>
      <c r="F11" s="101">
        <v>30480</v>
      </c>
      <c r="G11" s="85">
        <v>29278</v>
      </c>
      <c r="H11" s="100">
        <v>4014</v>
      </c>
      <c r="I11" s="100">
        <v>4744</v>
      </c>
      <c r="J11" s="100">
        <v>1185</v>
      </c>
      <c r="K11" s="100">
        <v>1146</v>
      </c>
      <c r="L11" s="100">
        <v>2</v>
      </c>
      <c r="M11" s="100">
        <v>2</v>
      </c>
      <c r="N11" s="100">
        <v>48</v>
      </c>
      <c r="O11" s="100">
        <v>49</v>
      </c>
      <c r="P11" s="101">
        <v>1030</v>
      </c>
      <c r="Q11" s="85">
        <v>1024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6" customHeight="1">
      <c r="A12" s="118"/>
      <c r="B12" s="62"/>
      <c r="C12" s="52" t="s">
        <v>53</v>
      </c>
      <c r="D12" s="52"/>
      <c r="E12" s="65" t="s">
        <v>44</v>
      </c>
      <c r="F12" s="101">
        <v>30480</v>
      </c>
      <c r="G12" s="85">
        <v>29278</v>
      </c>
      <c r="H12" s="100">
        <v>4012</v>
      </c>
      <c r="I12" s="100">
        <v>4742</v>
      </c>
      <c r="J12" s="100">
        <v>1185</v>
      </c>
      <c r="K12" s="100">
        <v>1146</v>
      </c>
      <c r="L12" s="100">
        <v>2</v>
      </c>
      <c r="M12" s="100">
        <v>2</v>
      </c>
      <c r="N12" s="100">
        <v>48</v>
      </c>
      <c r="O12" s="100">
        <v>49</v>
      </c>
      <c r="P12" s="101">
        <v>1030</v>
      </c>
      <c r="Q12" s="85">
        <v>1024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6" customHeight="1">
      <c r="A13" s="118"/>
      <c r="B13" s="61"/>
      <c r="C13" s="52" t="s">
        <v>54</v>
      </c>
      <c r="D13" s="52"/>
      <c r="E13" s="65" t="s">
        <v>45</v>
      </c>
      <c r="F13" s="101">
        <v>0</v>
      </c>
      <c r="G13" s="85">
        <v>0</v>
      </c>
      <c r="H13" s="66">
        <v>2</v>
      </c>
      <c r="I13" s="66">
        <v>2</v>
      </c>
      <c r="J13" s="66">
        <v>0</v>
      </c>
      <c r="K13" s="66">
        <v>0</v>
      </c>
      <c r="L13" s="66">
        <v>0</v>
      </c>
      <c r="M13" s="100">
        <v>0</v>
      </c>
      <c r="N13" s="100">
        <v>0</v>
      </c>
      <c r="O13" s="100">
        <v>0</v>
      </c>
      <c r="P13" s="101">
        <v>0</v>
      </c>
      <c r="Q13" s="85">
        <v>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6" customHeight="1">
      <c r="A14" s="118"/>
      <c r="B14" s="52" t="s">
        <v>55</v>
      </c>
      <c r="C14" s="52"/>
      <c r="D14" s="52"/>
      <c r="E14" s="65" t="s">
        <v>96</v>
      </c>
      <c r="F14" s="101">
        <f t="shared" ref="F14:F15" si="0">F9-F12</f>
        <v>-2283</v>
      </c>
      <c r="G14" s="85">
        <f t="shared" ref="F14:Q15" si="1">G9-G12</f>
        <v>-1816</v>
      </c>
      <c r="H14" s="100">
        <f t="shared" si="1"/>
        <v>1289</v>
      </c>
      <c r="I14" s="100">
        <f t="shared" si="1"/>
        <v>338</v>
      </c>
      <c r="J14" s="100">
        <f t="shared" si="1"/>
        <v>111</v>
      </c>
      <c r="K14" s="100">
        <f t="shared" si="1"/>
        <v>81</v>
      </c>
      <c r="L14" s="100">
        <f t="shared" si="1"/>
        <v>6</v>
      </c>
      <c r="M14" s="100">
        <f t="shared" si="1"/>
        <v>6</v>
      </c>
      <c r="N14" s="100">
        <f t="shared" si="1"/>
        <v>17</v>
      </c>
      <c r="O14" s="100">
        <f t="shared" si="1"/>
        <v>17</v>
      </c>
      <c r="P14" s="101">
        <f t="shared" si="1"/>
        <v>0</v>
      </c>
      <c r="Q14" s="85">
        <f t="shared" si="1"/>
        <v>0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6" customHeight="1">
      <c r="A15" s="118"/>
      <c r="B15" s="52" t="s">
        <v>56</v>
      </c>
      <c r="C15" s="52"/>
      <c r="D15" s="52"/>
      <c r="E15" s="65" t="s">
        <v>97</v>
      </c>
      <c r="F15" s="101">
        <f t="shared" si="0"/>
        <v>0</v>
      </c>
      <c r="G15" s="85">
        <f t="shared" si="1"/>
        <v>0</v>
      </c>
      <c r="H15" s="100">
        <f t="shared" si="1"/>
        <v>-2</v>
      </c>
      <c r="I15" s="100">
        <f t="shared" si="1"/>
        <v>-2</v>
      </c>
      <c r="J15" s="100">
        <f t="shared" si="1"/>
        <v>0</v>
      </c>
      <c r="K15" s="100">
        <f t="shared" si="1"/>
        <v>0</v>
      </c>
      <c r="L15" s="100">
        <f t="shared" si="1"/>
        <v>0</v>
      </c>
      <c r="M15" s="100">
        <f t="shared" si="1"/>
        <v>0</v>
      </c>
      <c r="N15" s="100">
        <f t="shared" si="1"/>
        <v>0</v>
      </c>
      <c r="O15" s="100">
        <f t="shared" si="1"/>
        <v>0</v>
      </c>
      <c r="P15" s="101">
        <f t="shared" si="1"/>
        <v>0</v>
      </c>
      <c r="Q15" s="85">
        <f t="shared" si="1"/>
        <v>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6" customHeight="1">
      <c r="A16" s="118"/>
      <c r="B16" s="52" t="s">
        <v>57</v>
      </c>
      <c r="C16" s="52"/>
      <c r="D16" s="52"/>
      <c r="E16" s="65" t="s">
        <v>98</v>
      </c>
      <c r="F16" s="101">
        <f t="shared" ref="F16" si="2">F8-F11</f>
        <v>-2283</v>
      </c>
      <c r="G16" s="85">
        <f t="shared" ref="F16:Q16" si="3">G8-G11</f>
        <v>-1816</v>
      </c>
      <c r="H16" s="100">
        <f t="shared" si="3"/>
        <v>1287</v>
      </c>
      <c r="I16" s="100">
        <f t="shared" si="3"/>
        <v>336</v>
      </c>
      <c r="J16" s="100">
        <f t="shared" si="3"/>
        <v>111</v>
      </c>
      <c r="K16" s="100">
        <f t="shared" si="3"/>
        <v>81</v>
      </c>
      <c r="L16" s="100">
        <f t="shared" si="3"/>
        <v>6</v>
      </c>
      <c r="M16" s="100">
        <f t="shared" si="3"/>
        <v>6</v>
      </c>
      <c r="N16" s="100">
        <f t="shared" si="3"/>
        <v>17</v>
      </c>
      <c r="O16" s="100">
        <f t="shared" si="3"/>
        <v>17</v>
      </c>
      <c r="P16" s="101">
        <f t="shared" si="3"/>
        <v>0</v>
      </c>
      <c r="Q16" s="85">
        <f t="shared" si="3"/>
        <v>0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6" customHeight="1">
      <c r="A17" s="118"/>
      <c r="B17" s="52" t="s">
        <v>58</v>
      </c>
      <c r="C17" s="52"/>
      <c r="D17" s="52"/>
      <c r="E17" s="50"/>
      <c r="F17" s="101">
        <v>12051</v>
      </c>
      <c r="G17" s="85">
        <v>8513</v>
      </c>
      <c r="H17" s="66">
        <v>0</v>
      </c>
      <c r="I17" s="66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36">
        <v>0</v>
      </c>
      <c r="Q17" s="85">
        <v>2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6" customHeight="1">
      <c r="A18" s="118"/>
      <c r="B18" s="52" t="s">
        <v>59</v>
      </c>
      <c r="C18" s="52"/>
      <c r="D18" s="52"/>
      <c r="E18" s="50"/>
      <c r="F18" s="98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98">
        <v>0</v>
      </c>
      <c r="Q18" s="67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6" customHeight="1">
      <c r="A19" s="118" t="s">
        <v>83</v>
      </c>
      <c r="B19" s="60" t="s">
        <v>60</v>
      </c>
      <c r="C19" s="52"/>
      <c r="D19" s="52"/>
      <c r="E19" s="65"/>
      <c r="F19" s="101">
        <v>2356</v>
      </c>
      <c r="G19" s="90">
        <f>8172-3000</f>
        <v>5172</v>
      </c>
      <c r="H19" s="100">
        <v>906</v>
      </c>
      <c r="I19" s="100">
        <v>311</v>
      </c>
      <c r="J19" s="100">
        <v>790</v>
      </c>
      <c r="K19" s="100">
        <v>25</v>
      </c>
      <c r="L19" s="100">
        <v>15</v>
      </c>
      <c r="M19" s="100">
        <v>15</v>
      </c>
      <c r="N19" s="100">
        <v>0</v>
      </c>
      <c r="O19" s="100">
        <v>0</v>
      </c>
      <c r="P19" s="101">
        <v>557</v>
      </c>
      <c r="Q19" s="85">
        <v>552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6" customHeight="1">
      <c r="A20" s="118"/>
      <c r="B20" s="61"/>
      <c r="C20" s="52" t="s">
        <v>61</v>
      </c>
      <c r="D20" s="52"/>
      <c r="E20" s="65"/>
      <c r="F20" s="101">
        <v>1378</v>
      </c>
      <c r="G20" s="85">
        <v>4296</v>
      </c>
      <c r="H20" s="100">
        <v>0</v>
      </c>
      <c r="I20" s="100">
        <v>0</v>
      </c>
      <c r="J20" s="100">
        <v>0</v>
      </c>
      <c r="K20" s="100">
        <v>0</v>
      </c>
      <c r="L20" s="66">
        <v>0</v>
      </c>
      <c r="M20" s="100">
        <v>0</v>
      </c>
      <c r="N20" s="100">
        <v>0</v>
      </c>
      <c r="O20" s="100">
        <v>0</v>
      </c>
      <c r="P20" s="101">
        <v>273</v>
      </c>
      <c r="Q20" s="85">
        <v>332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6" customHeight="1">
      <c r="A21" s="118"/>
      <c r="B21" s="52" t="s">
        <v>62</v>
      </c>
      <c r="C21" s="52"/>
      <c r="D21" s="52"/>
      <c r="E21" s="65" t="s">
        <v>99</v>
      </c>
      <c r="F21" s="101">
        <v>2356</v>
      </c>
      <c r="G21" s="85">
        <v>5172</v>
      </c>
      <c r="H21" s="100">
        <v>906</v>
      </c>
      <c r="I21" s="100">
        <v>311</v>
      </c>
      <c r="J21" s="100">
        <v>790</v>
      </c>
      <c r="K21" s="100">
        <v>25</v>
      </c>
      <c r="L21" s="100">
        <v>15</v>
      </c>
      <c r="M21" s="100">
        <v>15</v>
      </c>
      <c r="N21" s="100">
        <v>0</v>
      </c>
      <c r="O21" s="100">
        <v>0</v>
      </c>
      <c r="P21" s="101">
        <v>557</v>
      </c>
      <c r="Q21" s="85">
        <v>552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6" customHeight="1">
      <c r="A22" s="118"/>
      <c r="B22" s="60" t="s">
        <v>63</v>
      </c>
      <c r="C22" s="52"/>
      <c r="D22" s="52"/>
      <c r="E22" s="65" t="s">
        <v>100</v>
      </c>
      <c r="F22" s="101">
        <f>7413-4000</f>
        <v>3413</v>
      </c>
      <c r="G22" s="85">
        <f>9214-3000</f>
        <v>6214</v>
      </c>
      <c r="H22" s="100">
        <v>2388</v>
      </c>
      <c r="I22" s="100">
        <v>2583</v>
      </c>
      <c r="J22" s="100">
        <v>1767</v>
      </c>
      <c r="K22" s="100">
        <v>637</v>
      </c>
      <c r="L22" s="100">
        <v>0</v>
      </c>
      <c r="M22" s="100">
        <v>0</v>
      </c>
      <c r="N22" s="100">
        <v>5</v>
      </c>
      <c r="O22" s="100">
        <v>28</v>
      </c>
      <c r="P22" s="101">
        <v>557</v>
      </c>
      <c r="Q22" s="85">
        <v>552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6" customHeight="1">
      <c r="A23" s="118"/>
      <c r="B23" s="61" t="s">
        <v>64</v>
      </c>
      <c r="C23" s="52" t="s">
        <v>65</v>
      </c>
      <c r="D23" s="52"/>
      <c r="E23" s="65"/>
      <c r="F23" s="101">
        <v>1825</v>
      </c>
      <c r="G23" s="85">
        <v>1644</v>
      </c>
      <c r="H23" s="100">
        <v>0</v>
      </c>
      <c r="I23" s="100">
        <v>0</v>
      </c>
      <c r="J23" s="100">
        <v>10</v>
      </c>
      <c r="K23" s="100">
        <v>30</v>
      </c>
      <c r="L23" s="100">
        <v>0</v>
      </c>
      <c r="M23" s="100">
        <v>0</v>
      </c>
      <c r="N23" s="100">
        <v>0</v>
      </c>
      <c r="O23" s="100">
        <v>0</v>
      </c>
      <c r="P23" s="101">
        <v>519</v>
      </c>
      <c r="Q23" s="85">
        <v>530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6" customHeight="1">
      <c r="A24" s="118"/>
      <c r="B24" s="52" t="s">
        <v>101</v>
      </c>
      <c r="C24" s="52"/>
      <c r="D24" s="52"/>
      <c r="E24" s="65" t="s">
        <v>102</v>
      </c>
      <c r="F24" s="101">
        <f t="shared" ref="F24" si="4">F21-F22</f>
        <v>-1057</v>
      </c>
      <c r="G24" s="85">
        <f>G21-G22</f>
        <v>-1042</v>
      </c>
      <c r="H24" s="100">
        <f t="shared" ref="H24:P24" si="5">H21-H22</f>
        <v>-1482</v>
      </c>
      <c r="I24" s="100">
        <f t="shared" si="5"/>
        <v>-2272</v>
      </c>
      <c r="J24" s="100">
        <f t="shared" si="5"/>
        <v>-977</v>
      </c>
      <c r="K24" s="100">
        <f t="shared" si="5"/>
        <v>-612</v>
      </c>
      <c r="L24" s="100">
        <f t="shared" si="5"/>
        <v>15</v>
      </c>
      <c r="M24" s="100">
        <f t="shared" si="5"/>
        <v>15</v>
      </c>
      <c r="N24" s="100">
        <f t="shared" si="5"/>
        <v>-5</v>
      </c>
      <c r="O24" s="100">
        <f t="shared" si="5"/>
        <v>-28</v>
      </c>
      <c r="P24" s="101">
        <f t="shared" si="5"/>
        <v>0</v>
      </c>
      <c r="Q24" s="85">
        <f t="shared" ref="F24:Q24" si="6">Q21-Q22</f>
        <v>0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6" customHeight="1">
      <c r="A25" s="118"/>
      <c r="B25" s="60" t="s">
        <v>66</v>
      </c>
      <c r="C25" s="60"/>
      <c r="D25" s="60"/>
      <c r="E25" s="122" t="s">
        <v>103</v>
      </c>
      <c r="F25" s="125">
        <v>1057</v>
      </c>
      <c r="G25" s="110">
        <v>1042</v>
      </c>
      <c r="H25" s="110">
        <v>1482</v>
      </c>
      <c r="I25" s="110">
        <v>2272</v>
      </c>
      <c r="J25" s="110">
        <v>977</v>
      </c>
      <c r="K25" s="110">
        <v>612</v>
      </c>
      <c r="L25" s="110">
        <v>0</v>
      </c>
      <c r="M25" s="110">
        <v>0</v>
      </c>
      <c r="N25" s="110">
        <v>5</v>
      </c>
      <c r="O25" s="110">
        <v>28</v>
      </c>
      <c r="P25" s="125">
        <v>0</v>
      </c>
      <c r="Q25" s="110">
        <v>0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6" customHeight="1">
      <c r="A26" s="118"/>
      <c r="B26" s="77" t="s">
        <v>67</v>
      </c>
      <c r="C26" s="77"/>
      <c r="D26" s="77"/>
      <c r="E26" s="123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37"/>
      <c r="Q26" s="111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6" customHeight="1">
      <c r="A27" s="118"/>
      <c r="B27" s="52" t="s">
        <v>104</v>
      </c>
      <c r="C27" s="52"/>
      <c r="D27" s="52"/>
      <c r="E27" s="65" t="s">
        <v>105</v>
      </c>
      <c r="F27" s="101">
        <f>F24+F25</f>
        <v>0</v>
      </c>
      <c r="G27" s="85">
        <f>G24+G25</f>
        <v>0</v>
      </c>
      <c r="H27" s="100">
        <f t="shared" ref="H27:P27" si="7">H24+H25</f>
        <v>0</v>
      </c>
      <c r="I27" s="100">
        <f t="shared" si="7"/>
        <v>0</v>
      </c>
      <c r="J27" s="100">
        <f t="shared" si="7"/>
        <v>0</v>
      </c>
      <c r="K27" s="100">
        <f t="shared" si="7"/>
        <v>0</v>
      </c>
      <c r="L27" s="100">
        <f t="shared" si="7"/>
        <v>15</v>
      </c>
      <c r="M27" s="100">
        <f t="shared" si="7"/>
        <v>15</v>
      </c>
      <c r="N27" s="100">
        <f t="shared" si="7"/>
        <v>0</v>
      </c>
      <c r="O27" s="100">
        <f t="shared" si="7"/>
        <v>0</v>
      </c>
      <c r="P27" s="101">
        <f t="shared" si="7"/>
        <v>0</v>
      </c>
      <c r="Q27" s="85">
        <f t="shared" ref="H27:Q27" si="8">Q24+Q25</f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6" customHeight="1">
      <c r="A29" s="12"/>
      <c r="F29" s="27"/>
      <c r="G29" s="27"/>
      <c r="H29" s="27"/>
      <c r="I29" s="27"/>
      <c r="J29" s="28"/>
      <c r="K29" s="28"/>
      <c r="L29" s="28"/>
      <c r="M29" s="28"/>
      <c r="N29" s="27"/>
      <c r="O29" s="27"/>
      <c r="P29" s="27"/>
      <c r="Q29" s="28" t="s">
        <v>106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6" customHeight="1">
      <c r="A30" s="121" t="s">
        <v>68</v>
      </c>
      <c r="B30" s="121"/>
      <c r="C30" s="121"/>
      <c r="D30" s="121"/>
      <c r="E30" s="121"/>
      <c r="F30" s="116" t="s">
        <v>257</v>
      </c>
      <c r="G30" s="116"/>
      <c r="H30" s="117" t="s">
        <v>258</v>
      </c>
      <c r="I30" s="117"/>
      <c r="J30" s="115"/>
      <c r="K30" s="115"/>
      <c r="L30" s="87"/>
      <c r="M30" s="87"/>
      <c r="N30" s="115"/>
      <c r="O30" s="115"/>
      <c r="P30" s="115"/>
      <c r="Q30" s="115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6" customHeight="1">
      <c r="A31" s="121"/>
      <c r="B31" s="121"/>
      <c r="C31" s="121"/>
      <c r="D31" s="121"/>
      <c r="E31" s="121"/>
      <c r="F31" s="50" t="s">
        <v>243</v>
      </c>
      <c r="G31" s="50" t="s">
        <v>238</v>
      </c>
      <c r="H31" s="50" t="s">
        <v>243</v>
      </c>
      <c r="I31" s="50" t="s">
        <v>238</v>
      </c>
      <c r="J31" s="50" t="s">
        <v>243</v>
      </c>
      <c r="K31" s="50" t="s">
        <v>238</v>
      </c>
      <c r="L31" s="50" t="s">
        <v>243</v>
      </c>
      <c r="M31" s="50" t="s">
        <v>238</v>
      </c>
      <c r="N31" s="50" t="s">
        <v>243</v>
      </c>
      <c r="O31" s="50" t="s">
        <v>238</v>
      </c>
      <c r="P31" s="50" t="s">
        <v>243</v>
      </c>
      <c r="Q31" s="50" t="s">
        <v>238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" customHeight="1">
      <c r="A32" s="118" t="s">
        <v>84</v>
      </c>
      <c r="B32" s="60" t="s">
        <v>49</v>
      </c>
      <c r="C32" s="52"/>
      <c r="D32" s="52"/>
      <c r="E32" s="65" t="s">
        <v>40</v>
      </c>
      <c r="F32" s="101">
        <v>1026</v>
      </c>
      <c r="G32" s="91">
        <v>1067</v>
      </c>
      <c r="H32" s="101">
        <v>190</v>
      </c>
      <c r="I32" s="91">
        <v>494</v>
      </c>
      <c r="J32" s="53"/>
      <c r="K32" s="53"/>
      <c r="L32" s="85"/>
      <c r="M32" s="85"/>
      <c r="N32" s="53"/>
      <c r="O32" s="53"/>
      <c r="P32" s="53"/>
      <c r="Q32" s="53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6" customHeight="1">
      <c r="A33" s="124"/>
      <c r="B33" s="62"/>
      <c r="C33" s="60" t="s">
        <v>69</v>
      </c>
      <c r="D33" s="52"/>
      <c r="E33" s="65"/>
      <c r="F33" s="101">
        <v>1026</v>
      </c>
      <c r="G33" s="91">
        <v>1020</v>
      </c>
      <c r="H33" s="101">
        <v>190</v>
      </c>
      <c r="I33" s="91">
        <v>494</v>
      </c>
      <c r="J33" s="53"/>
      <c r="K33" s="53"/>
      <c r="L33" s="85"/>
      <c r="M33" s="85"/>
      <c r="N33" s="53"/>
      <c r="O33" s="53"/>
      <c r="P33" s="53"/>
      <c r="Q33" s="53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6" customHeight="1">
      <c r="A34" s="124"/>
      <c r="B34" s="62"/>
      <c r="C34" s="61"/>
      <c r="D34" s="52" t="s">
        <v>70</v>
      </c>
      <c r="E34" s="65"/>
      <c r="F34" s="101">
        <v>1007</v>
      </c>
      <c r="G34" s="91">
        <v>993</v>
      </c>
      <c r="H34" s="101">
        <v>0</v>
      </c>
      <c r="I34" s="91">
        <v>0</v>
      </c>
      <c r="J34" s="53"/>
      <c r="K34" s="53"/>
      <c r="L34" s="85"/>
      <c r="M34" s="85"/>
      <c r="N34" s="53"/>
      <c r="O34" s="53"/>
      <c r="P34" s="53"/>
      <c r="Q34" s="53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6" customHeight="1">
      <c r="A35" s="124"/>
      <c r="B35" s="61"/>
      <c r="C35" s="52" t="s">
        <v>71</v>
      </c>
      <c r="D35" s="52"/>
      <c r="E35" s="65"/>
      <c r="F35" s="101">
        <v>0</v>
      </c>
      <c r="G35" s="91">
        <v>47</v>
      </c>
      <c r="H35" s="101">
        <v>0</v>
      </c>
      <c r="I35" s="91">
        <v>0</v>
      </c>
      <c r="J35" s="67"/>
      <c r="K35" s="67"/>
      <c r="L35" s="67"/>
      <c r="M35" s="67"/>
      <c r="N35" s="53"/>
      <c r="O35" s="53"/>
      <c r="P35" s="53"/>
      <c r="Q35" s="53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6" customHeight="1">
      <c r="A36" s="124"/>
      <c r="B36" s="60" t="s">
        <v>52</v>
      </c>
      <c r="C36" s="52"/>
      <c r="D36" s="52"/>
      <c r="E36" s="65" t="s">
        <v>41</v>
      </c>
      <c r="F36" s="101">
        <v>527</v>
      </c>
      <c r="G36" s="91">
        <f>G37+G38</f>
        <v>477</v>
      </c>
      <c r="H36" s="101">
        <v>41</v>
      </c>
      <c r="I36" s="91">
        <v>19</v>
      </c>
      <c r="J36" s="53"/>
      <c r="K36" s="53"/>
      <c r="L36" s="85"/>
      <c r="M36" s="85"/>
      <c r="N36" s="53"/>
      <c r="O36" s="53"/>
      <c r="P36" s="53"/>
      <c r="Q36" s="53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6" customHeight="1">
      <c r="A37" s="124"/>
      <c r="B37" s="62"/>
      <c r="C37" s="52" t="s">
        <v>72</v>
      </c>
      <c r="D37" s="52"/>
      <c r="E37" s="65"/>
      <c r="F37" s="101">
        <v>480</v>
      </c>
      <c r="G37" s="91">
        <v>443</v>
      </c>
      <c r="H37" s="101">
        <v>32</v>
      </c>
      <c r="I37" s="91">
        <v>15</v>
      </c>
      <c r="J37" s="53"/>
      <c r="K37" s="53"/>
      <c r="L37" s="85"/>
      <c r="M37" s="85"/>
      <c r="N37" s="53"/>
      <c r="O37" s="53"/>
      <c r="P37" s="53"/>
      <c r="Q37" s="53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6" customHeight="1">
      <c r="A38" s="124"/>
      <c r="B38" s="61"/>
      <c r="C38" s="52" t="s">
        <v>73</v>
      </c>
      <c r="D38" s="52"/>
      <c r="E38" s="65"/>
      <c r="F38" s="101">
        <v>47</v>
      </c>
      <c r="G38" s="91">
        <v>34</v>
      </c>
      <c r="H38" s="101">
        <v>9</v>
      </c>
      <c r="I38" s="91">
        <v>4</v>
      </c>
      <c r="J38" s="53"/>
      <c r="K38" s="67"/>
      <c r="L38" s="67"/>
      <c r="M38" s="67"/>
      <c r="N38" s="53"/>
      <c r="O38" s="53"/>
      <c r="P38" s="53"/>
      <c r="Q38" s="53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6" customHeight="1">
      <c r="A39" s="124"/>
      <c r="B39" s="46" t="s">
        <v>74</v>
      </c>
      <c r="C39" s="46"/>
      <c r="D39" s="46"/>
      <c r="E39" s="65" t="s">
        <v>107</v>
      </c>
      <c r="F39" s="101">
        <f>F32-F36</f>
        <v>499</v>
      </c>
      <c r="G39" s="91">
        <f>G32-G36</f>
        <v>590</v>
      </c>
      <c r="H39" s="101">
        <f t="shared" ref="H39:I39" si="9">H32-H36</f>
        <v>149</v>
      </c>
      <c r="I39" s="91">
        <f>I32-I36</f>
        <v>475</v>
      </c>
      <c r="J39" s="53">
        <f t="shared" ref="H39:Q39" si="10">J32-J36</f>
        <v>0</v>
      </c>
      <c r="K39" s="53">
        <f t="shared" si="10"/>
        <v>0</v>
      </c>
      <c r="L39" s="85">
        <f t="shared" si="10"/>
        <v>0</v>
      </c>
      <c r="M39" s="85">
        <f t="shared" si="10"/>
        <v>0</v>
      </c>
      <c r="N39" s="53">
        <f t="shared" si="10"/>
        <v>0</v>
      </c>
      <c r="O39" s="53">
        <f t="shared" si="10"/>
        <v>0</v>
      </c>
      <c r="P39" s="53">
        <f t="shared" si="10"/>
        <v>0</v>
      </c>
      <c r="Q39" s="53">
        <f t="shared" si="10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6" customHeight="1">
      <c r="A40" s="118" t="s">
        <v>85</v>
      </c>
      <c r="B40" s="60" t="s">
        <v>75</v>
      </c>
      <c r="C40" s="52"/>
      <c r="D40" s="52"/>
      <c r="E40" s="65" t="s">
        <v>43</v>
      </c>
      <c r="F40" s="101">
        <v>2172</v>
      </c>
      <c r="G40" s="92">
        <v>1240</v>
      </c>
      <c r="H40" s="101">
        <v>320</v>
      </c>
      <c r="I40" s="91">
        <v>348</v>
      </c>
      <c r="J40" s="53"/>
      <c r="K40" s="53"/>
      <c r="L40" s="85"/>
      <c r="M40" s="85"/>
      <c r="N40" s="53"/>
      <c r="O40" s="53"/>
      <c r="P40" s="53"/>
      <c r="Q40" s="53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6" customHeight="1">
      <c r="A41" s="119"/>
      <c r="B41" s="61"/>
      <c r="C41" s="52" t="s">
        <v>76</v>
      </c>
      <c r="D41" s="52"/>
      <c r="E41" s="65"/>
      <c r="F41" s="98">
        <v>1732</v>
      </c>
      <c r="G41" s="92">
        <v>1047</v>
      </c>
      <c r="H41" s="98">
        <v>320</v>
      </c>
      <c r="I41" s="93">
        <v>348</v>
      </c>
      <c r="J41" s="53"/>
      <c r="K41" s="53"/>
      <c r="L41" s="85"/>
      <c r="M41" s="85"/>
      <c r="N41" s="53"/>
      <c r="O41" s="53"/>
      <c r="P41" s="53"/>
      <c r="Q41" s="53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6" customHeight="1">
      <c r="A42" s="119"/>
      <c r="B42" s="60" t="s">
        <v>63</v>
      </c>
      <c r="C42" s="52"/>
      <c r="D42" s="52"/>
      <c r="E42" s="65" t="s">
        <v>44</v>
      </c>
      <c r="F42" s="101">
        <v>2810</v>
      </c>
      <c r="G42" s="92">
        <v>1862</v>
      </c>
      <c r="H42" s="101">
        <v>420</v>
      </c>
      <c r="I42" s="91">
        <v>791</v>
      </c>
      <c r="J42" s="53"/>
      <c r="K42" s="53"/>
      <c r="L42" s="85"/>
      <c r="M42" s="85"/>
      <c r="N42" s="53"/>
      <c r="O42" s="53"/>
      <c r="P42" s="53"/>
      <c r="Q42" s="53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6" customHeight="1">
      <c r="A43" s="119"/>
      <c r="B43" s="61"/>
      <c r="C43" s="52" t="s">
        <v>77</v>
      </c>
      <c r="D43" s="52"/>
      <c r="E43" s="65"/>
      <c r="F43" s="101">
        <v>1352</v>
      </c>
      <c r="G43" s="92">
        <v>1514</v>
      </c>
      <c r="H43" s="101">
        <v>0</v>
      </c>
      <c r="I43" s="91">
        <v>611</v>
      </c>
      <c r="J43" s="67"/>
      <c r="K43" s="67"/>
      <c r="L43" s="67"/>
      <c r="M43" s="67"/>
      <c r="N43" s="53"/>
      <c r="O43" s="53"/>
      <c r="P43" s="53"/>
      <c r="Q43" s="53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6" customHeight="1">
      <c r="A44" s="119"/>
      <c r="B44" s="52" t="s">
        <v>74</v>
      </c>
      <c r="C44" s="52"/>
      <c r="D44" s="52"/>
      <c r="E44" s="65" t="s">
        <v>108</v>
      </c>
      <c r="F44" s="98">
        <f>F40-F42</f>
        <v>-638</v>
      </c>
      <c r="G44" s="93">
        <f>G40-G42</f>
        <v>-622</v>
      </c>
      <c r="H44" s="98">
        <f t="shared" ref="H44:I44" si="11">H40-H42</f>
        <v>-100</v>
      </c>
      <c r="I44" s="93">
        <f>I40-I42</f>
        <v>-443</v>
      </c>
      <c r="J44" s="67">
        <f t="shared" ref="H44:Q44" si="12">J40-J42</f>
        <v>0</v>
      </c>
      <c r="K44" s="67">
        <f t="shared" si="12"/>
        <v>0</v>
      </c>
      <c r="L44" s="67">
        <f t="shared" ref="L44:M44" si="13">L40-L42</f>
        <v>0</v>
      </c>
      <c r="M44" s="67">
        <f t="shared" si="13"/>
        <v>0</v>
      </c>
      <c r="N44" s="67">
        <f t="shared" si="12"/>
        <v>0</v>
      </c>
      <c r="O44" s="67">
        <f t="shared" si="12"/>
        <v>0</v>
      </c>
      <c r="P44" s="67">
        <f t="shared" si="12"/>
        <v>0</v>
      </c>
      <c r="Q44" s="67">
        <f t="shared" si="12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6" customHeight="1">
      <c r="A45" s="118" t="s">
        <v>86</v>
      </c>
      <c r="B45" s="46" t="s">
        <v>78</v>
      </c>
      <c r="C45" s="46"/>
      <c r="D45" s="46"/>
      <c r="E45" s="65" t="s">
        <v>109</v>
      </c>
      <c r="F45" s="101">
        <f>F39+F44</f>
        <v>-139</v>
      </c>
      <c r="G45" s="91">
        <f>G39+G44</f>
        <v>-32</v>
      </c>
      <c r="H45" s="101">
        <f t="shared" ref="H45:I45" si="14">H39+H44</f>
        <v>49</v>
      </c>
      <c r="I45" s="91">
        <f>I39+I44</f>
        <v>32</v>
      </c>
      <c r="J45" s="53">
        <f t="shared" ref="H45:Q45" si="15">J39+J44</f>
        <v>0</v>
      </c>
      <c r="K45" s="53">
        <f t="shared" si="15"/>
        <v>0</v>
      </c>
      <c r="L45" s="85">
        <f t="shared" ref="L45:M45" si="16">L39+L44</f>
        <v>0</v>
      </c>
      <c r="M45" s="85">
        <f t="shared" si="16"/>
        <v>0</v>
      </c>
      <c r="N45" s="53">
        <f t="shared" si="15"/>
        <v>0</v>
      </c>
      <c r="O45" s="53">
        <f t="shared" si="15"/>
        <v>0</v>
      </c>
      <c r="P45" s="53">
        <f t="shared" si="15"/>
        <v>0</v>
      </c>
      <c r="Q45" s="53">
        <f t="shared" si="15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6" customHeight="1">
      <c r="A46" s="119"/>
      <c r="B46" s="52" t="s">
        <v>79</v>
      </c>
      <c r="C46" s="52"/>
      <c r="D46" s="52"/>
      <c r="E46" s="52"/>
      <c r="F46" s="98">
        <v>0</v>
      </c>
      <c r="G46" s="93">
        <v>0</v>
      </c>
      <c r="H46" s="98">
        <v>0</v>
      </c>
      <c r="I46" s="93">
        <v>0</v>
      </c>
      <c r="J46" s="67"/>
      <c r="K46" s="67"/>
      <c r="L46" s="67"/>
      <c r="M46" s="67"/>
      <c r="N46" s="53"/>
      <c r="O46" s="53"/>
      <c r="P46" s="67"/>
      <c r="Q46" s="67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6" customHeight="1">
      <c r="A47" s="119"/>
      <c r="B47" s="52" t="s">
        <v>80</v>
      </c>
      <c r="C47" s="52"/>
      <c r="D47" s="52"/>
      <c r="E47" s="52"/>
      <c r="F47" s="101">
        <f>F45</f>
        <v>-139</v>
      </c>
      <c r="G47" s="91">
        <f>G45</f>
        <v>-32</v>
      </c>
      <c r="H47" s="101">
        <v>49</v>
      </c>
      <c r="I47" s="91">
        <f>I45</f>
        <v>32</v>
      </c>
      <c r="J47" s="53"/>
      <c r="K47" s="53"/>
      <c r="L47" s="85"/>
      <c r="M47" s="85"/>
      <c r="N47" s="53"/>
      <c r="O47" s="53"/>
      <c r="P47" s="53"/>
      <c r="Q47" s="53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6" customHeight="1">
      <c r="A48" s="119"/>
      <c r="B48" s="52" t="s">
        <v>81</v>
      </c>
      <c r="C48" s="52"/>
      <c r="D48" s="52"/>
      <c r="E48" s="52"/>
      <c r="F48" s="101">
        <f>F45</f>
        <v>-139</v>
      </c>
      <c r="G48" s="91">
        <f>G45</f>
        <v>-32</v>
      </c>
      <c r="H48" s="101">
        <v>49</v>
      </c>
      <c r="I48" s="91">
        <f>I45</f>
        <v>32</v>
      </c>
      <c r="J48" s="53"/>
      <c r="K48" s="53"/>
      <c r="L48" s="85"/>
      <c r="M48" s="85"/>
      <c r="N48" s="53"/>
      <c r="O48" s="53"/>
      <c r="P48" s="53"/>
      <c r="Q48" s="53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" ht="16" customHeight="1">
      <c r="A49" s="8" t="s">
        <v>110</v>
      </c>
    </row>
    <row r="50" spans="1:1" ht="16" customHeight="1">
      <c r="A50" s="8"/>
    </row>
  </sheetData>
  <mergeCells count="32">
    <mergeCell ref="L6:M6"/>
    <mergeCell ref="L25:L26"/>
    <mergeCell ref="M25:M26"/>
    <mergeCell ref="A45:A48"/>
    <mergeCell ref="A6:E7"/>
    <mergeCell ref="A30:E31"/>
    <mergeCell ref="A8:A18"/>
    <mergeCell ref="A19:A27"/>
    <mergeCell ref="E25:E26"/>
    <mergeCell ref="A32:A39"/>
    <mergeCell ref="A40:A44"/>
    <mergeCell ref="J6:K6"/>
    <mergeCell ref="F6:G6"/>
    <mergeCell ref="H6:I6"/>
    <mergeCell ref="J25:J26"/>
    <mergeCell ref="K25:K26"/>
    <mergeCell ref="F25:F26"/>
    <mergeCell ref="G25:G26"/>
    <mergeCell ref="H25:H26"/>
    <mergeCell ref="I25:I26"/>
    <mergeCell ref="P30:Q30"/>
    <mergeCell ref="F30:G30"/>
    <mergeCell ref="H30:I30"/>
    <mergeCell ref="J30:K30"/>
    <mergeCell ref="N30:O30"/>
    <mergeCell ref="R6:S6"/>
    <mergeCell ref="P25:P26"/>
    <mergeCell ref="Q25:Q26"/>
    <mergeCell ref="P6:Q6"/>
    <mergeCell ref="N6:O6"/>
    <mergeCell ref="N25:N26"/>
    <mergeCell ref="O25:O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10" sqref="L10"/>
      <selection pane="topRight" activeCell="L10" sqref="L10"/>
      <selection pane="bottomLeft" activeCell="L10" sqref="L10"/>
      <selection pane="bottomRight" activeCell="E1" sqref="E1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250</v>
      </c>
      <c r="F1" s="1"/>
    </row>
    <row r="3" spans="1:9" ht="14">
      <c r="A3" s="10" t="s">
        <v>111</v>
      </c>
    </row>
    <row r="5" spans="1:9">
      <c r="A5" s="17" t="s">
        <v>244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7" t="s">
        <v>235</v>
      </c>
      <c r="G7" s="47"/>
      <c r="H7" s="47" t="s">
        <v>245</v>
      </c>
      <c r="I7" s="68" t="s">
        <v>21</v>
      </c>
    </row>
    <row r="8" spans="1:9" ht="17.149999999999999" customHeight="1">
      <c r="A8" s="18"/>
      <c r="B8" s="19"/>
      <c r="C8" s="19"/>
      <c r="D8" s="19"/>
      <c r="E8" s="59"/>
      <c r="F8" s="50" t="s">
        <v>234</v>
      </c>
      <c r="G8" s="50" t="s">
        <v>2</v>
      </c>
      <c r="H8" s="50" t="s">
        <v>234</v>
      </c>
      <c r="I8" s="51"/>
    </row>
    <row r="9" spans="1:9" ht="18" customHeight="1">
      <c r="A9" s="104" t="s">
        <v>87</v>
      </c>
      <c r="B9" s="104" t="s">
        <v>89</v>
      </c>
      <c r="C9" s="60" t="s">
        <v>3</v>
      </c>
      <c r="D9" s="52"/>
      <c r="E9" s="52"/>
      <c r="F9" s="53">
        <v>105040</v>
      </c>
      <c r="G9" s="54">
        <f>F9/$F$27*100</f>
        <v>19.751377839119534</v>
      </c>
      <c r="H9" s="85">
        <v>103405</v>
      </c>
      <c r="I9" s="54">
        <f t="shared" ref="I9:I45" si="0">(F9/H9-1)*100</f>
        <v>1.581161452540969</v>
      </c>
    </row>
    <row r="10" spans="1:9" ht="18" customHeight="1">
      <c r="A10" s="104"/>
      <c r="B10" s="104"/>
      <c r="C10" s="62"/>
      <c r="D10" s="60" t="s">
        <v>22</v>
      </c>
      <c r="E10" s="52"/>
      <c r="F10" s="53">
        <v>28799</v>
      </c>
      <c r="G10" s="54">
        <f t="shared" ref="G10:G27" si="1">F10/$F$27*100</f>
        <v>5.4152697104798513</v>
      </c>
      <c r="H10" s="85">
        <v>27570</v>
      </c>
      <c r="I10" s="54">
        <f t="shared" si="0"/>
        <v>4.4577439245556683</v>
      </c>
    </row>
    <row r="11" spans="1:9" ht="18" customHeight="1">
      <c r="A11" s="104"/>
      <c r="B11" s="104"/>
      <c r="C11" s="62"/>
      <c r="D11" s="62"/>
      <c r="E11" s="46" t="s">
        <v>23</v>
      </c>
      <c r="F11" s="99">
        <v>22307</v>
      </c>
      <c r="G11" s="54">
        <f t="shared" si="1"/>
        <v>4.1945352766302308</v>
      </c>
      <c r="H11" s="85">
        <v>22201</v>
      </c>
      <c r="I11" s="54">
        <f t="shared" si="0"/>
        <v>0.47745597045179</v>
      </c>
    </row>
    <row r="12" spans="1:9" ht="18" customHeight="1">
      <c r="A12" s="104"/>
      <c r="B12" s="104"/>
      <c r="C12" s="62"/>
      <c r="D12" s="62"/>
      <c r="E12" s="46" t="s">
        <v>24</v>
      </c>
      <c r="F12" s="99">
        <v>1619</v>
      </c>
      <c r="G12" s="54">
        <f t="shared" si="1"/>
        <v>0.30443146155307055</v>
      </c>
      <c r="H12" s="85">
        <v>1414</v>
      </c>
      <c r="I12" s="54">
        <f t="shared" si="0"/>
        <v>14.497878359264504</v>
      </c>
    </row>
    <row r="13" spans="1:9" ht="18" customHeight="1">
      <c r="A13" s="104"/>
      <c r="B13" s="104"/>
      <c r="C13" s="62"/>
      <c r="D13" s="61"/>
      <c r="E13" s="46" t="s">
        <v>25</v>
      </c>
      <c r="F13" s="99">
        <v>83</v>
      </c>
      <c r="G13" s="54">
        <f t="shared" si="1"/>
        <v>1.5607048368687372E-2</v>
      </c>
      <c r="H13" s="85">
        <v>94</v>
      </c>
      <c r="I13" s="54">
        <f t="shared" si="0"/>
        <v>-11.702127659574469</v>
      </c>
    </row>
    <row r="14" spans="1:9" ht="18" customHeight="1">
      <c r="A14" s="104"/>
      <c r="B14" s="104"/>
      <c r="C14" s="62"/>
      <c r="D14" s="60" t="s">
        <v>26</v>
      </c>
      <c r="E14" s="52"/>
      <c r="F14" s="99">
        <v>24132</v>
      </c>
      <c r="G14" s="54">
        <f t="shared" si="1"/>
        <v>4.5377023040140196</v>
      </c>
      <c r="H14" s="85">
        <v>22614</v>
      </c>
      <c r="I14" s="54">
        <f t="shared" si="0"/>
        <v>6.7126558768904276</v>
      </c>
    </row>
    <row r="15" spans="1:9" ht="18" customHeight="1">
      <c r="A15" s="104"/>
      <c r="B15" s="104"/>
      <c r="C15" s="62"/>
      <c r="D15" s="62"/>
      <c r="E15" s="46" t="s">
        <v>27</v>
      </c>
      <c r="F15" s="99">
        <v>622</v>
      </c>
      <c r="G15" s="54">
        <f t="shared" si="1"/>
        <v>0.1169588444014885</v>
      </c>
      <c r="H15" s="85">
        <v>631</v>
      </c>
      <c r="I15" s="54">
        <f t="shared" si="0"/>
        <v>-1.4263074484944571</v>
      </c>
    </row>
    <row r="16" spans="1:9" ht="18" customHeight="1">
      <c r="A16" s="104"/>
      <c r="B16" s="104"/>
      <c r="C16" s="62"/>
      <c r="D16" s="61"/>
      <c r="E16" s="46" t="s">
        <v>28</v>
      </c>
      <c r="F16" s="99">
        <v>23510</v>
      </c>
      <c r="G16" s="54">
        <f t="shared" si="1"/>
        <v>4.420743459612531</v>
      </c>
      <c r="H16" s="85">
        <v>21983</v>
      </c>
      <c r="I16" s="54">
        <f t="shared" si="0"/>
        <v>6.9462766683346278</v>
      </c>
    </row>
    <row r="17" spans="1:9" ht="18" customHeight="1">
      <c r="A17" s="104"/>
      <c r="B17" s="104"/>
      <c r="C17" s="62"/>
      <c r="D17" s="105" t="s">
        <v>29</v>
      </c>
      <c r="E17" s="106"/>
      <c r="F17" s="99">
        <v>14515</v>
      </c>
      <c r="G17" s="54">
        <f t="shared" si="1"/>
        <v>2.7293530972469542</v>
      </c>
      <c r="H17" s="85">
        <v>16147</v>
      </c>
      <c r="I17" s="54">
        <f t="shared" si="0"/>
        <v>-10.107140645321111</v>
      </c>
    </row>
    <row r="18" spans="1:9" ht="18" customHeight="1">
      <c r="A18" s="104"/>
      <c r="B18" s="104"/>
      <c r="C18" s="62"/>
      <c r="D18" s="105" t="s">
        <v>93</v>
      </c>
      <c r="E18" s="107"/>
      <c r="F18" s="53">
        <v>1625</v>
      </c>
      <c r="G18" s="54">
        <f t="shared" si="1"/>
        <v>0.305559681917072</v>
      </c>
      <c r="H18" s="85">
        <v>1678</v>
      </c>
      <c r="I18" s="54">
        <f t="shared" si="0"/>
        <v>-3.1585220500595979</v>
      </c>
    </row>
    <row r="19" spans="1:9" ht="18" customHeight="1">
      <c r="A19" s="104"/>
      <c r="B19" s="104"/>
      <c r="C19" s="61"/>
      <c r="D19" s="105" t="s">
        <v>94</v>
      </c>
      <c r="E19" s="107"/>
      <c r="F19" s="53">
        <v>0</v>
      </c>
      <c r="G19" s="54">
        <f t="shared" si="1"/>
        <v>0</v>
      </c>
      <c r="H19" s="85">
        <v>0</v>
      </c>
      <c r="I19" s="54" t="e">
        <f t="shared" si="0"/>
        <v>#DIV/0!</v>
      </c>
    </row>
    <row r="20" spans="1:9" ht="18" customHeight="1">
      <c r="A20" s="104"/>
      <c r="B20" s="104"/>
      <c r="C20" s="52" t="s">
        <v>4</v>
      </c>
      <c r="D20" s="52"/>
      <c r="E20" s="52"/>
      <c r="F20" s="53">
        <v>15363</v>
      </c>
      <c r="G20" s="54">
        <f t="shared" si="1"/>
        <v>2.8888082420258323</v>
      </c>
      <c r="H20" s="85">
        <v>15303</v>
      </c>
      <c r="I20" s="54">
        <f t="shared" si="0"/>
        <v>0.39207998431680657</v>
      </c>
    </row>
    <row r="21" spans="1:9" ht="18" customHeight="1">
      <c r="A21" s="104"/>
      <c r="B21" s="104"/>
      <c r="C21" s="52" t="s">
        <v>5</v>
      </c>
      <c r="D21" s="52"/>
      <c r="E21" s="52"/>
      <c r="F21" s="53">
        <v>160415</v>
      </c>
      <c r="G21" s="54">
        <f t="shared" si="1"/>
        <v>30.163911615216684</v>
      </c>
      <c r="H21" s="85">
        <v>161190</v>
      </c>
      <c r="I21" s="54">
        <f t="shared" si="0"/>
        <v>-0.48079905701345904</v>
      </c>
    </row>
    <row r="22" spans="1:9" ht="18" customHeight="1">
      <c r="A22" s="104"/>
      <c r="B22" s="104"/>
      <c r="C22" s="52" t="s">
        <v>30</v>
      </c>
      <c r="D22" s="52"/>
      <c r="E22" s="52"/>
      <c r="F22" s="53">
        <v>5213</v>
      </c>
      <c r="G22" s="54">
        <f t="shared" si="1"/>
        <v>0.98023545958996705</v>
      </c>
      <c r="H22" s="85">
        <v>5485</v>
      </c>
      <c r="I22" s="54">
        <f t="shared" si="0"/>
        <v>-4.9589790337283501</v>
      </c>
    </row>
    <row r="23" spans="1:9" ht="18" customHeight="1">
      <c r="A23" s="104"/>
      <c r="B23" s="104"/>
      <c r="C23" s="52" t="s">
        <v>6</v>
      </c>
      <c r="D23" s="52"/>
      <c r="E23" s="52"/>
      <c r="F23" s="53">
        <v>80455</v>
      </c>
      <c r="G23" s="54">
        <f t="shared" si="1"/>
        <v>15.128494897623405</v>
      </c>
      <c r="H23" s="85">
        <v>108875</v>
      </c>
      <c r="I23" s="54">
        <f t="shared" si="0"/>
        <v>-26.103329506314576</v>
      </c>
    </row>
    <row r="24" spans="1:9" ht="18" customHeight="1">
      <c r="A24" s="104"/>
      <c r="B24" s="104"/>
      <c r="C24" s="52" t="s">
        <v>31</v>
      </c>
      <c r="D24" s="52"/>
      <c r="E24" s="52"/>
      <c r="F24" s="53">
        <v>1995</v>
      </c>
      <c r="G24" s="54">
        <f t="shared" si="1"/>
        <v>0.37513327103049765</v>
      </c>
      <c r="H24" s="85">
        <v>2376</v>
      </c>
      <c r="I24" s="54">
        <f t="shared" si="0"/>
        <v>-16.035353535353536</v>
      </c>
    </row>
    <row r="25" spans="1:9" ht="18" customHeight="1">
      <c r="A25" s="104"/>
      <c r="B25" s="104"/>
      <c r="C25" s="52" t="s">
        <v>7</v>
      </c>
      <c r="D25" s="52"/>
      <c r="E25" s="52"/>
      <c r="F25" s="53">
        <v>46203</v>
      </c>
      <c r="G25" s="54">
        <f t="shared" si="1"/>
        <v>8.6878609129935249</v>
      </c>
      <c r="H25" s="85">
        <v>45301</v>
      </c>
      <c r="I25" s="54">
        <f t="shared" si="0"/>
        <v>1.9911260237080786</v>
      </c>
    </row>
    <row r="26" spans="1:9" ht="18" customHeight="1">
      <c r="A26" s="104"/>
      <c r="B26" s="104"/>
      <c r="C26" s="52" t="s">
        <v>8</v>
      </c>
      <c r="D26" s="52"/>
      <c r="E26" s="52"/>
      <c r="F26" s="53">
        <v>117127</v>
      </c>
      <c r="G26" s="54">
        <f t="shared" si="1"/>
        <v>22.024177762400551</v>
      </c>
      <c r="H26" s="85">
        <v>121814</v>
      </c>
      <c r="I26" s="54">
        <f t="shared" si="0"/>
        <v>-3.8476693976061904</v>
      </c>
    </row>
    <row r="27" spans="1:9" ht="18" customHeight="1">
      <c r="A27" s="104"/>
      <c r="B27" s="104"/>
      <c r="C27" s="52" t="s">
        <v>9</v>
      </c>
      <c r="D27" s="52"/>
      <c r="E27" s="52"/>
      <c r="F27" s="53">
        <f>SUM(F9,F20:F26)</f>
        <v>531811</v>
      </c>
      <c r="G27" s="54">
        <f t="shared" si="1"/>
        <v>100</v>
      </c>
      <c r="H27" s="85">
        <v>563619</v>
      </c>
      <c r="I27" s="54">
        <f t="shared" si="0"/>
        <v>-5.6435286958033686</v>
      </c>
    </row>
    <row r="28" spans="1:9" ht="18" customHeight="1">
      <c r="A28" s="104"/>
      <c r="B28" s="104" t="s">
        <v>88</v>
      </c>
      <c r="C28" s="60" t="s">
        <v>10</v>
      </c>
      <c r="D28" s="52"/>
      <c r="E28" s="52"/>
      <c r="F28" s="53">
        <v>185116</v>
      </c>
      <c r="G28" s="54">
        <f t="shared" ref="G28:G45" si="2">F28/$F$45*100</f>
        <v>36.985992091955495</v>
      </c>
      <c r="H28" s="85">
        <v>192184</v>
      </c>
      <c r="I28" s="54">
        <f t="shared" si="0"/>
        <v>-3.6777255130499897</v>
      </c>
    </row>
    <row r="29" spans="1:9" ht="18" customHeight="1">
      <c r="A29" s="104"/>
      <c r="B29" s="104"/>
      <c r="C29" s="62"/>
      <c r="D29" s="52" t="s">
        <v>11</v>
      </c>
      <c r="E29" s="52"/>
      <c r="F29" s="53">
        <v>105548</v>
      </c>
      <c r="G29" s="54">
        <f t="shared" si="2"/>
        <v>21.088385084604887</v>
      </c>
      <c r="H29" s="85">
        <v>110305</v>
      </c>
      <c r="I29" s="54">
        <f t="shared" si="0"/>
        <v>-4.3125878246679683</v>
      </c>
    </row>
    <row r="30" spans="1:9" ht="18" customHeight="1">
      <c r="A30" s="104"/>
      <c r="B30" s="104"/>
      <c r="C30" s="62"/>
      <c r="D30" s="52" t="s">
        <v>32</v>
      </c>
      <c r="E30" s="52"/>
      <c r="F30" s="53">
        <v>12998</v>
      </c>
      <c r="G30" s="54">
        <f t="shared" si="2"/>
        <v>2.5969874306447713</v>
      </c>
      <c r="H30" s="85">
        <v>13537</v>
      </c>
      <c r="I30" s="54">
        <f t="shared" si="0"/>
        <v>-3.9816798404373244</v>
      </c>
    </row>
    <row r="31" spans="1:9" ht="18" customHeight="1">
      <c r="A31" s="104"/>
      <c r="B31" s="104"/>
      <c r="C31" s="61"/>
      <c r="D31" s="52" t="s">
        <v>12</v>
      </c>
      <c r="E31" s="52"/>
      <c r="F31" s="53">
        <v>66570</v>
      </c>
      <c r="G31" s="54">
        <f t="shared" si="2"/>
        <v>13.300619576705833</v>
      </c>
      <c r="H31" s="85">
        <v>68342</v>
      </c>
      <c r="I31" s="54">
        <f t="shared" si="0"/>
        <v>-2.592841883468433</v>
      </c>
    </row>
    <row r="32" spans="1:9" ht="18" customHeight="1">
      <c r="A32" s="104"/>
      <c r="B32" s="104"/>
      <c r="C32" s="60" t="s">
        <v>13</v>
      </c>
      <c r="D32" s="52"/>
      <c r="E32" s="52"/>
      <c r="F32" s="53">
        <v>220019</v>
      </c>
      <c r="G32" s="54">
        <f t="shared" si="2"/>
        <v>43.959576665874131</v>
      </c>
      <c r="H32" s="85">
        <v>249772</v>
      </c>
      <c r="I32" s="54">
        <f t="shared" si="0"/>
        <v>-11.9120638021876</v>
      </c>
    </row>
    <row r="33" spans="1:9" ht="18" customHeight="1">
      <c r="A33" s="104"/>
      <c r="B33" s="104"/>
      <c r="C33" s="62"/>
      <c r="D33" s="52" t="s">
        <v>14</v>
      </c>
      <c r="E33" s="52"/>
      <c r="F33" s="53">
        <v>24178</v>
      </c>
      <c r="G33" s="54">
        <f t="shared" si="2"/>
        <v>4.8307402752830653</v>
      </c>
      <c r="H33" s="85">
        <v>41008</v>
      </c>
      <c r="I33" s="54">
        <f t="shared" si="0"/>
        <v>-41.040772532188839</v>
      </c>
    </row>
    <row r="34" spans="1:9" ht="18" customHeight="1">
      <c r="A34" s="104"/>
      <c r="B34" s="104"/>
      <c r="C34" s="62"/>
      <c r="D34" s="52" t="s">
        <v>33</v>
      </c>
      <c r="E34" s="52"/>
      <c r="F34" s="53">
        <v>10085</v>
      </c>
      <c r="G34" s="54">
        <f t="shared" si="2"/>
        <v>2.0149729372251515</v>
      </c>
      <c r="H34" s="85">
        <v>8994</v>
      </c>
      <c r="I34" s="54">
        <f t="shared" si="0"/>
        <v>12.130309094952185</v>
      </c>
    </row>
    <row r="35" spans="1:9" ht="18" customHeight="1">
      <c r="A35" s="104"/>
      <c r="B35" s="104"/>
      <c r="C35" s="62"/>
      <c r="D35" s="52" t="s">
        <v>34</v>
      </c>
      <c r="E35" s="52"/>
      <c r="F35" s="53">
        <v>99313</v>
      </c>
      <c r="G35" s="54">
        <f t="shared" si="2"/>
        <v>19.842638305864302</v>
      </c>
      <c r="H35" s="85">
        <v>110583</v>
      </c>
      <c r="I35" s="54">
        <f t="shared" si="0"/>
        <v>-10.191439913910816</v>
      </c>
    </row>
    <row r="36" spans="1:9" ht="18" customHeight="1">
      <c r="A36" s="104"/>
      <c r="B36" s="104"/>
      <c r="C36" s="62"/>
      <c r="D36" s="52" t="s">
        <v>35</v>
      </c>
      <c r="E36" s="52"/>
      <c r="F36" s="53">
        <v>4696</v>
      </c>
      <c r="G36" s="54">
        <f t="shared" si="2"/>
        <v>0.93825611434896505</v>
      </c>
      <c r="H36" s="85">
        <v>4876</v>
      </c>
      <c r="I36" s="54">
        <f t="shared" si="0"/>
        <v>-3.6915504511894959</v>
      </c>
    </row>
    <row r="37" spans="1:9" ht="18" customHeight="1">
      <c r="A37" s="104"/>
      <c r="B37" s="104"/>
      <c r="C37" s="62"/>
      <c r="D37" s="52" t="s">
        <v>15</v>
      </c>
      <c r="E37" s="52"/>
      <c r="F37" s="53">
        <v>19932</v>
      </c>
      <c r="G37" s="54">
        <f t="shared" si="2"/>
        <v>3.9823937119258024</v>
      </c>
      <c r="H37" s="85">
        <v>22017</v>
      </c>
      <c r="I37" s="54">
        <f t="shared" si="0"/>
        <v>-9.4699550347458796</v>
      </c>
    </row>
    <row r="38" spans="1:9" ht="18" customHeight="1">
      <c r="A38" s="104"/>
      <c r="B38" s="104"/>
      <c r="C38" s="61"/>
      <c r="D38" s="52" t="s">
        <v>36</v>
      </c>
      <c r="E38" s="52"/>
      <c r="F38" s="53">
        <v>61815</v>
      </c>
      <c r="G38" s="54">
        <f t="shared" si="2"/>
        <v>12.350575321226847</v>
      </c>
      <c r="H38" s="85">
        <v>62294</v>
      </c>
      <c r="I38" s="54">
        <f t="shared" si="0"/>
        <v>-0.7689344078081306</v>
      </c>
    </row>
    <row r="39" spans="1:9" ht="18" customHeight="1">
      <c r="A39" s="104"/>
      <c r="B39" s="104"/>
      <c r="C39" s="60" t="s">
        <v>16</v>
      </c>
      <c r="D39" s="52"/>
      <c r="E39" s="52"/>
      <c r="F39" s="53">
        <v>95368</v>
      </c>
      <c r="G39" s="54">
        <f t="shared" si="2"/>
        <v>19.054431242170377</v>
      </c>
      <c r="H39" s="85">
        <v>93675</v>
      </c>
      <c r="I39" s="54">
        <f t="shared" si="0"/>
        <v>1.8073125166800041</v>
      </c>
    </row>
    <row r="40" spans="1:9" ht="18" customHeight="1">
      <c r="A40" s="104"/>
      <c r="B40" s="104"/>
      <c r="C40" s="62"/>
      <c r="D40" s="60" t="s">
        <v>17</v>
      </c>
      <c r="E40" s="52"/>
      <c r="F40" s="53">
        <v>94352</v>
      </c>
      <c r="G40" s="54">
        <f t="shared" si="2"/>
        <v>18.851435455931334</v>
      </c>
      <c r="H40" s="85">
        <v>92940</v>
      </c>
      <c r="I40" s="54">
        <f t="shared" si="0"/>
        <v>1.5192597374650285</v>
      </c>
    </row>
    <row r="41" spans="1:9" ht="18" customHeight="1">
      <c r="A41" s="104"/>
      <c r="B41" s="104"/>
      <c r="C41" s="62"/>
      <c r="D41" s="62"/>
      <c r="E41" s="56" t="s">
        <v>91</v>
      </c>
      <c r="F41" s="53">
        <v>75827</v>
      </c>
      <c r="G41" s="54">
        <f>F41/$F$45*100</f>
        <v>15.150158940106254</v>
      </c>
      <c r="H41" s="85">
        <v>74015</v>
      </c>
      <c r="I41" s="57">
        <f>(F41/H41-1)*100</f>
        <v>2.4481524015402378</v>
      </c>
    </row>
    <row r="42" spans="1:9" ht="18" customHeight="1">
      <c r="A42" s="104"/>
      <c r="B42" s="104"/>
      <c r="C42" s="62"/>
      <c r="D42" s="61"/>
      <c r="E42" s="46" t="s">
        <v>37</v>
      </c>
      <c r="F42" s="53">
        <v>18525</v>
      </c>
      <c r="G42" s="54">
        <f>F42/$F$45*100</f>
        <v>3.7012765158250795</v>
      </c>
      <c r="H42" s="85">
        <v>18926</v>
      </c>
      <c r="I42" s="57">
        <f>(F42/H42-1)*100</f>
        <v>-2.1187784000845422</v>
      </c>
    </row>
    <row r="43" spans="1:9" ht="18" customHeight="1">
      <c r="A43" s="104"/>
      <c r="B43" s="104"/>
      <c r="C43" s="62"/>
      <c r="D43" s="52" t="s">
        <v>38</v>
      </c>
      <c r="E43" s="52"/>
      <c r="F43" s="53">
        <v>1016</v>
      </c>
      <c r="G43" s="54">
        <f t="shared" si="2"/>
        <v>0.20299578623904352</v>
      </c>
      <c r="H43" s="85">
        <v>735</v>
      </c>
      <c r="I43" s="57">
        <f t="shared" si="0"/>
        <v>38.231292517006807</v>
      </c>
    </row>
    <row r="44" spans="1:9" ht="18" customHeight="1">
      <c r="A44" s="104"/>
      <c r="B44" s="104"/>
      <c r="C44" s="61"/>
      <c r="D44" s="52" t="s">
        <v>39</v>
      </c>
      <c r="E44" s="52"/>
      <c r="F44" s="53">
        <v>0</v>
      </c>
      <c r="G44" s="54">
        <f t="shared" si="2"/>
        <v>0</v>
      </c>
      <c r="H44" s="85">
        <v>0</v>
      </c>
      <c r="I44" s="54" t="e">
        <f t="shared" si="0"/>
        <v>#DIV/0!</v>
      </c>
    </row>
    <row r="45" spans="1:9" ht="18" customHeight="1">
      <c r="A45" s="104"/>
      <c r="B45" s="104"/>
      <c r="C45" s="46" t="s">
        <v>18</v>
      </c>
      <c r="D45" s="46"/>
      <c r="E45" s="46"/>
      <c r="F45" s="53">
        <f>SUM(F28,F32,F39)</f>
        <v>500503</v>
      </c>
      <c r="G45" s="54">
        <f t="shared" si="2"/>
        <v>100</v>
      </c>
      <c r="H45" s="85">
        <v>535632</v>
      </c>
      <c r="I45" s="54">
        <f t="shared" si="0"/>
        <v>-6.5584207067538873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10" sqref="L10"/>
      <selection pane="topRight" activeCell="L10" sqref="L10"/>
      <selection pane="bottomLeft" activeCell="L10" sqref="L10"/>
      <selection pane="bottomRight" activeCell="C1" sqref="C1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81640625" style="2" customWidth="1"/>
    <col min="4" max="9" width="11.90625" style="2" customWidth="1"/>
    <col min="10" max="16384" width="9" style="2"/>
  </cols>
  <sheetData>
    <row r="1" spans="1:9" ht="34" customHeight="1">
      <c r="A1" s="33" t="s">
        <v>0</v>
      </c>
      <c r="B1" s="33"/>
      <c r="C1" s="21" t="s">
        <v>250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49" t="s">
        <v>114</v>
      </c>
      <c r="B6" s="47"/>
      <c r="C6" s="47"/>
      <c r="D6" s="47"/>
      <c r="E6" s="36" t="s">
        <v>231</v>
      </c>
      <c r="F6" s="36" t="s">
        <v>232</v>
      </c>
      <c r="G6" s="36" t="s">
        <v>237</v>
      </c>
      <c r="H6" s="36" t="s">
        <v>239</v>
      </c>
      <c r="I6" s="36" t="s">
        <v>249</v>
      </c>
    </row>
    <row r="7" spans="1:9" ht="27" customHeight="1">
      <c r="A7" s="104" t="s">
        <v>115</v>
      </c>
      <c r="B7" s="60" t="s">
        <v>116</v>
      </c>
      <c r="C7" s="52"/>
      <c r="D7" s="65" t="s">
        <v>117</v>
      </c>
      <c r="E7" s="88">
        <v>483702</v>
      </c>
      <c r="F7" s="88">
        <v>556213</v>
      </c>
      <c r="G7" s="88">
        <v>586601</v>
      </c>
      <c r="H7" s="88">
        <v>563619</v>
      </c>
      <c r="I7" s="36">
        <v>531811</v>
      </c>
    </row>
    <row r="8" spans="1:9" ht="27" customHeight="1">
      <c r="A8" s="104"/>
      <c r="B8" s="77"/>
      <c r="C8" s="52" t="s">
        <v>118</v>
      </c>
      <c r="D8" s="65" t="s">
        <v>41</v>
      </c>
      <c r="E8" s="86">
        <v>253502</v>
      </c>
      <c r="F8" s="86">
        <v>261650</v>
      </c>
      <c r="G8" s="69">
        <v>261885</v>
      </c>
      <c r="H8" s="69">
        <v>280239</v>
      </c>
      <c r="I8" s="69">
        <v>281142</v>
      </c>
    </row>
    <row r="9" spans="1:9" ht="27" customHeight="1">
      <c r="A9" s="104"/>
      <c r="B9" s="52" t="s">
        <v>119</v>
      </c>
      <c r="C9" s="52"/>
      <c r="D9" s="65"/>
      <c r="E9" s="86">
        <v>460416</v>
      </c>
      <c r="F9" s="86">
        <v>525446</v>
      </c>
      <c r="G9" s="69">
        <v>554491</v>
      </c>
      <c r="H9" s="70">
        <v>535632</v>
      </c>
      <c r="I9" s="70">
        <v>500503</v>
      </c>
    </row>
    <row r="10" spans="1:9" ht="27" customHeight="1">
      <c r="A10" s="104"/>
      <c r="B10" s="52" t="s">
        <v>120</v>
      </c>
      <c r="C10" s="52"/>
      <c r="D10" s="65"/>
      <c r="E10" s="86">
        <v>23286</v>
      </c>
      <c r="F10" s="86">
        <v>30767</v>
      </c>
      <c r="G10" s="69">
        <v>32110</v>
      </c>
      <c r="H10" s="70">
        <v>27987</v>
      </c>
      <c r="I10" s="70">
        <v>31308</v>
      </c>
    </row>
    <row r="11" spans="1:9" ht="27" customHeight="1">
      <c r="A11" s="104"/>
      <c r="B11" s="52" t="s">
        <v>121</v>
      </c>
      <c r="C11" s="52"/>
      <c r="D11" s="65"/>
      <c r="E11" s="86">
        <v>15218</v>
      </c>
      <c r="F11" s="86">
        <v>17562</v>
      </c>
      <c r="G11" s="69">
        <v>16301</v>
      </c>
      <c r="H11" s="70">
        <v>16438</v>
      </c>
      <c r="I11" s="70">
        <v>16298</v>
      </c>
    </row>
    <row r="12" spans="1:9" ht="27" customHeight="1">
      <c r="A12" s="104"/>
      <c r="B12" s="52" t="s">
        <v>122</v>
      </c>
      <c r="C12" s="52"/>
      <c r="D12" s="65"/>
      <c r="E12" s="86">
        <v>8068</v>
      </c>
      <c r="F12" s="86">
        <v>13205</v>
      </c>
      <c r="G12" s="69">
        <v>15809</v>
      </c>
      <c r="H12" s="70">
        <v>11550</v>
      </c>
      <c r="I12" s="70">
        <v>15010</v>
      </c>
    </row>
    <row r="13" spans="1:9" ht="27" customHeight="1">
      <c r="A13" s="104"/>
      <c r="B13" s="52" t="s">
        <v>123</v>
      </c>
      <c r="C13" s="52"/>
      <c r="D13" s="65"/>
      <c r="E13" s="86">
        <v>-1772</v>
      </c>
      <c r="F13" s="86">
        <v>5137</v>
      </c>
      <c r="G13" s="69">
        <v>2605</v>
      </c>
      <c r="H13" s="70">
        <v>-4260</v>
      </c>
      <c r="I13" s="70">
        <v>3460</v>
      </c>
    </row>
    <row r="14" spans="1:9" ht="27" customHeight="1">
      <c r="A14" s="104"/>
      <c r="B14" s="52" t="s">
        <v>124</v>
      </c>
      <c r="C14" s="52"/>
      <c r="D14" s="65"/>
      <c r="E14" s="86">
        <v>0</v>
      </c>
      <c r="F14" s="86">
        <v>0</v>
      </c>
      <c r="G14" s="94">
        <v>0</v>
      </c>
      <c r="H14" s="70">
        <v>0</v>
      </c>
      <c r="I14" s="70">
        <v>0</v>
      </c>
    </row>
    <row r="15" spans="1:9" ht="27" customHeight="1">
      <c r="A15" s="104"/>
      <c r="B15" s="52" t="s">
        <v>125</v>
      </c>
      <c r="C15" s="52"/>
      <c r="D15" s="65"/>
      <c r="E15" s="86">
        <v>-1768</v>
      </c>
      <c r="F15" s="86">
        <v>3967</v>
      </c>
      <c r="G15" s="69">
        <v>4306</v>
      </c>
      <c r="H15" s="70">
        <v>741</v>
      </c>
      <c r="I15" s="70">
        <v>2762</v>
      </c>
    </row>
    <row r="16" spans="1:9" ht="27" customHeight="1">
      <c r="A16" s="104"/>
      <c r="B16" s="52" t="s">
        <v>126</v>
      </c>
      <c r="C16" s="52"/>
      <c r="D16" s="65" t="s">
        <v>42</v>
      </c>
      <c r="E16" s="86">
        <v>65472</v>
      </c>
      <c r="F16" s="86">
        <v>65548</v>
      </c>
      <c r="G16" s="69">
        <v>80229</v>
      </c>
      <c r="H16" s="70">
        <v>87846</v>
      </c>
      <c r="I16" s="69">
        <v>91129</v>
      </c>
    </row>
    <row r="17" spans="1:9" ht="27" customHeight="1">
      <c r="A17" s="104"/>
      <c r="B17" s="52" t="s">
        <v>127</v>
      </c>
      <c r="C17" s="52"/>
      <c r="D17" s="65" t="s">
        <v>43</v>
      </c>
      <c r="E17" s="86">
        <v>32564</v>
      </c>
      <c r="F17" s="86">
        <v>57235</v>
      </c>
      <c r="G17" s="69">
        <v>38126</v>
      </c>
      <c r="H17" s="70">
        <v>29582</v>
      </c>
      <c r="I17" s="69">
        <v>29991</v>
      </c>
    </row>
    <row r="18" spans="1:9" ht="27" customHeight="1">
      <c r="A18" s="104"/>
      <c r="B18" s="52" t="s">
        <v>128</v>
      </c>
      <c r="C18" s="52"/>
      <c r="D18" s="65" t="s">
        <v>44</v>
      </c>
      <c r="E18" s="86">
        <v>820437</v>
      </c>
      <c r="F18" s="86">
        <v>818757</v>
      </c>
      <c r="G18" s="69">
        <v>812267</v>
      </c>
      <c r="H18" s="70">
        <v>791990</v>
      </c>
      <c r="I18" s="69">
        <v>774308</v>
      </c>
    </row>
    <row r="19" spans="1:9" ht="27" customHeight="1">
      <c r="A19" s="104"/>
      <c r="B19" s="52" t="s">
        <v>129</v>
      </c>
      <c r="C19" s="52"/>
      <c r="D19" s="65" t="s">
        <v>130</v>
      </c>
      <c r="E19" s="86">
        <f t="shared" ref="E19:F19" si="0">E17+E18-E16</f>
        <v>787529</v>
      </c>
      <c r="F19" s="86">
        <f t="shared" si="0"/>
        <v>810444</v>
      </c>
      <c r="G19" s="86">
        <f>G17+G18-G16</f>
        <v>770164</v>
      </c>
      <c r="H19" s="86">
        <f>H17+H18-H16</f>
        <v>733726</v>
      </c>
      <c r="I19" s="102">
        <f>I17+I18-I16</f>
        <v>713170</v>
      </c>
    </row>
    <row r="20" spans="1:9" ht="27" customHeight="1">
      <c r="A20" s="104"/>
      <c r="B20" s="52" t="s">
        <v>131</v>
      </c>
      <c r="C20" s="52"/>
      <c r="D20" s="65" t="s">
        <v>132</v>
      </c>
      <c r="E20" s="71">
        <f>E18/E8</f>
        <v>3.2364123359973491</v>
      </c>
      <c r="F20" s="71">
        <f>F18/F8</f>
        <v>3.129206955857061</v>
      </c>
      <c r="G20" s="71">
        <f>G18/G8</f>
        <v>3.1016171220192068</v>
      </c>
      <c r="H20" s="71">
        <f>H18/H8</f>
        <v>2.826123416084128</v>
      </c>
      <c r="I20" s="103">
        <f>I18/I8</f>
        <v>2.7541527057501192</v>
      </c>
    </row>
    <row r="21" spans="1:9" ht="27" customHeight="1">
      <c r="A21" s="104"/>
      <c r="B21" s="52" t="s">
        <v>133</v>
      </c>
      <c r="C21" s="52"/>
      <c r="D21" s="65" t="s">
        <v>134</v>
      </c>
      <c r="E21" s="71">
        <f>E19/E8</f>
        <v>3.106598764506789</v>
      </c>
      <c r="F21" s="71">
        <f>F19/F8</f>
        <v>3.0974355054462066</v>
      </c>
      <c r="G21" s="71">
        <f>G19/G8</f>
        <v>2.9408480821734733</v>
      </c>
      <c r="H21" s="71">
        <f>H19/H8</f>
        <v>2.6182151663401596</v>
      </c>
      <c r="I21" s="103">
        <f>I19/I8</f>
        <v>2.5366896443789972</v>
      </c>
    </row>
    <row r="22" spans="1:9" ht="27" customHeight="1">
      <c r="A22" s="104"/>
      <c r="B22" s="52" t="s">
        <v>135</v>
      </c>
      <c r="C22" s="52"/>
      <c r="D22" s="65" t="s">
        <v>136</v>
      </c>
      <c r="E22" s="86">
        <f>E18/E24*1000000</f>
        <v>1085617.5395278491</v>
      </c>
      <c r="F22" s="86">
        <f>F18/F24*1000000</f>
        <v>1137859.4389063301</v>
      </c>
      <c r="G22" s="86">
        <f>G18/G24*1000000</f>
        <v>1128840.0256268077</v>
      </c>
      <c r="H22" s="86">
        <f>H18/H24*1000000</f>
        <v>1100660.2655237443</v>
      </c>
      <c r="I22" s="102">
        <f>I18/I24*1000000</f>
        <v>1076086.8809923856</v>
      </c>
    </row>
    <row r="23" spans="1:9" ht="27" customHeight="1">
      <c r="A23" s="104"/>
      <c r="B23" s="52" t="s">
        <v>137</v>
      </c>
      <c r="C23" s="52"/>
      <c r="D23" s="65" t="s">
        <v>138</v>
      </c>
      <c r="E23" s="86">
        <f>E19/E24*1000000</f>
        <v>1042073.0601945396</v>
      </c>
      <c r="F23" s="86">
        <f>F19/F24*1000000</f>
        <v>1126306.5294159341</v>
      </c>
      <c r="G23" s="86">
        <f>G19/G24*1000000</f>
        <v>1070327.7979984961</v>
      </c>
      <c r="H23" s="86">
        <f>H19/H24*1000000</f>
        <v>1019688.4480633277</v>
      </c>
      <c r="I23" s="102">
        <f>I19/I24*1000000</f>
        <v>991120.95047105243</v>
      </c>
    </row>
    <row r="24" spans="1:9" ht="27" customHeight="1">
      <c r="A24" s="104"/>
      <c r="B24" s="72" t="s">
        <v>139</v>
      </c>
      <c r="C24" s="73"/>
      <c r="D24" s="65" t="s">
        <v>140</v>
      </c>
      <c r="E24" s="86">
        <v>755733</v>
      </c>
      <c r="F24" s="70">
        <v>719559</v>
      </c>
      <c r="G24" s="69">
        <v>719559</v>
      </c>
      <c r="H24" s="70">
        <v>719559</v>
      </c>
      <c r="I24" s="69">
        <v>719559</v>
      </c>
    </row>
    <row r="25" spans="1:9" ht="27" customHeight="1">
      <c r="A25" s="104"/>
      <c r="B25" s="46" t="s">
        <v>141</v>
      </c>
      <c r="C25" s="46"/>
      <c r="D25" s="46"/>
      <c r="E25" s="86">
        <v>250053</v>
      </c>
      <c r="F25" s="86">
        <v>254613</v>
      </c>
      <c r="G25" s="81">
        <v>266945</v>
      </c>
      <c r="H25" s="85">
        <v>258555</v>
      </c>
      <c r="I25" s="99">
        <v>256923</v>
      </c>
    </row>
    <row r="26" spans="1:9" ht="27" customHeight="1">
      <c r="A26" s="104"/>
      <c r="B26" s="46" t="s">
        <v>142</v>
      </c>
      <c r="C26" s="46"/>
      <c r="D26" s="46"/>
      <c r="E26" s="74">
        <v>0.32700000000000001</v>
      </c>
      <c r="F26" s="74">
        <v>0.32700000000000001</v>
      </c>
      <c r="G26" s="95">
        <v>0.312</v>
      </c>
      <c r="H26" s="75">
        <v>0.312</v>
      </c>
      <c r="I26" s="95">
        <v>0.315</v>
      </c>
    </row>
    <row r="27" spans="1:9" ht="27" customHeight="1">
      <c r="A27" s="104"/>
      <c r="B27" s="46" t="s">
        <v>143</v>
      </c>
      <c r="C27" s="46"/>
      <c r="D27" s="46"/>
      <c r="E27" s="57">
        <v>3.2</v>
      </c>
      <c r="F27" s="57">
        <v>5.2</v>
      </c>
      <c r="G27" s="76">
        <v>5.9</v>
      </c>
      <c r="H27" s="54">
        <v>4.5</v>
      </c>
      <c r="I27" s="76">
        <v>5.8</v>
      </c>
    </row>
    <row r="28" spans="1:9" ht="27" customHeight="1">
      <c r="A28" s="104"/>
      <c r="B28" s="46" t="s">
        <v>144</v>
      </c>
      <c r="C28" s="46"/>
      <c r="D28" s="46"/>
      <c r="E28" s="57">
        <v>94.4</v>
      </c>
      <c r="F28" s="57">
        <v>93.1</v>
      </c>
      <c r="G28" s="76">
        <v>86.9</v>
      </c>
      <c r="H28" s="54">
        <v>90.9</v>
      </c>
      <c r="I28" s="76">
        <v>89.7</v>
      </c>
    </row>
    <row r="29" spans="1:9" ht="27" customHeight="1">
      <c r="A29" s="104"/>
      <c r="B29" s="46" t="s">
        <v>145</v>
      </c>
      <c r="C29" s="46"/>
      <c r="D29" s="46"/>
      <c r="E29" s="57">
        <v>43.2</v>
      </c>
      <c r="F29" s="57">
        <v>38.6</v>
      </c>
      <c r="G29" s="76">
        <v>38.5</v>
      </c>
      <c r="H29" s="54">
        <v>41.2</v>
      </c>
      <c r="I29" s="76">
        <v>43</v>
      </c>
    </row>
    <row r="30" spans="1:9" ht="27" customHeight="1">
      <c r="A30" s="104"/>
      <c r="B30" s="104" t="s">
        <v>146</v>
      </c>
      <c r="C30" s="46" t="s">
        <v>147</v>
      </c>
      <c r="D30" s="46"/>
      <c r="E30" s="57">
        <v>0</v>
      </c>
      <c r="F30" s="57">
        <v>0</v>
      </c>
      <c r="G30" s="76">
        <v>0</v>
      </c>
      <c r="H30" s="96" t="s">
        <v>259</v>
      </c>
      <c r="I30" s="76">
        <v>0</v>
      </c>
    </row>
    <row r="31" spans="1:9" ht="27" customHeight="1">
      <c r="A31" s="104"/>
      <c r="B31" s="104"/>
      <c r="C31" s="46" t="s">
        <v>148</v>
      </c>
      <c r="D31" s="46"/>
      <c r="E31" s="57">
        <v>0</v>
      </c>
      <c r="F31" s="57">
        <v>0</v>
      </c>
      <c r="G31" s="76">
        <v>0</v>
      </c>
      <c r="H31" s="97" t="s">
        <v>259</v>
      </c>
      <c r="I31" s="76">
        <v>0</v>
      </c>
    </row>
    <row r="32" spans="1:9" ht="27" customHeight="1">
      <c r="A32" s="104"/>
      <c r="B32" s="104"/>
      <c r="C32" s="46" t="s">
        <v>149</v>
      </c>
      <c r="D32" s="46"/>
      <c r="E32" s="57">
        <v>11.7</v>
      </c>
      <c r="F32" s="57">
        <v>11.3</v>
      </c>
      <c r="G32" s="76">
        <v>11.3</v>
      </c>
      <c r="H32" s="54">
        <v>11.8</v>
      </c>
      <c r="I32" s="76">
        <v>12.3</v>
      </c>
    </row>
    <row r="33" spans="1:9" ht="27" customHeight="1">
      <c r="A33" s="104"/>
      <c r="B33" s="104"/>
      <c r="C33" s="46" t="s">
        <v>150</v>
      </c>
      <c r="D33" s="46"/>
      <c r="E33" s="57">
        <v>180.6</v>
      </c>
      <c r="F33" s="57">
        <v>172.8</v>
      </c>
      <c r="G33" s="76">
        <v>156.9</v>
      </c>
      <c r="H33" s="76">
        <v>154.19999999999999</v>
      </c>
      <c r="I33" s="76">
        <v>152.19999999999999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0"/>
  <sheetViews>
    <sheetView view="pageBreakPreview" zoomScale="85" zoomScaleNormal="100" zoomScaleSheetLayoutView="85" workbookViewId="0">
      <pane xSplit="5" ySplit="7" topLeftCell="I8" activePane="bottomRight" state="frozen"/>
      <selection activeCell="L8" sqref="L8"/>
      <selection pane="topRight" activeCell="L8" sqref="L8"/>
      <selection pane="bottomLeft" activeCell="L8" sqref="L8"/>
      <selection pane="bottomRight" activeCell="D1" sqref="D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3" width="13.6328125" style="2" customWidth="1"/>
    <col min="24" max="27" width="12" style="2" customWidth="1"/>
    <col min="28" max="16384" width="9" style="2"/>
  </cols>
  <sheetData>
    <row r="1" spans="1:27" ht="34" customHeight="1">
      <c r="A1" s="20" t="s">
        <v>0</v>
      </c>
      <c r="B1" s="11"/>
      <c r="C1" s="11"/>
      <c r="D1" s="21" t="s">
        <v>250</v>
      </c>
      <c r="E1" s="13"/>
      <c r="F1" s="13"/>
      <c r="G1" s="13"/>
    </row>
    <row r="2" spans="1:27" ht="15" customHeight="1"/>
    <row r="3" spans="1:27" ht="15" customHeight="1">
      <c r="A3" s="14" t="s">
        <v>151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6" customHeight="1">
      <c r="A5" s="12" t="s">
        <v>246</v>
      </c>
      <c r="B5" s="12"/>
      <c r="C5" s="12"/>
      <c r="D5" s="12"/>
      <c r="K5" s="15"/>
      <c r="L5" s="15"/>
      <c r="M5" s="15"/>
      <c r="Q5" s="15" t="s">
        <v>47</v>
      </c>
    </row>
    <row r="6" spans="1:27" ht="16" customHeight="1">
      <c r="A6" s="120" t="s">
        <v>48</v>
      </c>
      <c r="B6" s="121"/>
      <c r="C6" s="121"/>
      <c r="D6" s="121"/>
      <c r="E6" s="121"/>
      <c r="F6" s="114" t="s">
        <v>251</v>
      </c>
      <c r="G6" s="113"/>
      <c r="H6" s="112" t="s">
        <v>252</v>
      </c>
      <c r="I6" s="113"/>
      <c r="J6" s="114" t="s">
        <v>253</v>
      </c>
      <c r="K6" s="113"/>
      <c r="L6" s="114" t="s">
        <v>254</v>
      </c>
      <c r="M6" s="113"/>
      <c r="N6" s="114" t="s">
        <v>255</v>
      </c>
      <c r="O6" s="113"/>
      <c r="P6" s="112" t="s">
        <v>256</v>
      </c>
      <c r="Q6" s="113"/>
    </row>
    <row r="7" spans="1:27" ht="16" customHeight="1">
      <c r="A7" s="121"/>
      <c r="B7" s="121"/>
      <c r="C7" s="121"/>
      <c r="D7" s="121"/>
      <c r="E7" s="121"/>
      <c r="F7" s="50" t="s">
        <v>235</v>
      </c>
      <c r="G7" s="50" t="s">
        <v>236</v>
      </c>
      <c r="H7" s="50" t="s">
        <v>235</v>
      </c>
      <c r="I7" s="50" t="s">
        <v>236</v>
      </c>
      <c r="J7" s="50" t="s">
        <v>235</v>
      </c>
      <c r="K7" s="50" t="s">
        <v>236</v>
      </c>
      <c r="L7" s="50" t="s">
        <v>235</v>
      </c>
      <c r="M7" s="50" t="s">
        <v>236</v>
      </c>
      <c r="N7" s="50" t="s">
        <v>235</v>
      </c>
      <c r="O7" s="50" t="s">
        <v>236</v>
      </c>
      <c r="P7" s="50" t="s">
        <v>235</v>
      </c>
      <c r="Q7" s="50" t="s">
        <v>236</v>
      </c>
    </row>
    <row r="8" spans="1:27" ht="16" customHeight="1">
      <c r="A8" s="118" t="s">
        <v>82</v>
      </c>
      <c r="B8" s="60" t="s">
        <v>49</v>
      </c>
      <c r="C8" s="52"/>
      <c r="D8" s="52"/>
      <c r="E8" s="65" t="s">
        <v>40</v>
      </c>
      <c r="F8" s="101">
        <v>26515</v>
      </c>
      <c r="G8" s="101">
        <v>28687</v>
      </c>
      <c r="H8" s="100">
        <v>3558</v>
      </c>
      <c r="I8" s="101">
        <v>3375</v>
      </c>
      <c r="J8" s="100">
        <v>1116</v>
      </c>
      <c r="K8" s="101">
        <v>1106</v>
      </c>
      <c r="L8" s="100">
        <v>8</v>
      </c>
      <c r="M8" s="101">
        <v>8</v>
      </c>
      <c r="N8" s="100">
        <v>65</v>
      </c>
      <c r="O8" s="101">
        <v>53</v>
      </c>
      <c r="P8" s="101">
        <v>913</v>
      </c>
      <c r="Q8" s="81">
        <v>918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6" customHeight="1">
      <c r="A9" s="118"/>
      <c r="B9" s="62"/>
      <c r="C9" s="52" t="s">
        <v>50</v>
      </c>
      <c r="D9" s="52"/>
      <c r="E9" s="65" t="s">
        <v>41</v>
      </c>
      <c r="F9" s="101">
        <v>26189</v>
      </c>
      <c r="G9" s="101">
        <v>25157</v>
      </c>
      <c r="H9" s="100">
        <v>3558</v>
      </c>
      <c r="I9" s="101">
        <v>3375</v>
      </c>
      <c r="J9" s="100">
        <v>1116</v>
      </c>
      <c r="K9" s="101">
        <v>1104</v>
      </c>
      <c r="L9" s="100">
        <v>8</v>
      </c>
      <c r="M9" s="101">
        <v>8</v>
      </c>
      <c r="N9" s="100">
        <v>65</v>
      </c>
      <c r="O9" s="101">
        <v>53</v>
      </c>
      <c r="P9" s="101">
        <v>913</v>
      </c>
      <c r="Q9" s="81">
        <v>916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" customHeight="1">
      <c r="A10" s="118"/>
      <c r="B10" s="61"/>
      <c r="C10" s="52" t="s">
        <v>51</v>
      </c>
      <c r="D10" s="52"/>
      <c r="E10" s="65" t="s">
        <v>42</v>
      </c>
      <c r="F10" s="101">
        <v>326</v>
      </c>
      <c r="G10" s="101">
        <v>3530</v>
      </c>
      <c r="H10" s="100">
        <v>0</v>
      </c>
      <c r="I10" s="101">
        <v>0</v>
      </c>
      <c r="J10" s="66">
        <v>0</v>
      </c>
      <c r="K10" s="66">
        <v>2</v>
      </c>
      <c r="L10" s="66">
        <v>0</v>
      </c>
      <c r="M10" s="101">
        <v>0</v>
      </c>
      <c r="N10" s="100">
        <v>0</v>
      </c>
      <c r="O10" s="101">
        <v>0</v>
      </c>
      <c r="P10" s="101">
        <v>0</v>
      </c>
      <c r="Q10" s="81">
        <v>2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6" customHeight="1">
      <c r="A11" s="118"/>
      <c r="B11" s="60" t="s">
        <v>52</v>
      </c>
      <c r="C11" s="52"/>
      <c r="D11" s="52"/>
      <c r="E11" s="65" t="s">
        <v>43</v>
      </c>
      <c r="F11" s="101">
        <v>29016</v>
      </c>
      <c r="G11" s="101">
        <v>27183</v>
      </c>
      <c r="H11" s="100">
        <v>3101</v>
      </c>
      <c r="I11" s="101">
        <v>3096</v>
      </c>
      <c r="J11" s="100">
        <v>1114</v>
      </c>
      <c r="K11" s="101">
        <v>947</v>
      </c>
      <c r="L11" s="100">
        <v>2</v>
      </c>
      <c r="M11" s="101">
        <v>1</v>
      </c>
      <c r="N11" s="100">
        <v>54</v>
      </c>
      <c r="O11" s="101">
        <v>67</v>
      </c>
      <c r="P11" s="101">
        <v>913</v>
      </c>
      <c r="Q11" s="81">
        <v>924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6" customHeight="1">
      <c r="A12" s="118"/>
      <c r="B12" s="62"/>
      <c r="C12" s="52" t="s">
        <v>53</v>
      </c>
      <c r="D12" s="52"/>
      <c r="E12" s="65" t="s">
        <v>44</v>
      </c>
      <c r="F12" s="101">
        <v>29016</v>
      </c>
      <c r="G12" s="101">
        <v>27183</v>
      </c>
      <c r="H12" s="100">
        <v>3101</v>
      </c>
      <c r="I12" s="101">
        <v>3096</v>
      </c>
      <c r="J12" s="100">
        <v>1114</v>
      </c>
      <c r="K12" s="101">
        <v>947</v>
      </c>
      <c r="L12" s="100">
        <v>2</v>
      </c>
      <c r="M12" s="101">
        <v>1</v>
      </c>
      <c r="N12" s="100">
        <v>54</v>
      </c>
      <c r="O12" s="101">
        <v>67</v>
      </c>
      <c r="P12" s="101">
        <v>913</v>
      </c>
      <c r="Q12" s="81">
        <v>922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6" customHeight="1">
      <c r="A13" s="118"/>
      <c r="B13" s="61"/>
      <c r="C13" s="52" t="s">
        <v>54</v>
      </c>
      <c r="D13" s="52"/>
      <c r="E13" s="65" t="s">
        <v>45</v>
      </c>
      <c r="F13" s="101">
        <v>0</v>
      </c>
      <c r="G13" s="101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101">
        <v>0</v>
      </c>
      <c r="N13" s="100">
        <v>0</v>
      </c>
      <c r="O13" s="101">
        <v>0</v>
      </c>
      <c r="P13" s="101">
        <v>0</v>
      </c>
      <c r="Q13" s="81">
        <v>2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6" customHeight="1">
      <c r="A14" s="118"/>
      <c r="B14" s="52" t="s">
        <v>55</v>
      </c>
      <c r="C14" s="52"/>
      <c r="D14" s="52"/>
      <c r="E14" s="65" t="s">
        <v>152</v>
      </c>
      <c r="F14" s="101">
        <f t="shared" ref="F14:G15" si="0">F9-F12</f>
        <v>-2827</v>
      </c>
      <c r="G14" s="101">
        <f>G9-G12</f>
        <v>-2026</v>
      </c>
      <c r="H14" s="100">
        <f t="shared" ref="H14:P15" si="1">H9-H12</f>
        <v>457</v>
      </c>
      <c r="I14" s="101">
        <f t="shared" si="1"/>
        <v>279</v>
      </c>
      <c r="J14" s="100">
        <f t="shared" si="1"/>
        <v>2</v>
      </c>
      <c r="K14" s="101">
        <f t="shared" si="1"/>
        <v>157</v>
      </c>
      <c r="L14" s="101">
        <f t="shared" si="1"/>
        <v>6</v>
      </c>
      <c r="M14" s="101">
        <f t="shared" si="1"/>
        <v>7</v>
      </c>
      <c r="N14" s="100">
        <f t="shared" si="1"/>
        <v>11</v>
      </c>
      <c r="O14" s="101">
        <f t="shared" si="1"/>
        <v>-14</v>
      </c>
      <c r="P14" s="101">
        <f t="shared" si="1"/>
        <v>0</v>
      </c>
      <c r="Q14" s="85">
        <f t="shared" ref="F14:Q15" si="2">Q9-Q12</f>
        <v>-6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6" customHeight="1">
      <c r="A15" s="118"/>
      <c r="B15" s="52" t="s">
        <v>56</v>
      </c>
      <c r="C15" s="52"/>
      <c r="D15" s="52"/>
      <c r="E15" s="65" t="s">
        <v>153</v>
      </c>
      <c r="F15" s="101">
        <f t="shared" si="0"/>
        <v>326</v>
      </c>
      <c r="G15" s="101">
        <f t="shared" si="0"/>
        <v>3530</v>
      </c>
      <c r="H15" s="100">
        <f t="shared" si="1"/>
        <v>0</v>
      </c>
      <c r="I15" s="101">
        <f t="shared" si="1"/>
        <v>0</v>
      </c>
      <c r="J15" s="100">
        <f t="shared" si="1"/>
        <v>0</v>
      </c>
      <c r="K15" s="101">
        <f t="shared" si="1"/>
        <v>2</v>
      </c>
      <c r="L15" s="101">
        <f t="shared" si="1"/>
        <v>0</v>
      </c>
      <c r="M15" s="101">
        <f t="shared" si="1"/>
        <v>0</v>
      </c>
      <c r="N15" s="100">
        <f t="shared" si="1"/>
        <v>0</v>
      </c>
      <c r="O15" s="101">
        <f t="shared" si="1"/>
        <v>0</v>
      </c>
      <c r="P15" s="101">
        <f t="shared" si="1"/>
        <v>0</v>
      </c>
      <c r="Q15" s="85">
        <f t="shared" si="2"/>
        <v>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6" customHeight="1">
      <c r="A16" s="118"/>
      <c r="B16" s="52" t="s">
        <v>57</v>
      </c>
      <c r="C16" s="52"/>
      <c r="D16" s="52"/>
      <c r="E16" s="65" t="s">
        <v>154</v>
      </c>
      <c r="F16" s="101">
        <f>F8-F11</f>
        <v>-2501</v>
      </c>
      <c r="G16" s="101">
        <f t="shared" ref="G16:P16" si="3">G8-G11</f>
        <v>1504</v>
      </c>
      <c r="H16" s="100">
        <f t="shared" si="3"/>
        <v>457</v>
      </c>
      <c r="I16" s="101">
        <f t="shared" si="3"/>
        <v>279</v>
      </c>
      <c r="J16" s="100">
        <f t="shared" si="3"/>
        <v>2</v>
      </c>
      <c r="K16" s="101">
        <f t="shared" si="3"/>
        <v>159</v>
      </c>
      <c r="L16" s="101">
        <f t="shared" si="3"/>
        <v>6</v>
      </c>
      <c r="M16" s="101">
        <f t="shared" si="3"/>
        <v>7</v>
      </c>
      <c r="N16" s="100">
        <f t="shared" si="3"/>
        <v>11</v>
      </c>
      <c r="O16" s="101">
        <f t="shared" si="3"/>
        <v>-14</v>
      </c>
      <c r="P16" s="101">
        <f t="shared" si="3"/>
        <v>0</v>
      </c>
      <c r="Q16" s="85">
        <f t="shared" ref="F16:Q16" si="4">Q8-Q11</f>
        <v>-6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6" customHeight="1">
      <c r="A17" s="118"/>
      <c r="B17" s="52" t="s">
        <v>58</v>
      </c>
      <c r="C17" s="52"/>
      <c r="D17" s="52"/>
      <c r="E17" s="50"/>
      <c r="F17" s="66">
        <v>6998</v>
      </c>
      <c r="G17" s="101">
        <v>4496</v>
      </c>
      <c r="H17" s="66">
        <v>-1261</v>
      </c>
      <c r="I17" s="66">
        <v>-912</v>
      </c>
      <c r="J17" s="100">
        <v>-1351</v>
      </c>
      <c r="K17" s="101">
        <v>-1402</v>
      </c>
      <c r="L17" s="100">
        <v>-71</v>
      </c>
      <c r="M17" s="101">
        <v>-65</v>
      </c>
      <c r="N17" s="100">
        <v>-217</v>
      </c>
      <c r="O17" s="101">
        <v>-207</v>
      </c>
      <c r="P17" s="136">
        <v>6</v>
      </c>
      <c r="Q17" s="98">
        <v>6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6" customHeight="1">
      <c r="A18" s="118"/>
      <c r="B18" s="52" t="s">
        <v>59</v>
      </c>
      <c r="C18" s="52"/>
      <c r="D18" s="52"/>
      <c r="E18" s="50"/>
      <c r="F18" s="98">
        <v>0</v>
      </c>
      <c r="G18" s="98">
        <v>0</v>
      </c>
      <c r="H18" s="67">
        <v>0</v>
      </c>
      <c r="I18" s="98">
        <v>0</v>
      </c>
      <c r="J18" s="67">
        <v>0</v>
      </c>
      <c r="K18" s="98">
        <v>0</v>
      </c>
      <c r="L18" s="67">
        <v>0</v>
      </c>
      <c r="M18" s="98">
        <v>0</v>
      </c>
      <c r="N18" s="67">
        <v>0</v>
      </c>
      <c r="O18" s="98">
        <v>0</v>
      </c>
      <c r="P18" s="98">
        <v>0</v>
      </c>
      <c r="Q18" s="98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6" customHeight="1">
      <c r="A19" s="118" t="s">
        <v>83</v>
      </c>
      <c r="B19" s="60" t="s">
        <v>60</v>
      </c>
      <c r="C19" s="52"/>
      <c r="D19" s="52"/>
      <c r="E19" s="65"/>
      <c r="F19" s="101">
        <v>1965</v>
      </c>
      <c r="G19" s="101">
        <v>6014</v>
      </c>
      <c r="H19" s="100">
        <v>335</v>
      </c>
      <c r="I19" s="101">
        <v>530</v>
      </c>
      <c r="J19" s="100">
        <v>54</v>
      </c>
      <c r="K19" s="101">
        <v>354</v>
      </c>
      <c r="L19" s="100">
        <v>0</v>
      </c>
      <c r="M19" s="101">
        <v>0</v>
      </c>
      <c r="N19" s="100">
        <v>0</v>
      </c>
      <c r="O19" s="101">
        <v>1</v>
      </c>
      <c r="P19" s="101">
        <v>632</v>
      </c>
      <c r="Q19" s="81">
        <v>691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6" customHeight="1">
      <c r="A20" s="118"/>
      <c r="B20" s="61"/>
      <c r="C20" s="52" t="s">
        <v>61</v>
      </c>
      <c r="D20" s="52"/>
      <c r="E20" s="65"/>
      <c r="F20" s="101">
        <v>911</v>
      </c>
      <c r="G20" s="101">
        <v>4877</v>
      </c>
      <c r="H20" s="100"/>
      <c r="I20" s="101">
        <v>0</v>
      </c>
      <c r="J20" s="100">
        <v>0</v>
      </c>
      <c r="K20" s="66">
        <v>0</v>
      </c>
      <c r="L20" s="66">
        <v>0</v>
      </c>
      <c r="M20" s="101">
        <v>0</v>
      </c>
      <c r="N20" s="100">
        <v>0</v>
      </c>
      <c r="O20" s="101">
        <v>0</v>
      </c>
      <c r="P20" s="101">
        <v>333</v>
      </c>
      <c r="Q20" s="81">
        <v>332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6" customHeight="1">
      <c r="A21" s="118"/>
      <c r="B21" s="77" t="s">
        <v>62</v>
      </c>
      <c r="C21" s="52"/>
      <c r="D21" s="52"/>
      <c r="E21" s="65" t="s">
        <v>155</v>
      </c>
      <c r="F21" s="101">
        <v>1965</v>
      </c>
      <c r="G21" s="101">
        <v>6014</v>
      </c>
      <c r="H21" s="100">
        <v>335</v>
      </c>
      <c r="I21" s="101">
        <v>530</v>
      </c>
      <c r="J21" s="100">
        <v>54</v>
      </c>
      <c r="K21" s="101">
        <v>354</v>
      </c>
      <c r="L21" s="100">
        <v>0</v>
      </c>
      <c r="M21" s="101">
        <v>0</v>
      </c>
      <c r="N21" s="100">
        <v>0</v>
      </c>
      <c r="O21" s="101">
        <v>1</v>
      </c>
      <c r="P21" s="101">
        <v>632</v>
      </c>
      <c r="Q21" s="81">
        <v>691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6" customHeight="1">
      <c r="A22" s="118"/>
      <c r="B22" s="60" t="s">
        <v>63</v>
      </c>
      <c r="C22" s="52"/>
      <c r="D22" s="52"/>
      <c r="E22" s="65" t="s">
        <v>156</v>
      </c>
      <c r="F22" s="101">
        <v>3209</v>
      </c>
      <c r="G22" s="101">
        <v>7230</v>
      </c>
      <c r="H22" s="100">
        <v>3446</v>
      </c>
      <c r="I22" s="101">
        <v>941</v>
      </c>
      <c r="J22" s="100">
        <v>619</v>
      </c>
      <c r="K22" s="101">
        <v>575</v>
      </c>
      <c r="L22" s="100">
        <v>0</v>
      </c>
      <c r="M22" s="101">
        <v>0</v>
      </c>
      <c r="N22" s="100">
        <v>7</v>
      </c>
      <c r="O22" s="101">
        <v>35</v>
      </c>
      <c r="P22" s="101">
        <v>632</v>
      </c>
      <c r="Q22" s="81">
        <v>691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6" customHeight="1">
      <c r="A23" s="118"/>
      <c r="B23" s="61" t="s">
        <v>64</v>
      </c>
      <c r="C23" s="52" t="s">
        <v>65</v>
      </c>
      <c r="D23" s="52"/>
      <c r="E23" s="65"/>
      <c r="F23" s="101">
        <v>2012</v>
      </c>
      <c r="G23" s="101">
        <v>1867</v>
      </c>
      <c r="H23" s="100">
        <v>0</v>
      </c>
      <c r="I23" s="101">
        <v>0</v>
      </c>
      <c r="J23" s="100">
        <v>35</v>
      </c>
      <c r="K23" s="101">
        <v>53</v>
      </c>
      <c r="L23" s="100">
        <v>0</v>
      </c>
      <c r="M23" s="101">
        <v>0</v>
      </c>
      <c r="N23" s="100">
        <v>0</v>
      </c>
      <c r="O23" s="101">
        <v>0</v>
      </c>
      <c r="P23" s="101">
        <v>562</v>
      </c>
      <c r="Q23" s="81">
        <v>529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6" customHeight="1">
      <c r="A24" s="118"/>
      <c r="B24" s="52" t="s">
        <v>157</v>
      </c>
      <c r="C24" s="52"/>
      <c r="D24" s="52"/>
      <c r="E24" s="65" t="s">
        <v>158</v>
      </c>
      <c r="F24" s="101">
        <f t="shared" ref="F24:O24" si="5">F21-F22</f>
        <v>-1244</v>
      </c>
      <c r="G24" s="101">
        <f t="shared" si="5"/>
        <v>-1216</v>
      </c>
      <c r="H24" s="100">
        <f t="shared" si="5"/>
        <v>-3111</v>
      </c>
      <c r="I24" s="100">
        <f t="shared" si="5"/>
        <v>-411</v>
      </c>
      <c r="J24" s="100">
        <f t="shared" si="5"/>
        <v>-565</v>
      </c>
      <c r="K24" s="100">
        <f t="shared" si="5"/>
        <v>-221</v>
      </c>
      <c r="L24" s="100">
        <f t="shared" si="5"/>
        <v>0</v>
      </c>
      <c r="M24" s="100">
        <f t="shared" si="5"/>
        <v>0</v>
      </c>
      <c r="N24" s="100">
        <f t="shared" si="5"/>
        <v>-7</v>
      </c>
      <c r="O24" s="100">
        <f t="shared" si="5"/>
        <v>-34</v>
      </c>
      <c r="P24" s="101">
        <v>0</v>
      </c>
      <c r="Q24" s="85">
        <f t="shared" ref="F24:Q24" si="6">Q21-Q22</f>
        <v>0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6" customHeight="1">
      <c r="A25" s="118"/>
      <c r="B25" s="60" t="s">
        <v>66</v>
      </c>
      <c r="C25" s="60"/>
      <c r="D25" s="60"/>
      <c r="E25" s="122" t="s">
        <v>159</v>
      </c>
      <c r="F25" s="133">
        <v>1244</v>
      </c>
      <c r="G25" s="133">
        <v>1216</v>
      </c>
      <c r="H25" s="110">
        <v>3111</v>
      </c>
      <c r="I25" s="126">
        <v>411</v>
      </c>
      <c r="J25" s="110">
        <v>565</v>
      </c>
      <c r="K25" s="126">
        <v>221</v>
      </c>
      <c r="L25" s="135">
        <v>0</v>
      </c>
      <c r="M25" s="126">
        <v>0</v>
      </c>
      <c r="N25" s="110">
        <v>7</v>
      </c>
      <c r="O25" s="126">
        <v>34</v>
      </c>
      <c r="P25" s="125">
        <v>0</v>
      </c>
      <c r="Q25" s="125">
        <v>0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6" customHeight="1">
      <c r="A26" s="118"/>
      <c r="B26" s="77" t="s">
        <v>67</v>
      </c>
      <c r="C26" s="77"/>
      <c r="D26" s="77"/>
      <c r="E26" s="123"/>
      <c r="F26" s="134"/>
      <c r="G26" s="134"/>
      <c r="H26" s="111"/>
      <c r="I26" s="127"/>
      <c r="J26" s="111"/>
      <c r="K26" s="127"/>
      <c r="L26" s="128"/>
      <c r="M26" s="127"/>
      <c r="N26" s="111"/>
      <c r="O26" s="127"/>
      <c r="P26" s="137"/>
      <c r="Q26" s="111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6" customHeight="1">
      <c r="A27" s="118"/>
      <c r="B27" s="52" t="s">
        <v>160</v>
      </c>
      <c r="C27" s="52"/>
      <c r="D27" s="52"/>
      <c r="E27" s="65" t="s">
        <v>161</v>
      </c>
      <c r="F27" s="101">
        <f>F24+F25</f>
        <v>0</v>
      </c>
      <c r="G27" s="100">
        <f>G24+G25</f>
        <v>0</v>
      </c>
      <c r="H27" s="100">
        <f t="shared" ref="H27:P27" si="7">H24+H25</f>
        <v>0</v>
      </c>
      <c r="I27" s="100">
        <f t="shared" si="7"/>
        <v>0</v>
      </c>
      <c r="J27" s="100">
        <f t="shared" si="7"/>
        <v>0</v>
      </c>
      <c r="K27" s="100">
        <f t="shared" si="7"/>
        <v>0</v>
      </c>
      <c r="L27" s="100">
        <v>0</v>
      </c>
      <c r="M27" s="100">
        <f t="shared" ref="M27" si="8">M24+M25</f>
        <v>0</v>
      </c>
      <c r="N27" s="100">
        <f t="shared" si="7"/>
        <v>0</v>
      </c>
      <c r="O27" s="100">
        <f t="shared" si="7"/>
        <v>0</v>
      </c>
      <c r="P27" s="101">
        <f t="shared" si="7"/>
        <v>0</v>
      </c>
      <c r="Q27" s="85">
        <f t="shared" ref="F27:Q27" si="9">Q24+Q25</f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6" customHeight="1">
      <c r="A29" s="12"/>
      <c r="F29" s="27"/>
      <c r="G29" s="27"/>
      <c r="H29" s="27"/>
      <c r="I29" s="27"/>
      <c r="J29" s="28"/>
      <c r="K29" s="28"/>
      <c r="L29" s="28"/>
      <c r="M29" s="28"/>
      <c r="N29" s="27"/>
      <c r="O29" s="27"/>
      <c r="P29" s="27"/>
      <c r="Q29" s="28" t="s">
        <v>162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6" customHeight="1">
      <c r="A30" s="121" t="s">
        <v>68</v>
      </c>
      <c r="B30" s="121"/>
      <c r="C30" s="121"/>
      <c r="D30" s="121"/>
      <c r="E30" s="121"/>
      <c r="F30" s="115" t="s">
        <v>257</v>
      </c>
      <c r="G30" s="115"/>
      <c r="H30" s="115" t="s">
        <v>258</v>
      </c>
      <c r="I30" s="115"/>
      <c r="J30" s="115"/>
      <c r="K30" s="115"/>
      <c r="L30" s="87"/>
      <c r="M30" s="87"/>
      <c r="N30" s="115"/>
      <c r="O30" s="115"/>
      <c r="P30" s="115"/>
      <c r="Q30" s="115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6" customHeight="1">
      <c r="A31" s="121"/>
      <c r="B31" s="121"/>
      <c r="C31" s="121"/>
      <c r="D31" s="121"/>
      <c r="E31" s="121"/>
      <c r="F31" s="50" t="s">
        <v>235</v>
      </c>
      <c r="G31" s="50" t="s">
        <v>236</v>
      </c>
      <c r="H31" s="50" t="s">
        <v>235</v>
      </c>
      <c r="I31" s="50" t="s">
        <v>236</v>
      </c>
      <c r="J31" s="50" t="s">
        <v>235</v>
      </c>
      <c r="K31" s="50" t="s">
        <v>236</v>
      </c>
      <c r="L31" s="50" t="s">
        <v>235</v>
      </c>
      <c r="M31" s="50" t="s">
        <v>236</v>
      </c>
      <c r="N31" s="50" t="s">
        <v>235</v>
      </c>
      <c r="O31" s="50" t="s">
        <v>236</v>
      </c>
      <c r="P31" s="50" t="s">
        <v>235</v>
      </c>
      <c r="Q31" s="50" t="s">
        <v>236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" customHeight="1">
      <c r="A32" s="118" t="s">
        <v>84</v>
      </c>
      <c r="B32" s="60" t="s">
        <v>49</v>
      </c>
      <c r="C32" s="52"/>
      <c r="D32" s="52"/>
      <c r="E32" s="65" t="s">
        <v>40</v>
      </c>
      <c r="F32" s="101">
        <v>1077</v>
      </c>
      <c r="G32" s="101">
        <v>1064</v>
      </c>
      <c r="H32" s="101">
        <v>872</v>
      </c>
      <c r="I32" s="101">
        <v>288</v>
      </c>
      <c r="J32" s="53"/>
      <c r="K32" s="53"/>
      <c r="L32" s="85"/>
      <c r="M32" s="85"/>
      <c r="N32" s="53"/>
      <c r="O32" s="53"/>
      <c r="P32" s="53"/>
      <c r="Q32" s="53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6" customHeight="1">
      <c r="A33" s="124"/>
      <c r="B33" s="62"/>
      <c r="C33" s="60" t="s">
        <v>69</v>
      </c>
      <c r="D33" s="52"/>
      <c r="E33" s="65"/>
      <c r="F33" s="101">
        <v>1043</v>
      </c>
      <c r="G33" s="101">
        <v>1025</v>
      </c>
      <c r="H33" s="101">
        <v>870</v>
      </c>
      <c r="I33" s="101">
        <v>286</v>
      </c>
      <c r="J33" s="53"/>
      <c r="K33" s="53"/>
      <c r="L33" s="85"/>
      <c r="M33" s="85"/>
      <c r="N33" s="53"/>
      <c r="O33" s="53"/>
      <c r="P33" s="53"/>
      <c r="Q33" s="53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6" customHeight="1">
      <c r="A34" s="124"/>
      <c r="B34" s="62"/>
      <c r="C34" s="61"/>
      <c r="D34" s="52" t="s">
        <v>70</v>
      </c>
      <c r="E34" s="65"/>
      <c r="F34" s="101">
        <v>1007</v>
      </c>
      <c r="G34" s="101">
        <v>993</v>
      </c>
      <c r="H34" s="101">
        <v>623</v>
      </c>
      <c r="I34" s="101">
        <v>242</v>
      </c>
      <c r="J34" s="53"/>
      <c r="K34" s="53"/>
      <c r="L34" s="85"/>
      <c r="M34" s="85"/>
      <c r="N34" s="53"/>
      <c r="O34" s="53"/>
      <c r="P34" s="53"/>
      <c r="Q34" s="53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6" customHeight="1">
      <c r="A35" s="124"/>
      <c r="B35" s="61"/>
      <c r="C35" s="77" t="s">
        <v>71</v>
      </c>
      <c r="D35" s="52"/>
      <c r="E35" s="65"/>
      <c r="F35" s="101">
        <v>34</v>
      </c>
      <c r="G35" s="101">
        <v>39</v>
      </c>
      <c r="H35" s="101">
        <v>2</v>
      </c>
      <c r="I35" s="101">
        <v>2</v>
      </c>
      <c r="J35" s="67"/>
      <c r="K35" s="67"/>
      <c r="L35" s="67"/>
      <c r="M35" s="67"/>
      <c r="N35" s="53"/>
      <c r="O35" s="53"/>
      <c r="P35" s="53"/>
      <c r="Q35" s="53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6" customHeight="1">
      <c r="A36" s="124"/>
      <c r="B36" s="60" t="s">
        <v>52</v>
      </c>
      <c r="C36" s="52"/>
      <c r="D36" s="52"/>
      <c r="E36" s="65" t="s">
        <v>41</v>
      </c>
      <c r="F36" s="101">
        <v>408</v>
      </c>
      <c r="G36" s="101">
        <v>379</v>
      </c>
      <c r="H36" s="101">
        <v>16</v>
      </c>
      <c r="I36" s="101">
        <v>16</v>
      </c>
      <c r="J36" s="53"/>
      <c r="K36" s="53"/>
      <c r="L36" s="85"/>
      <c r="M36" s="85"/>
      <c r="N36" s="53"/>
      <c r="O36" s="53"/>
      <c r="P36" s="53"/>
      <c r="Q36" s="53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6" customHeight="1">
      <c r="A37" s="124"/>
      <c r="B37" s="62"/>
      <c r="C37" s="52" t="s">
        <v>72</v>
      </c>
      <c r="D37" s="52"/>
      <c r="E37" s="65"/>
      <c r="F37" s="101">
        <v>373</v>
      </c>
      <c r="G37" s="101">
        <v>339</v>
      </c>
      <c r="H37" s="101">
        <v>13</v>
      </c>
      <c r="I37" s="101">
        <v>10</v>
      </c>
      <c r="J37" s="53"/>
      <c r="K37" s="53"/>
      <c r="L37" s="85"/>
      <c r="M37" s="85"/>
      <c r="N37" s="53"/>
      <c r="O37" s="53"/>
      <c r="P37" s="53"/>
      <c r="Q37" s="53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6" customHeight="1">
      <c r="A38" s="124"/>
      <c r="B38" s="61"/>
      <c r="C38" s="52" t="s">
        <v>73</v>
      </c>
      <c r="D38" s="52"/>
      <c r="E38" s="65"/>
      <c r="F38" s="101">
        <v>35</v>
      </c>
      <c r="G38" s="101">
        <v>40</v>
      </c>
      <c r="H38" s="101">
        <v>3</v>
      </c>
      <c r="I38" s="101">
        <v>6</v>
      </c>
      <c r="J38" s="53"/>
      <c r="K38" s="67"/>
      <c r="L38" s="67"/>
      <c r="M38" s="67"/>
      <c r="N38" s="53"/>
      <c r="O38" s="53"/>
      <c r="P38" s="53"/>
      <c r="Q38" s="53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6" customHeight="1">
      <c r="A39" s="124"/>
      <c r="B39" s="46" t="s">
        <v>74</v>
      </c>
      <c r="C39" s="46"/>
      <c r="D39" s="46"/>
      <c r="E39" s="65" t="s">
        <v>163</v>
      </c>
      <c r="F39" s="101">
        <f t="shared" ref="F39:I39" si="10">F32-F36</f>
        <v>669</v>
      </c>
      <c r="G39" s="101">
        <f t="shared" si="10"/>
        <v>685</v>
      </c>
      <c r="H39" s="101">
        <f t="shared" si="10"/>
        <v>856</v>
      </c>
      <c r="I39" s="101">
        <f t="shared" si="10"/>
        <v>272</v>
      </c>
      <c r="J39" s="53">
        <f t="shared" ref="F39:Q39" si="11">J32-J36</f>
        <v>0</v>
      </c>
      <c r="K39" s="53">
        <f t="shared" si="11"/>
        <v>0</v>
      </c>
      <c r="L39" s="85"/>
      <c r="M39" s="85"/>
      <c r="N39" s="53">
        <f t="shared" si="11"/>
        <v>0</v>
      </c>
      <c r="O39" s="53">
        <f t="shared" si="11"/>
        <v>0</v>
      </c>
      <c r="P39" s="53">
        <f t="shared" si="11"/>
        <v>0</v>
      </c>
      <c r="Q39" s="53">
        <f t="shared" si="11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6" customHeight="1">
      <c r="A40" s="118" t="s">
        <v>85</v>
      </c>
      <c r="B40" s="60" t="s">
        <v>75</v>
      </c>
      <c r="C40" s="52"/>
      <c r="D40" s="52"/>
      <c r="E40" s="65" t="s">
        <v>43</v>
      </c>
      <c r="F40" s="101">
        <v>1158</v>
      </c>
      <c r="G40" s="101">
        <v>1414</v>
      </c>
      <c r="H40" s="101">
        <v>162</v>
      </c>
      <c r="I40" s="101">
        <v>271</v>
      </c>
      <c r="J40" s="53"/>
      <c r="K40" s="53"/>
      <c r="L40" s="85"/>
      <c r="M40" s="85"/>
      <c r="N40" s="53"/>
      <c r="O40" s="53"/>
      <c r="P40" s="53"/>
      <c r="Q40" s="53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6" customHeight="1">
      <c r="A41" s="119"/>
      <c r="B41" s="61"/>
      <c r="C41" s="52" t="s">
        <v>76</v>
      </c>
      <c r="D41" s="52"/>
      <c r="E41" s="65"/>
      <c r="F41" s="98">
        <v>891</v>
      </c>
      <c r="G41" s="98">
        <v>920</v>
      </c>
      <c r="H41" s="98">
        <v>33</v>
      </c>
      <c r="I41" s="98">
        <v>0</v>
      </c>
      <c r="J41" s="53"/>
      <c r="K41" s="53"/>
      <c r="L41" s="85"/>
      <c r="M41" s="85"/>
      <c r="N41" s="53"/>
      <c r="O41" s="53"/>
      <c r="P41" s="53"/>
      <c r="Q41" s="53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6" customHeight="1">
      <c r="A42" s="119"/>
      <c r="B42" s="60" t="s">
        <v>63</v>
      </c>
      <c r="C42" s="52"/>
      <c r="D42" s="52"/>
      <c r="E42" s="65" t="s">
        <v>44</v>
      </c>
      <c r="F42" s="101">
        <v>1842</v>
      </c>
      <c r="G42" s="101">
        <v>2086</v>
      </c>
      <c r="H42" s="101">
        <v>984</v>
      </c>
      <c r="I42" s="101">
        <v>543</v>
      </c>
      <c r="J42" s="53"/>
      <c r="K42" s="53"/>
      <c r="L42" s="85"/>
      <c r="M42" s="85"/>
      <c r="N42" s="53"/>
      <c r="O42" s="53"/>
      <c r="P42" s="53"/>
      <c r="Q42" s="53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6" customHeight="1">
      <c r="A43" s="119"/>
      <c r="B43" s="61"/>
      <c r="C43" s="52" t="s">
        <v>77</v>
      </c>
      <c r="D43" s="52"/>
      <c r="E43" s="65"/>
      <c r="F43" s="101">
        <v>1690</v>
      </c>
      <c r="G43" s="101">
        <v>1797</v>
      </c>
      <c r="H43" s="101">
        <v>756</v>
      </c>
      <c r="I43" s="101">
        <v>543</v>
      </c>
      <c r="J43" s="67"/>
      <c r="K43" s="67"/>
      <c r="L43" s="67"/>
      <c r="M43" s="67"/>
      <c r="N43" s="53"/>
      <c r="O43" s="53"/>
      <c r="P43" s="53"/>
      <c r="Q43" s="53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6" customHeight="1">
      <c r="A44" s="119"/>
      <c r="B44" s="52" t="s">
        <v>74</v>
      </c>
      <c r="C44" s="52"/>
      <c r="D44" s="52"/>
      <c r="E44" s="65" t="s">
        <v>164</v>
      </c>
      <c r="F44" s="98">
        <f t="shared" ref="F44:I44" si="12">F40-F42</f>
        <v>-684</v>
      </c>
      <c r="G44" s="98">
        <f t="shared" si="12"/>
        <v>-672</v>
      </c>
      <c r="H44" s="98">
        <f t="shared" si="12"/>
        <v>-822</v>
      </c>
      <c r="I44" s="98">
        <f t="shared" si="12"/>
        <v>-272</v>
      </c>
      <c r="J44" s="67">
        <f t="shared" ref="F44:Q44" si="13">J40-J42</f>
        <v>0</v>
      </c>
      <c r="K44" s="67">
        <f t="shared" si="13"/>
        <v>0</v>
      </c>
      <c r="L44" s="67"/>
      <c r="M44" s="67"/>
      <c r="N44" s="67">
        <f t="shared" si="13"/>
        <v>0</v>
      </c>
      <c r="O44" s="67">
        <f t="shared" si="13"/>
        <v>0</v>
      </c>
      <c r="P44" s="67">
        <f t="shared" si="13"/>
        <v>0</v>
      </c>
      <c r="Q44" s="67">
        <f t="shared" si="13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6" customHeight="1">
      <c r="A45" s="118" t="s">
        <v>86</v>
      </c>
      <c r="B45" s="46" t="s">
        <v>78</v>
      </c>
      <c r="C45" s="46"/>
      <c r="D45" s="46"/>
      <c r="E45" s="65" t="s">
        <v>165</v>
      </c>
      <c r="F45" s="101">
        <f t="shared" ref="F45:I45" si="14">F39+F44</f>
        <v>-15</v>
      </c>
      <c r="G45" s="101">
        <f t="shared" si="14"/>
        <v>13</v>
      </c>
      <c r="H45" s="101">
        <f t="shared" si="14"/>
        <v>34</v>
      </c>
      <c r="I45" s="101">
        <f t="shared" si="14"/>
        <v>0</v>
      </c>
      <c r="J45" s="53">
        <f t="shared" ref="F45:Q45" si="15">J39+J44</f>
        <v>0</v>
      </c>
      <c r="K45" s="53">
        <f t="shared" si="15"/>
        <v>0</v>
      </c>
      <c r="L45" s="85"/>
      <c r="M45" s="85"/>
      <c r="N45" s="53">
        <f t="shared" si="15"/>
        <v>0</v>
      </c>
      <c r="O45" s="53">
        <f t="shared" si="15"/>
        <v>0</v>
      </c>
      <c r="P45" s="53">
        <f t="shared" si="15"/>
        <v>0</v>
      </c>
      <c r="Q45" s="53">
        <f t="shared" si="15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6" customHeight="1">
      <c r="A46" s="119"/>
      <c r="B46" s="52" t="s">
        <v>79</v>
      </c>
      <c r="C46" s="52"/>
      <c r="D46" s="52"/>
      <c r="E46" s="52"/>
      <c r="F46" s="98">
        <v>0</v>
      </c>
      <c r="G46" s="98">
        <v>0</v>
      </c>
      <c r="H46" s="98">
        <v>0</v>
      </c>
      <c r="I46" s="98">
        <v>0</v>
      </c>
      <c r="J46" s="67"/>
      <c r="K46" s="67"/>
      <c r="L46" s="67"/>
      <c r="M46" s="67"/>
      <c r="N46" s="53"/>
      <c r="O46" s="53"/>
      <c r="P46" s="67"/>
      <c r="Q46" s="67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6" customHeight="1">
      <c r="A47" s="119"/>
      <c r="B47" s="52" t="s">
        <v>80</v>
      </c>
      <c r="C47" s="52"/>
      <c r="D47" s="52"/>
      <c r="E47" s="52"/>
      <c r="F47" s="101">
        <v>277</v>
      </c>
      <c r="G47" s="101">
        <v>292</v>
      </c>
      <c r="H47" s="101">
        <v>106</v>
      </c>
      <c r="I47" s="101">
        <v>72</v>
      </c>
      <c r="J47" s="53"/>
      <c r="K47" s="53"/>
      <c r="L47" s="85"/>
      <c r="M47" s="85"/>
      <c r="N47" s="53"/>
      <c r="O47" s="53"/>
      <c r="P47" s="53"/>
      <c r="Q47" s="53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6" customHeight="1">
      <c r="A48" s="119"/>
      <c r="B48" s="52" t="s">
        <v>81</v>
      </c>
      <c r="C48" s="52"/>
      <c r="D48" s="52"/>
      <c r="E48" s="52"/>
      <c r="F48" s="101">
        <v>148</v>
      </c>
      <c r="G48" s="101">
        <v>157</v>
      </c>
      <c r="H48" s="101">
        <v>72</v>
      </c>
      <c r="I48" s="101">
        <v>72</v>
      </c>
      <c r="J48" s="53"/>
      <c r="K48" s="53"/>
      <c r="L48" s="85"/>
      <c r="M48" s="85"/>
      <c r="N48" s="53"/>
      <c r="O48" s="53"/>
      <c r="P48" s="53"/>
      <c r="Q48" s="53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7" ht="16" customHeight="1">
      <c r="A49" s="8" t="s">
        <v>166</v>
      </c>
      <c r="Q49" s="6"/>
    </row>
    <row r="50" spans="1:17" ht="16" customHeight="1">
      <c r="A50" s="8"/>
    </row>
  </sheetData>
  <mergeCells count="31">
    <mergeCell ref="L6:M6"/>
    <mergeCell ref="M25:M26"/>
    <mergeCell ref="J6:K6"/>
    <mergeCell ref="N6:O6"/>
    <mergeCell ref="P6:Q6"/>
    <mergeCell ref="O25:O26"/>
    <mergeCell ref="P25:P26"/>
    <mergeCell ref="L25:L26"/>
    <mergeCell ref="A6:E7"/>
    <mergeCell ref="F6:G6"/>
    <mergeCell ref="H6:I6"/>
    <mergeCell ref="A32:A39"/>
    <mergeCell ref="A40:A44"/>
    <mergeCell ref="H25:H26"/>
    <mergeCell ref="I25:I26"/>
    <mergeCell ref="A8:A18"/>
    <mergeCell ref="A19:A27"/>
    <mergeCell ref="E25:E26"/>
    <mergeCell ref="F25:F26"/>
    <mergeCell ref="G25:G26"/>
    <mergeCell ref="A45:A48"/>
    <mergeCell ref="Q25:Q26"/>
    <mergeCell ref="A30:E31"/>
    <mergeCell ref="F30:G30"/>
    <mergeCell ref="H30:I30"/>
    <mergeCell ref="J30:K30"/>
    <mergeCell ref="N30:O30"/>
    <mergeCell ref="P30:Q30"/>
    <mergeCell ref="J25:J26"/>
    <mergeCell ref="K25:K26"/>
    <mergeCell ref="N25:N2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C1" sqref="C1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3" t="s">
        <v>0</v>
      </c>
      <c r="B1" s="33"/>
      <c r="C1" s="21" t="s">
        <v>250</v>
      </c>
      <c r="D1" s="41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2"/>
      <c r="B5" s="42" t="s">
        <v>247</v>
      </c>
      <c r="C5" s="42"/>
      <c r="D5" s="42"/>
      <c r="H5" s="15"/>
      <c r="L5" s="15"/>
      <c r="N5" s="15" t="s">
        <v>168</v>
      </c>
    </row>
    <row r="6" spans="1:14" ht="15" customHeight="1">
      <c r="A6" s="43"/>
      <c r="B6" s="44"/>
      <c r="C6" s="44"/>
      <c r="D6" s="83"/>
      <c r="E6" s="130" t="s">
        <v>260</v>
      </c>
      <c r="F6" s="130"/>
      <c r="G6" s="130" t="s">
        <v>261</v>
      </c>
      <c r="H6" s="130"/>
      <c r="I6" s="131" t="s">
        <v>262</v>
      </c>
      <c r="J6" s="132"/>
      <c r="K6" s="130"/>
      <c r="L6" s="130"/>
      <c r="M6" s="130"/>
      <c r="N6" s="130"/>
    </row>
    <row r="7" spans="1:14" ht="15" customHeight="1">
      <c r="A7" s="18"/>
      <c r="B7" s="19"/>
      <c r="C7" s="19"/>
      <c r="D7" s="59"/>
      <c r="E7" s="36" t="s">
        <v>235</v>
      </c>
      <c r="F7" s="36" t="s">
        <v>236</v>
      </c>
      <c r="G7" s="36" t="s">
        <v>235</v>
      </c>
      <c r="H7" s="36" t="s">
        <v>236</v>
      </c>
      <c r="I7" s="36" t="s">
        <v>235</v>
      </c>
      <c r="J7" s="36" t="s">
        <v>236</v>
      </c>
      <c r="K7" s="36" t="s">
        <v>235</v>
      </c>
      <c r="L7" s="36" t="s">
        <v>236</v>
      </c>
      <c r="M7" s="36" t="s">
        <v>235</v>
      </c>
      <c r="N7" s="36" t="s">
        <v>236</v>
      </c>
    </row>
    <row r="8" spans="1:14" ht="18" customHeight="1">
      <c r="A8" s="104" t="s">
        <v>169</v>
      </c>
      <c r="B8" s="78" t="s">
        <v>170</v>
      </c>
      <c r="C8" s="79"/>
      <c r="D8" s="79"/>
      <c r="E8" s="138">
        <v>1</v>
      </c>
      <c r="F8" s="138">
        <v>1</v>
      </c>
      <c r="G8" s="138">
        <v>1</v>
      </c>
      <c r="H8" s="138">
        <v>1</v>
      </c>
      <c r="I8" s="80">
        <v>13</v>
      </c>
      <c r="J8" s="80">
        <v>13</v>
      </c>
      <c r="K8" s="80"/>
      <c r="L8" s="80"/>
      <c r="M8" s="80"/>
      <c r="N8" s="80"/>
    </row>
    <row r="9" spans="1:14" ht="18" customHeight="1">
      <c r="A9" s="104"/>
      <c r="B9" s="104" t="s">
        <v>171</v>
      </c>
      <c r="C9" s="52" t="s">
        <v>172</v>
      </c>
      <c r="D9" s="52"/>
      <c r="E9" s="138">
        <v>10</v>
      </c>
      <c r="F9" s="138">
        <v>10</v>
      </c>
      <c r="G9" s="138">
        <v>30</v>
      </c>
      <c r="H9" s="138">
        <v>30</v>
      </c>
      <c r="I9" s="80">
        <v>5056</v>
      </c>
      <c r="J9" s="80">
        <v>5056</v>
      </c>
      <c r="K9" s="80"/>
      <c r="L9" s="80"/>
      <c r="M9" s="80"/>
      <c r="N9" s="80"/>
    </row>
    <row r="10" spans="1:14" ht="18" customHeight="1">
      <c r="A10" s="104"/>
      <c r="B10" s="104"/>
      <c r="C10" s="52" t="s">
        <v>173</v>
      </c>
      <c r="D10" s="52"/>
      <c r="E10" s="138">
        <v>10</v>
      </c>
      <c r="F10" s="138">
        <v>10</v>
      </c>
      <c r="G10" s="138">
        <v>30</v>
      </c>
      <c r="H10" s="138">
        <v>30</v>
      </c>
      <c r="I10" s="80">
        <v>3177</v>
      </c>
      <c r="J10" s="80">
        <v>3177</v>
      </c>
      <c r="K10" s="80"/>
      <c r="L10" s="80"/>
      <c r="M10" s="80"/>
      <c r="N10" s="80"/>
    </row>
    <row r="11" spans="1:14" ht="18" customHeight="1">
      <c r="A11" s="104"/>
      <c r="B11" s="104"/>
      <c r="C11" s="52" t="s">
        <v>174</v>
      </c>
      <c r="D11" s="52"/>
      <c r="E11" s="138">
        <v>0</v>
      </c>
      <c r="F11" s="138">
        <v>0</v>
      </c>
      <c r="G11" s="138">
        <v>0</v>
      </c>
      <c r="H11" s="138">
        <v>0</v>
      </c>
      <c r="I11" s="80">
        <v>1681</v>
      </c>
      <c r="J11" s="80">
        <v>1681</v>
      </c>
      <c r="K11" s="80"/>
      <c r="L11" s="80"/>
      <c r="M11" s="80"/>
      <c r="N11" s="80"/>
    </row>
    <row r="12" spans="1:14" ht="18" customHeight="1">
      <c r="A12" s="104"/>
      <c r="B12" s="104"/>
      <c r="C12" s="52" t="s">
        <v>175</v>
      </c>
      <c r="D12" s="52"/>
      <c r="E12" s="138">
        <v>0</v>
      </c>
      <c r="F12" s="138">
        <v>0</v>
      </c>
      <c r="G12" s="138">
        <v>0</v>
      </c>
      <c r="H12" s="138">
        <v>0</v>
      </c>
      <c r="I12" s="80">
        <v>198</v>
      </c>
      <c r="J12" s="80">
        <v>198</v>
      </c>
      <c r="K12" s="80"/>
      <c r="L12" s="80"/>
      <c r="M12" s="80"/>
      <c r="N12" s="80"/>
    </row>
    <row r="13" spans="1:14" ht="18" customHeight="1">
      <c r="A13" s="104"/>
      <c r="B13" s="104"/>
      <c r="C13" s="52" t="s">
        <v>176</v>
      </c>
      <c r="D13" s="52"/>
      <c r="E13" s="138">
        <v>0</v>
      </c>
      <c r="F13" s="138">
        <v>0</v>
      </c>
      <c r="G13" s="138">
        <v>0</v>
      </c>
      <c r="H13" s="138">
        <v>0</v>
      </c>
      <c r="I13" s="80">
        <v>0</v>
      </c>
      <c r="J13" s="80">
        <v>0</v>
      </c>
      <c r="K13" s="80"/>
      <c r="L13" s="80"/>
      <c r="M13" s="80"/>
      <c r="N13" s="80"/>
    </row>
    <row r="14" spans="1:14" ht="18" customHeight="1">
      <c r="A14" s="104"/>
      <c r="B14" s="104"/>
      <c r="C14" s="52" t="s">
        <v>177</v>
      </c>
      <c r="D14" s="52"/>
      <c r="E14" s="138">
        <v>0</v>
      </c>
      <c r="F14" s="138">
        <v>0</v>
      </c>
      <c r="G14" s="138">
        <v>0</v>
      </c>
      <c r="H14" s="138">
        <v>0</v>
      </c>
      <c r="I14" s="80">
        <v>0</v>
      </c>
      <c r="J14" s="80">
        <v>0</v>
      </c>
      <c r="K14" s="80"/>
      <c r="L14" s="80"/>
      <c r="M14" s="80"/>
      <c r="N14" s="80"/>
    </row>
    <row r="15" spans="1:14" ht="18" customHeight="1">
      <c r="A15" s="104" t="s">
        <v>178</v>
      </c>
      <c r="B15" s="104" t="s">
        <v>179</v>
      </c>
      <c r="C15" s="52" t="s">
        <v>180</v>
      </c>
      <c r="D15" s="52"/>
      <c r="E15" s="101">
        <v>631</v>
      </c>
      <c r="F15" s="101">
        <v>642</v>
      </c>
      <c r="G15" s="101">
        <v>598</v>
      </c>
      <c r="H15" s="101">
        <v>591</v>
      </c>
      <c r="I15" s="100">
        <v>325</v>
      </c>
      <c r="J15" s="100">
        <v>368</v>
      </c>
      <c r="K15" s="53"/>
      <c r="L15" s="53"/>
      <c r="M15" s="53"/>
      <c r="N15" s="53"/>
    </row>
    <row r="16" spans="1:14" ht="18" customHeight="1">
      <c r="A16" s="104"/>
      <c r="B16" s="104"/>
      <c r="C16" s="52" t="s">
        <v>181</v>
      </c>
      <c r="D16" s="52"/>
      <c r="E16" s="101">
        <v>142</v>
      </c>
      <c r="F16" s="101">
        <v>143</v>
      </c>
      <c r="G16" s="101">
        <v>297</v>
      </c>
      <c r="H16" s="101">
        <v>300</v>
      </c>
      <c r="I16" s="100">
        <v>1174</v>
      </c>
      <c r="J16" s="100">
        <v>1156</v>
      </c>
      <c r="K16" s="53"/>
      <c r="L16" s="53"/>
      <c r="M16" s="53"/>
      <c r="N16" s="53"/>
    </row>
    <row r="17" spans="1:15" ht="18" customHeight="1">
      <c r="A17" s="104"/>
      <c r="B17" s="104"/>
      <c r="C17" s="52" t="s">
        <v>182</v>
      </c>
      <c r="D17" s="52"/>
      <c r="E17" s="101">
        <v>0</v>
      </c>
      <c r="F17" s="101">
        <v>0</v>
      </c>
      <c r="G17" s="101">
        <v>0</v>
      </c>
      <c r="H17" s="101">
        <v>0</v>
      </c>
      <c r="I17" s="100">
        <v>0</v>
      </c>
      <c r="J17" s="100">
        <v>0</v>
      </c>
      <c r="K17" s="53"/>
      <c r="L17" s="53"/>
      <c r="M17" s="53"/>
      <c r="N17" s="53"/>
    </row>
    <row r="18" spans="1:15" ht="18" customHeight="1">
      <c r="A18" s="104"/>
      <c r="B18" s="104"/>
      <c r="C18" s="52" t="s">
        <v>183</v>
      </c>
      <c r="D18" s="52"/>
      <c r="E18" s="101">
        <v>773</v>
      </c>
      <c r="F18" s="101">
        <v>785</v>
      </c>
      <c r="G18" s="139">
        <v>896</v>
      </c>
      <c r="H18" s="101">
        <v>891</v>
      </c>
      <c r="I18" s="100">
        <f>SUM(I15:I17)</f>
        <v>1499</v>
      </c>
      <c r="J18" s="100">
        <v>1524</v>
      </c>
      <c r="K18" s="53"/>
      <c r="L18" s="53"/>
      <c r="M18" s="53"/>
      <c r="N18" s="53"/>
    </row>
    <row r="19" spans="1:15" ht="18" customHeight="1">
      <c r="A19" s="104"/>
      <c r="B19" s="104" t="s">
        <v>184</v>
      </c>
      <c r="C19" s="52" t="s">
        <v>185</v>
      </c>
      <c r="D19" s="52"/>
      <c r="E19" s="101">
        <v>3</v>
      </c>
      <c r="F19" s="101">
        <v>3</v>
      </c>
      <c r="G19" s="139">
        <v>91</v>
      </c>
      <c r="H19" s="101">
        <v>87</v>
      </c>
      <c r="I19" s="100">
        <v>36</v>
      </c>
      <c r="J19" s="100">
        <v>59</v>
      </c>
      <c r="K19" s="53"/>
      <c r="L19" s="53"/>
      <c r="M19" s="53"/>
      <c r="N19" s="53"/>
    </row>
    <row r="20" spans="1:15" ht="18" customHeight="1">
      <c r="A20" s="104"/>
      <c r="B20" s="104"/>
      <c r="C20" s="52" t="s">
        <v>186</v>
      </c>
      <c r="D20" s="52"/>
      <c r="E20" s="101">
        <v>263</v>
      </c>
      <c r="F20" s="101">
        <v>281</v>
      </c>
      <c r="G20" s="139">
        <v>522</v>
      </c>
      <c r="H20" s="101">
        <v>554</v>
      </c>
      <c r="I20" s="100">
        <v>861</v>
      </c>
      <c r="J20" s="100">
        <v>872</v>
      </c>
      <c r="K20" s="53"/>
      <c r="L20" s="53"/>
      <c r="M20" s="53"/>
      <c r="N20" s="53"/>
    </row>
    <row r="21" spans="1:15" ht="18" customHeight="1">
      <c r="A21" s="104"/>
      <c r="B21" s="104"/>
      <c r="C21" s="52" t="s">
        <v>187</v>
      </c>
      <c r="D21" s="52"/>
      <c r="E21" s="101">
        <v>0</v>
      </c>
      <c r="F21" s="101">
        <v>0</v>
      </c>
      <c r="G21" s="139">
        <v>0</v>
      </c>
      <c r="H21" s="101">
        <v>0</v>
      </c>
      <c r="I21" s="101">
        <v>0</v>
      </c>
      <c r="J21" s="101">
        <v>0</v>
      </c>
      <c r="K21" s="81"/>
      <c r="L21" s="81"/>
      <c r="M21" s="81"/>
      <c r="N21" s="81"/>
    </row>
    <row r="22" spans="1:15" ht="18" customHeight="1">
      <c r="A22" s="104"/>
      <c r="B22" s="104"/>
      <c r="C22" s="46" t="s">
        <v>188</v>
      </c>
      <c r="D22" s="46"/>
      <c r="E22" s="101">
        <v>266</v>
      </c>
      <c r="F22" s="101">
        <v>284</v>
      </c>
      <c r="G22" s="139">
        <v>613</v>
      </c>
      <c r="H22" s="101">
        <v>641</v>
      </c>
      <c r="I22" s="100">
        <f>SUM(I19:I21)</f>
        <v>897</v>
      </c>
      <c r="J22" s="100">
        <v>931</v>
      </c>
      <c r="K22" s="53"/>
      <c r="L22" s="53"/>
      <c r="M22" s="53"/>
      <c r="N22" s="53"/>
    </row>
    <row r="23" spans="1:15" ht="18" customHeight="1">
      <c r="A23" s="104"/>
      <c r="B23" s="104" t="s">
        <v>189</v>
      </c>
      <c r="C23" s="52" t="s">
        <v>190</v>
      </c>
      <c r="D23" s="52"/>
      <c r="E23" s="101">
        <v>10</v>
      </c>
      <c r="F23" s="101">
        <v>10</v>
      </c>
      <c r="G23" s="139">
        <v>30</v>
      </c>
      <c r="H23" s="101">
        <v>30</v>
      </c>
      <c r="I23" s="100">
        <v>5056</v>
      </c>
      <c r="J23" s="100">
        <v>5056</v>
      </c>
      <c r="K23" s="53"/>
      <c r="L23" s="53"/>
      <c r="M23" s="53"/>
      <c r="N23" s="53"/>
    </row>
    <row r="24" spans="1:15" ht="18" customHeight="1">
      <c r="A24" s="104"/>
      <c r="B24" s="104"/>
      <c r="C24" s="52" t="s">
        <v>191</v>
      </c>
      <c r="D24" s="52"/>
      <c r="E24" s="101">
        <v>0</v>
      </c>
      <c r="F24" s="101">
        <v>0</v>
      </c>
      <c r="G24" s="139">
        <v>252</v>
      </c>
      <c r="H24" s="101">
        <v>220</v>
      </c>
      <c r="I24" s="100">
        <v>-4454</v>
      </c>
      <c r="J24" s="100">
        <v>-4463</v>
      </c>
      <c r="K24" s="53"/>
      <c r="L24" s="53"/>
      <c r="M24" s="53"/>
      <c r="N24" s="53"/>
    </row>
    <row r="25" spans="1:15" ht="18" customHeight="1">
      <c r="A25" s="104"/>
      <c r="B25" s="104"/>
      <c r="C25" s="52" t="s">
        <v>192</v>
      </c>
      <c r="D25" s="52"/>
      <c r="E25" s="101">
        <v>497</v>
      </c>
      <c r="F25" s="101">
        <v>491</v>
      </c>
      <c r="G25" s="139">
        <v>0</v>
      </c>
      <c r="H25" s="101">
        <v>0</v>
      </c>
      <c r="I25" s="100">
        <v>0</v>
      </c>
      <c r="J25" s="100">
        <v>0</v>
      </c>
      <c r="K25" s="53"/>
      <c r="L25" s="53"/>
      <c r="M25" s="53"/>
      <c r="N25" s="53"/>
    </row>
    <row r="26" spans="1:15" ht="18" customHeight="1">
      <c r="A26" s="104"/>
      <c r="B26" s="104"/>
      <c r="C26" s="52" t="s">
        <v>193</v>
      </c>
      <c r="D26" s="52"/>
      <c r="E26" s="101">
        <v>507</v>
      </c>
      <c r="F26" s="101">
        <v>501</v>
      </c>
      <c r="G26" s="139">
        <v>282</v>
      </c>
      <c r="H26" s="101">
        <v>250</v>
      </c>
      <c r="I26" s="100">
        <f>SUM(I23:I25)</f>
        <v>602</v>
      </c>
      <c r="J26" s="100">
        <v>593</v>
      </c>
      <c r="K26" s="53"/>
      <c r="L26" s="53"/>
      <c r="M26" s="53"/>
      <c r="N26" s="53"/>
    </row>
    <row r="27" spans="1:15" ht="18" customHeight="1">
      <c r="A27" s="104"/>
      <c r="B27" s="52" t="s">
        <v>194</v>
      </c>
      <c r="C27" s="52"/>
      <c r="D27" s="52"/>
      <c r="E27" s="101">
        <v>773</v>
      </c>
      <c r="F27" s="101">
        <v>785</v>
      </c>
      <c r="G27" s="139">
        <v>896</v>
      </c>
      <c r="H27" s="101">
        <v>891</v>
      </c>
      <c r="I27" s="100">
        <f>I22+I26</f>
        <v>1499</v>
      </c>
      <c r="J27" s="100">
        <v>1524</v>
      </c>
      <c r="K27" s="53"/>
      <c r="L27" s="53"/>
      <c r="M27" s="53"/>
      <c r="N27" s="53"/>
    </row>
    <row r="28" spans="1:15" ht="18" customHeight="1">
      <c r="A28" s="104" t="s">
        <v>195</v>
      </c>
      <c r="B28" s="104" t="s">
        <v>196</v>
      </c>
      <c r="C28" s="52" t="s">
        <v>197</v>
      </c>
      <c r="D28" s="82" t="s">
        <v>40</v>
      </c>
      <c r="E28" s="101">
        <v>93</v>
      </c>
      <c r="F28" s="101">
        <v>87</v>
      </c>
      <c r="G28" s="139">
        <v>477</v>
      </c>
      <c r="H28" s="101">
        <v>493</v>
      </c>
      <c r="I28" s="100">
        <v>258</v>
      </c>
      <c r="J28" s="100">
        <v>298</v>
      </c>
      <c r="K28" s="53"/>
      <c r="L28" s="53"/>
      <c r="M28" s="53"/>
      <c r="N28" s="53"/>
    </row>
    <row r="29" spans="1:15" ht="18" customHeight="1">
      <c r="A29" s="104"/>
      <c r="B29" s="104"/>
      <c r="C29" s="52" t="s">
        <v>198</v>
      </c>
      <c r="D29" s="82" t="s">
        <v>41</v>
      </c>
      <c r="E29" s="101">
        <v>32</v>
      </c>
      <c r="F29" s="101">
        <v>29</v>
      </c>
      <c r="G29" s="139">
        <v>429</v>
      </c>
      <c r="H29" s="101">
        <v>447</v>
      </c>
      <c r="I29" s="100">
        <v>267</v>
      </c>
      <c r="J29" s="100">
        <v>265</v>
      </c>
      <c r="K29" s="53"/>
      <c r="L29" s="53"/>
      <c r="M29" s="53"/>
      <c r="N29" s="53"/>
    </row>
    <row r="30" spans="1:15" ht="18" customHeight="1">
      <c r="A30" s="104"/>
      <c r="B30" s="104"/>
      <c r="C30" s="52" t="s">
        <v>199</v>
      </c>
      <c r="D30" s="82" t="s">
        <v>200</v>
      </c>
      <c r="E30" s="101">
        <v>56</v>
      </c>
      <c r="F30" s="101">
        <v>56</v>
      </c>
      <c r="G30" s="139">
        <v>9</v>
      </c>
      <c r="H30" s="101">
        <v>8</v>
      </c>
      <c r="I30" s="100">
        <v>0</v>
      </c>
      <c r="J30" s="100">
        <v>0</v>
      </c>
      <c r="K30" s="53"/>
      <c r="L30" s="53"/>
      <c r="M30" s="53"/>
      <c r="N30" s="53"/>
    </row>
    <row r="31" spans="1:15" ht="18" customHeight="1">
      <c r="A31" s="104"/>
      <c r="B31" s="104"/>
      <c r="C31" s="46" t="s">
        <v>201</v>
      </c>
      <c r="D31" s="82" t="s">
        <v>202</v>
      </c>
      <c r="E31" s="101">
        <f t="shared" ref="E31:H31" si="0">E28-E29-E30</f>
        <v>5</v>
      </c>
      <c r="F31" s="101">
        <v>2</v>
      </c>
      <c r="G31" s="139">
        <v>38</v>
      </c>
      <c r="H31" s="101">
        <v>38</v>
      </c>
      <c r="I31" s="100">
        <f t="shared" ref="I31:J31" si="1">I28-I29-I30</f>
        <v>-9</v>
      </c>
      <c r="J31" s="100">
        <v>33</v>
      </c>
      <c r="K31" s="53">
        <f t="shared" ref="E31:N31" si="2">K28-K29-K30</f>
        <v>0</v>
      </c>
      <c r="L31" s="53">
        <f t="shared" si="2"/>
        <v>0</v>
      </c>
      <c r="M31" s="53">
        <f t="shared" si="2"/>
        <v>0</v>
      </c>
      <c r="N31" s="53">
        <f t="shared" si="2"/>
        <v>0</v>
      </c>
      <c r="O31" s="7"/>
    </row>
    <row r="32" spans="1:15" ht="18" customHeight="1">
      <c r="A32" s="104"/>
      <c r="B32" s="104"/>
      <c r="C32" s="52" t="s">
        <v>203</v>
      </c>
      <c r="D32" s="82" t="s">
        <v>204</v>
      </c>
      <c r="E32" s="101">
        <v>1</v>
      </c>
      <c r="F32" s="101">
        <v>1</v>
      </c>
      <c r="G32" s="101">
        <v>1</v>
      </c>
      <c r="H32" s="101">
        <v>1</v>
      </c>
      <c r="I32" s="100">
        <v>19</v>
      </c>
      <c r="J32" s="100">
        <v>18</v>
      </c>
      <c r="K32" s="53"/>
      <c r="L32" s="53"/>
      <c r="M32" s="53"/>
      <c r="N32" s="53"/>
    </row>
    <row r="33" spans="1:14" ht="18" customHeight="1">
      <c r="A33" s="104"/>
      <c r="B33" s="104"/>
      <c r="C33" s="52" t="s">
        <v>205</v>
      </c>
      <c r="D33" s="82" t="s">
        <v>206</v>
      </c>
      <c r="E33" s="101">
        <v>0</v>
      </c>
      <c r="F33" s="101">
        <v>0</v>
      </c>
      <c r="G33" s="101">
        <v>6</v>
      </c>
      <c r="H33" s="101">
        <v>6</v>
      </c>
      <c r="I33" s="100">
        <v>0</v>
      </c>
      <c r="J33" s="100">
        <v>0</v>
      </c>
      <c r="K33" s="53"/>
      <c r="L33" s="53"/>
      <c r="M33" s="53"/>
      <c r="N33" s="53"/>
    </row>
    <row r="34" spans="1:14" ht="18" customHeight="1">
      <c r="A34" s="104"/>
      <c r="B34" s="104"/>
      <c r="C34" s="46" t="s">
        <v>207</v>
      </c>
      <c r="D34" s="82" t="s">
        <v>208</v>
      </c>
      <c r="E34" s="101">
        <f t="shared" ref="E34:H34" si="3">E31+E32-E33</f>
        <v>6</v>
      </c>
      <c r="F34" s="101">
        <v>3</v>
      </c>
      <c r="G34" s="101">
        <f t="shared" si="3"/>
        <v>33</v>
      </c>
      <c r="H34" s="101">
        <v>33</v>
      </c>
      <c r="I34" s="100">
        <f>I31+I32-I33</f>
        <v>10</v>
      </c>
      <c r="J34" s="100">
        <v>51</v>
      </c>
      <c r="K34" s="53">
        <f t="shared" ref="E34:N34" si="4">K31+K32-K33</f>
        <v>0</v>
      </c>
      <c r="L34" s="53">
        <f t="shared" si="4"/>
        <v>0</v>
      </c>
      <c r="M34" s="53">
        <f t="shared" si="4"/>
        <v>0</v>
      </c>
      <c r="N34" s="53">
        <f t="shared" si="4"/>
        <v>0</v>
      </c>
    </row>
    <row r="35" spans="1:14" ht="18" customHeight="1">
      <c r="A35" s="104"/>
      <c r="B35" s="104" t="s">
        <v>209</v>
      </c>
      <c r="C35" s="52" t="s">
        <v>210</v>
      </c>
      <c r="D35" s="82" t="s">
        <v>211</v>
      </c>
      <c r="E35" s="101">
        <v>0</v>
      </c>
      <c r="F35" s="101">
        <v>0</v>
      </c>
      <c r="G35" s="101">
        <v>0</v>
      </c>
      <c r="H35" s="101">
        <v>0</v>
      </c>
      <c r="I35" s="100">
        <v>8</v>
      </c>
      <c r="J35" s="100">
        <v>1</v>
      </c>
      <c r="K35" s="53"/>
      <c r="L35" s="53"/>
      <c r="M35" s="53"/>
      <c r="N35" s="53"/>
    </row>
    <row r="36" spans="1:14" ht="18" customHeight="1">
      <c r="A36" s="104"/>
      <c r="B36" s="104"/>
      <c r="C36" s="52" t="s">
        <v>212</v>
      </c>
      <c r="D36" s="82" t="s">
        <v>213</v>
      </c>
      <c r="E36" s="101">
        <v>0</v>
      </c>
      <c r="F36" s="101">
        <v>0</v>
      </c>
      <c r="G36" s="140">
        <v>1</v>
      </c>
      <c r="H36" s="101">
        <v>0</v>
      </c>
      <c r="I36" s="100">
        <v>0</v>
      </c>
      <c r="J36" s="100">
        <v>8</v>
      </c>
      <c r="K36" s="53"/>
      <c r="L36" s="53"/>
      <c r="M36" s="53"/>
      <c r="N36" s="53"/>
    </row>
    <row r="37" spans="1:14" ht="18" customHeight="1">
      <c r="A37" s="104"/>
      <c r="B37" s="104"/>
      <c r="C37" s="52" t="s">
        <v>214</v>
      </c>
      <c r="D37" s="82" t="s">
        <v>215</v>
      </c>
      <c r="E37" s="101">
        <f t="shared" ref="E37:H37" si="5">E34+E35-E36</f>
        <v>6</v>
      </c>
      <c r="F37" s="101">
        <v>3</v>
      </c>
      <c r="G37" s="101">
        <f t="shared" si="5"/>
        <v>32</v>
      </c>
      <c r="H37" s="101">
        <v>33</v>
      </c>
      <c r="I37" s="100">
        <f t="shared" ref="I37:J37" si="6">I34+I35-I36</f>
        <v>18</v>
      </c>
      <c r="J37" s="100">
        <v>44</v>
      </c>
      <c r="K37" s="53">
        <f t="shared" ref="E37:N37" si="7">K34+K35-K36</f>
        <v>0</v>
      </c>
      <c r="L37" s="53">
        <f t="shared" si="7"/>
        <v>0</v>
      </c>
      <c r="M37" s="53">
        <f t="shared" si="7"/>
        <v>0</v>
      </c>
      <c r="N37" s="53">
        <f t="shared" si="7"/>
        <v>0</v>
      </c>
    </row>
    <row r="38" spans="1:14" ht="18" customHeight="1">
      <c r="A38" s="104"/>
      <c r="B38" s="104"/>
      <c r="C38" s="52" t="s">
        <v>216</v>
      </c>
      <c r="D38" s="82" t="s">
        <v>217</v>
      </c>
      <c r="E38" s="101">
        <v>0</v>
      </c>
      <c r="F38" s="101">
        <v>0</v>
      </c>
      <c r="G38" s="101">
        <v>0</v>
      </c>
      <c r="H38" s="101">
        <v>0</v>
      </c>
      <c r="I38" s="100">
        <v>0</v>
      </c>
      <c r="J38" s="100">
        <v>0</v>
      </c>
      <c r="K38" s="53"/>
      <c r="L38" s="53"/>
      <c r="M38" s="53"/>
      <c r="N38" s="53"/>
    </row>
    <row r="39" spans="1:14" ht="18" customHeight="1">
      <c r="A39" s="104"/>
      <c r="B39" s="104"/>
      <c r="C39" s="52" t="s">
        <v>218</v>
      </c>
      <c r="D39" s="82" t="s">
        <v>219</v>
      </c>
      <c r="E39" s="101">
        <v>0</v>
      </c>
      <c r="F39" s="101">
        <v>0</v>
      </c>
      <c r="G39" s="101">
        <v>0</v>
      </c>
      <c r="H39" s="101">
        <v>0</v>
      </c>
      <c r="I39" s="100">
        <v>0</v>
      </c>
      <c r="J39" s="100">
        <v>0</v>
      </c>
      <c r="K39" s="53"/>
      <c r="L39" s="53"/>
      <c r="M39" s="53"/>
      <c r="N39" s="53"/>
    </row>
    <row r="40" spans="1:14" ht="18" customHeight="1">
      <c r="A40" s="104"/>
      <c r="B40" s="104"/>
      <c r="C40" s="52" t="s">
        <v>220</v>
      </c>
      <c r="D40" s="82" t="s">
        <v>221</v>
      </c>
      <c r="E40" s="101">
        <v>0</v>
      </c>
      <c r="F40" s="101">
        <v>0</v>
      </c>
      <c r="G40" s="101">
        <v>0</v>
      </c>
      <c r="H40" s="101">
        <v>0</v>
      </c>
      <c r="I40" s="100">
        <v>4</v>
      </c>
      <c r="J40" s="100">
        <v>12</v>
      </c>
      <c r="K40" s="53"/>
      <c r="L40" s="53"/>
      <c r="M40" s="53"/>
      <c r="N40" s="53"/>
    </row>
    <row r="41" spans="1:14" ht="18" customHeight="1">
      <c r="A41" s="104"/>
      <c r="B41" s="104"/>
      <c r="C41" s="46" t="s">
        <v>222</v>
      </c>
      <c r="D41" s="82" t="s">
        <v>223</v>
      </c>
      <c r="E41" s="101">
        <f t="shared" ref="E41:H41" si="8">E34+E35-E36-E40</f>
        <v>6</v>
      </c>
      <c r="F41" s="101">
        <v>3</v>
      </c>
      <c r="G41" s="101">
        <f t="shared" si="8"/>
        <v>32</v>
      </c>
      <c r="H41" s="101">
        <v>33</v>
      </c>
      <c r="I41" s="100">
        <f t="shared" ref="I41:J41" si="9">I34+I35-I36-I40</f>
        <v>14</v>
      </c>
      <c r="J41" s="100">
        <v>32</v>
      </c>
      <c r="K41" s="53">
        <f t="shared" ref="E41:N41" si="10">K34+K35-K36-K40</f>
        <v>0</v>
      </c>
      <c r="L41" s="53">
        <f t="shared" si="10"/>
        <v>0</v>
      </c>
      <c r="M41" s="53">
        <f t="shared" si="10"/>
        <v>0</v>
      </c>
      <c r="N41" s="53">
        <f t="shared" si="10"/>
        <v>0</v>
      </c>
    </row>
    <row r="42" spans="1:14" ht="18" customHeight="1">
      <c r="A42" s="104"/>
      <c r="B42" s="104"/>
      <c r="C42" s="129" t="s">
        <v>224</v>
      </c>
      <c r="D42" s="129"/>
      <c r="E42" s="101">
        <f t="shared" ref="E42:H42" si="11">E37+E38-E39-E40</f>
        <v>6</v>
      </c>
      <c r="F42" s="101">
        <v>3</v>
      </c>
      <c r="G42" s="101">
        <f t="shared" si="11"/>
        <v>32</v>
      </c>
      <c r="H42" s="101">
        <v>33</v>
      </c>
      <c r="I42" s="100">
        <f t="shared" ref="I42:J42" si="12">I37+I38-I39-I40</f>
        <v>14</v>
      </c>
      <c r="J42" s="100">
        <v>32</v>
      </c>
      <c r="K42" s="53">
        <f t="shared" ref="E42:N42" si="13">K37+K38-K39-K40</f>
        <v>0</v>
      </c>
      <c r="L42" s="53">
        <f t="shared" si="13"/>
        <v>0</v>
      </c>
      <c r="M42" s="53">
        <f t="shared" si="13"/>
        <v>0</v>
      </c>
      <c r="N42" s="53">
        <f t="shared" si="13"/>
        <v>0</v>
      </c>
    </row>
    <row r="43" spans="1:14" ht="18" customHeight="1">
      <c r="A43" s="104"/>
      <c r="B43" s="104"/>
      <c r="C43" s="52" t="s">
        <v>225</v>
      </c>
      <c r="D43" s="82" t="s">
        <v>226</v>
      </c>
      <c r="E43" s="101">
        <v>0</v>
      </c>
      <c r="F43" s="101">
        <v>0</v>
      </c>
      <c r="G43" s="101"/>
      <c r="H43" s="101">
        <v>0</v>
      </c>
      <c r="I43" s="100">
        <v>0</v>
      </c>
      <c r="J43" s="100">
        <v>0</v>
      </c>
      <c r="K43" s="53"/>
      <c r="L43" s="53"/>
      <c r="M43" s="53"/>
      <c r="N43" s="53"/>
    </row>
    <row r="44" spans="1:14" ht="18" customHeight="1">
      <c r="A44" s="104"/>
      <c r="B44" s="104"/>
      <c r="C44" s="46" t="s">
        <v>227</v>
      </c>
      <c r="D44" s="65" t="s">
        <v>228</v>
      </c>
      <c r="E44" s="101">
        <f t="shared" ref="E44:H44" si="14">E41+E43</f>
        <v>6</v>
      </c>
      <c r="F44" s="101">
        <v>3</v>
      </c>
      <c r="G44" s="101">
        <f t="shared" si="14"/>
        <v>32</v>
      </c>
      <c r="H44" s="101">
        <v>33</v>
      </c>
      <c r="I44" s="100">
        <f t="shared" ref="I44:J44" si="15">I41+I43</f>
        <v>14</v>
      </c>
      <c r="J44" s="100">
        <v>32</v>
      </c>
      <c r="K44" s="53">
        <f t="shared" ref="E44:N44" si="16">K41+K43</f>
        <v>0</v>
      </c>
      <c r="L44" s="53">
        <f t="shared" si="16"/>
        <v>0</v>
      </c>
      <c r="M44" s="53">
        <f t="shared" si="16"/>
        <v>0</v>
      </c>
      <c r="N44" s="53">
        <f t="shared" si="16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5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wada junpei</cp:lastModifiedBy>
  <cp:lastPrinted>2025-07-07T02:13:45Z</cp:lastPrinted>
  <dcterms:created xsi:type="dcterms:W3CDTF">1999-07-06T05:17:05Z</dcterms:created>
  <dcterms:modified xsi:type="dcterms:W3CDTF">2025-08-16T09:52:14Z</dcterms:modified>
</cp:coreProperties>
</file>