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2指定都市（Excel）\"/>
    </mc:Choice>
  </mc:AlternateContent>
  <xr:revisionPtr revIDLastSave="0" documentId="13_ncr:1_{3819B309-84BB-437C-8FB3-C3D368952422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1.普通会計予算（R6-7年度）" sheetId="2" r:id="rId1"/>
    <sheet name="2.公営企業会計予算（R6-7年度）" sheetId="6" r:id="rId2"/>
    <sheet name="3.(1)普通会計決算（R4-5年度）" sheetId="7" r:id="rId3"/>
    <sheet name="3.(2)財政指標等（R元‐R5年度）" sheetId="8" r:id="rId4"/>
    <sheet name="4.公営企業会計決算（R4-5年度）" sheetId="9" r:id="rId5"/>
    <sheet name="5.三セク決算（R4-5年度）" sheetId="10" r:id="rId6"/>
  </sheets>
  <definedNames>
    <definedName name="_xlnm.Print_Area" localSheetId="0">'1.普通会計予算（R6-7年度）'!$A$1:$I$42</definedName>
    <definedName name="_xlnm.Print_Area" localSheetId="1">'2.公営企業会計予算（R6-7年度）'!$A$1:$O$50</definedName>
    <definedName name="_xlnm.Print_Area" localSheetId="2">'3.(1)普通会計決算（R4-5年度）'!$A$1:$I$42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'5.三セク決算（R4-5年度）'!$A$1:$N$46</definedName>
    <definedName name="_xlnm.Print_Titles" localSheetId="1">'2.公営企業会計予算（R6-7年度）'!$1:$4</definedName>
    <definedName name="_xlnm.Print_Titles" localSheetId="4">'4.公営企業会計決算（R4-5年度）'!$1:$4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9" l="1"/>
  <c r="F44" i="9"/>
  <c r="F39" i="9"/>
  <c r="L24" i="9"/>
  <c r="L27" i="9" s="1"/>
  <c r="L16" i="9"/>
  <c r="L15" i="9"/>
  <c r="L14" i="9"/>
  <c r="J21" i="9"/>
  <c r="J24" i="9" s="1"/>
  <c r="J27" i="9" s="1"/>
  <c r="J16" i="9"/>
  <c r="J15" i="9"/>
  <c r="J12" i="9"/>
  <c r="J14" i="9" s="1"/>
  <c r="J9" i="9"/>
  <c r="L24" i="6"/>
  <c r="L27" i="6" s="1"/>
  <c r="L16" i="6"/>
  <c r="L15" i="6"/>
  <c r="L14" i="6"/>
  <c r="J24" i="6"/>
  <c r="J27" i="6" s="1"/>
  <c r="J21" i="6"/>
  <c r="J16" i="6"/>
  <c r="J15" i="6"/>
  <c r="J9" i="6"/>
  <c r="J14" i="6" s="1"/>
  <c r="N27" i="6" l="1"/>
  <c r="N24" i="6"/>
  <c r="N16" i="6"/>
  <c r="N15" i="6"/>
  <c r="N14" i="6"/>
  <c r="H44" i="9"/>
  <c r="H36" i="9"/>
  <c r="H32" i="9"/>
  <c r="H39" i="9" s="1"/>
  <c r="H45" i="9" s="1"/>
  <c r="G44" i="6"/>
  <c r="F44" i="6"/>
  <c r="G39" i="6"/>
  <c r="G45" i="6" s="1"/>
  <c r="F36" i="6"/>
  <c r="F32" i="6"/>
  <c r="F39" i="6" s="1"/>
  <c r="F45" i="6" s="1"/>
  <c r="F24" i="9" l="1"/>
  <c r="F27" i="9" s="1"/>
  <c r="F16" i="9"/>
  <c r="F15" i="9"/>
  <c r="F14" i="9"/>
  <c r="F24" i="6"/>
  <c r="F27" i="6" s="1"/>
  <c r="F16" i="6"/>
  <c r="F15" i="6"/>
  <c r="F14" i="6"/>
  <c r="G34" i="10" l="1"/>
  <c r="G37" i="10" s="1"/>
  <c r="G42" i="10" s="1"/>
  <c r="G31" i="10"/>
  <c r="G41" i="10" l="1"/>
  <c r="G44" i="10" s="1"/>
  <c r="F27" i="7" l="1"/>
  <c r="F34" i="7"/>
  <c r="F40" i="7"/>
  <c r="F36" i="7"/>
  <c r="F23" i="7"/>
  <c r="F21" i="7"/>
  <c r="F23" i="2"/>
  <c r="H31" i="10"/>
  <c r="H34" i="10" s="1"/>
  <c r="F31" i="10"/>
  <c r="F34" i="10" s="1"/>
  <c r="M24" i="9"/>
  <c r="M27" i="9" s="1"/>
  <c r="M16" i="9"/>
  <c r="M15" i="9"/>
  <c r="M14" i="9"/>
  <c r="K24" i="9"/>
  <c r="K27" i="9" s="1"/>
  <c r="K16" i="9"/>
  <c r="K15" i="9"/>
  <c r="K14" i="9"/>
  <c r="I24" i="9"/>
  <c r="I27" i="9" s="1"/>
  <c r="I16" i="9"/>
  <c r="I15" i="9"/>
  <c r="I14" i="9"/>
  <c r="G24" i="9"/>
  <c r="G27" i="9" s="1"/>
  <c r="G16" i="9"/>
  <c r="G15" i="9"/>
  <c r="G14" i="9"/>
  <c r="I44" i="9"/>
  <c r="I39" i="9"/>
  <c r="I45" i="9" s="1"/>
  <c r="O21" i="9"/>
  <c r="O20" i="9"/>
  <c r="O15" i="9"/>
  <c r="G44" i="9"/>
  <c r="G39" i="9"/>
  <c r="G45" i="9" s="1"/>
  <c r="O24" i="6"/>
  <c r="O27" i="6" s="1"/>
  <c r="O16" i="6"/>
  <c r="O15" i="6"/>
  <c r="O12" i="6"/>
  <c r="O14" i="6" s="1"/>
  <c r="M24" i="6"/>
  <c r="M27" i="6" s="1"/>
  <c r="M16" i="6"/>
  <c r="M15" i="6"/>
  <c r="M14" i="6"/>
  <c r="K24" i="6"/>
  <c r="K27" i="6" s="1"/>
  <c r="K16" i="6"/>
  <c r="K15" i="6"/>
  <c r="K14" i="6"/>
  <c r="I24" i="6"/>
  <c r="I27" i="6" s="1"/>
  <c r="I16" i="6"/>
  <c r="I15" i="6"/>
  <c r="I14" i="6"/>
  <c r="G24" i="6"/>
  <c r="G27" i="6" s="1"/>
  <c r="G16" i="6"/>
  <c r="G15" i="6"/>
  <c r="G14" i="6"/>
  <c r="H41" i="10" l="1"/>
  <c r="H44" i="10" s="1"/>
  <c r="H37" i="10"/>
  <c r="H42" i="10" s="1"/>
  <c r="F37" i="10"/>
  <c r="F42" i="10" s="1"/>
  <c r="F41" i="10"/>
  <c r="F44" i="10" s="1"/>
  <c r="I22" i="8" l="1"/>
  <c r="I20" i="8"/>
  <c r="F22" i="8"/>
  <c r="I16" i="2"/>
  <c r="G9" i="7"/>
  <c r="F40" i="2"/>
  <c r="G38" i="2" s="1"/>
  <c r="F22" i="2"/>
  <c r="G20" i="2" s="1"/>
  <c r="I36" i="2"/>
  <c r="N31" i="10"/>
  <c r="N34" i="10" s="1"/>
  <c r="M31" i="10"/>
  <c r="M34" i="10" s="1"/>
  <c r="L31" i="10"/>
  <c r="L34" i="10" s="1"/>
  <c r="L41" i="10" s="1"/>
  <c r="L44" i="10" s="1"/>
  <c r="K31" i="10"/>
  <c r="K34" i="10" s="1"/>
  <c r="K41" i="10" s="1"/>
  <c r="K44" i="10" s="1"/>
  <c r="J31" i="10"/>
  <c r="J34" i="10" s="1"/>
  <c r="I31" i="10"/>
  <c r="I34" i="10" s="1"/>
  <c r="E31" i="10"/>
  <c r="E34" i="10" s="1"/>
  <c r="E37" i="10" s="1"/>
  <c r="E42" i="10" s="1"/>
  <c r="O44" i="9"/>
  <c r="N44" i="9"/>
  <c r="M44" i="9"/>
  <c r="L44" i="9"/>
  <c r="K44" i="9"/>
  <c r="J44" i="9"/>
  <c r="O39" i="9"/>
  <c r="N39" i="9"/>
  <c r="M39" i="9"/>
  <c r="L39" i="9"/>
  <c r="K39" i="9"/>
  <c r="J39" i="9"/>
  <c r="O27" i="9"/>
  <c r="N24" i="9"/>
  <c r="N27" i="9" s="1"/>
  <c r="N16" i="9"/>
  <c r="N15" i="9"/>
  <c r="N14" i="9"/>
  <c r="E22" i="8"/>
  <c r="H20" i="8"/>
  <c r="G20" i="8"/>
  <c r="F20" i="8"/>
  <c r="E20" i="8"/>
  <c r="I19" i="8"/>
  <c r="H19" i="8"/>
  <c r="H21" i="8" s="1"/>
  <c r="G19" i="8"/>
  <c r="F19" i="8"/>
  <c r="F21" i="8" s="1"/>
  <c r="E19" i="8"/>
  <c r="E21" i="8" s="1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O44" i="6"/>
  <c r="N44" i="6"/>
  <c r="M44" i="6"/>
  <c r="L44" i="6"/>
  <c r="K44" i="6"/>
  <c r="J44" i="6"/>
  <c r="I44" i="6"/>
  <c r="H44" i="6"/>
  <c r="O39" i="6"/>
  <c r="O45" i="6" s="1"/>
  <c r="N39" i="6"/>
  <c r="M39" i="6"/>
  <c r="L39" i="6"/>
  <c r="K39" i="6"/>
  <c r="J39" i="6"/>
  <c r="I39" i="6"/>
  <c r="H39" i="6"/>
  <c r="H45" i="6" s="1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K45" i="9" l="1"/>
  <c r="M45" i="9"/>
  <c r="L45" i="6"/>
  <c r="G31" i="2"/>
  <c r="G34" i="2"/>
  <c r="O45" i="9"/>
  <c r="I23" i="8"/>
  <c r="I21" i="8"/>
  <c r="G40" i="2"/>
  <c r="F23" i="8"/>
  <c r="G21" i="2"/>
  <c r="N45" i="6"/>
  <c r="I40" i="7"/>
  <c r="K37" i="10"/>
  <c r="K42" i="10" s="1"/>
  <c r="G13" i="2"/>
  <c r="I45" i="6"/>
  <c r="J45" i="9"/>
  <c r="K45" i="6"/>
  <c r="E23" i="8"/>
  <c r="G31" i="7"/>
  <c r="G39" i="7"/>
  <c r="N45" i="9"/>
  <c r="G20" i="7"/>
  <c r="G10" i="7"/>
  <c r="G24" i="7"/>
  <c r="G28" i="7"/>
  <c r="G32" i="7"/>
  <c r="G36" i="7"/>
  <c r="G40" i="7"/>
  <c r="G21" i="7"/>
  <c r="G25" i="7"/>
  <c r="G29" i="7"/>
  <c r="G33" i="7"/>
  <c r="G37" i="7"/>
  <c r="G26" i="2"/>
  <c r="G26" i="7"/>
  <c r="G30" i="7"/>
  <c r="G34" i="7"/>
  <c r="G38" i="7"/>
  <c r="G17" i="7"/>
  <c r="E41" i="10"/>
  <c r="E44" i="10" s="1"/>
  <c r="G19" i="7"/>
  <c r="G23" i="7"/>
  <c r="G14" i="7"/>
  <c r="G12" i="7"/>
  <c r="G27" i="7"/>
  <c r="G35" i="7"/>
  <c r="I37" i="10"/>
  <c r="I42" i="10" s="1"/>
  <c r="I41" i="10"/>
  <c r="I44" i="10" s="1"/>
  <c r="L37" i="10"/>
  <c r="L42" i="10" s="1"/>
  <c r="G9" i="2"/>
  <c r="I22" i="2"/>
  <c r="G22" i="2"/>
  <c r="G10" i="2"/>
  <c r="L45" i="9"/>
  <c r="G16" i="2"/>
  <c r="G14" i="2"/>
  <c r="J45" i="6"/>
  <c r="M45" i="6"/>
  <c r="G19" i="2"/>
  <c r="M37" i="10"/>
  <c r="M42" i="10" s="1"/>
  <c r="M41" i="10"/>
  <c r="M44" i="10" s="1"/>
  <c r="N41" i="10"/>
  <c r="N44" i="10" s="1"/>
  <c r="N37" i="10"/>
  <c r="N42" i="10" s="1"/>
  <c r="J41" i="10"/>
  <c r="J44" i="10" s="1"/>
  <c r="J37" i="10"/>
  <c r="J42" i="10" s="1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21" i="8"/>
  <c r="G12" i="2"/>
  <c r="G13" i="7"/>
  <c r="G18" i="2"/>
  <c r="G15" i="7"/>
  <c r="G22" i="7"/>
  <c r="G11" i="2"/>
  <c r="G33" i="2"/>
  <c r="G23" i="2"/>
  <c r="G25" i="2"/>
  <c r="G36" i="2"/>
  <c r="G23" i="8" l="1"/>
  <c r="G22" i="8"/>
  <c r="H23" i="8" l="1"/>
  <c r="H2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47" authorId="0" shapeId="0" xr:uid="{7A16626C-6276-4401-8FE9-4337D87DC2E3}">
      <text>
        <r>
          <rPr>
            <b/>
            <sz val="9"/>
            <color indexed="81"/>
            <rFont val="MS P ゴシック"/>
            <family val="3"/>
            <charset val="128"/>
          </rPr>
          <t>繰越金</t>
        </r>
      </text>
    </comment>
  </commentList>
</comments>
</file>

<file path=xl/sharedStrings.xml><?xml version="1.0" encoding="utf-8"?>
<sst xmlns="http://schemas.openxmlformats.org/spreadsheetml/2006/main" count="428" uniqueCount="254">
  <si>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</si>
  <si>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</si>
  <si>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</si>
  <si>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</si>
  <si>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</si>
  <si>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</si>
  <si>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</si>
  <si>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</si>
  <si>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</si>
  <si>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</si>
  <si>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</si>
  <si>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</si>
  <si>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</si>
  <si>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</si>
  <si>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</si>
  <si>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</si>
  <si>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</si>
  <si>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</si>
  <si>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</si>
  <si>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</si>
  <si>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</si>
  <si>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</si>
  <si>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</si>
  <si>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</si>
  <si>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</si>
  <si>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</si>
  <si>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</si>
  <si>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</si>
  <si>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</si>
  <si>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</si>
  <si>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</si>
  <si>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</si>
  <si>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</si>
  <si>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</si>
  <si>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</si>
  <si>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</si>
  <si>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</si>
  <si>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</si>
  <si>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</si>
  <si>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</si>
  <si>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</si>
  <si>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</si>
  <si>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</si>
  <si>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</si>
  <si>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</si>
  <si>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</si>
  <si>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</si>
  <si>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</si>
  <si>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</si>
  <si>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</si>
  <si>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</si>
  <si>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</si>
  <si>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</si>
  <si>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</si>
  <si>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</si>
  <si>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</si>
  <si>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</si>
  <si>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</si>
  <si>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</si>
  <si>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</si>
  <si>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</si>
  <si>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</si>
  <si>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</si>
  <si>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</si>
  <si>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</si>
  <si>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</si>
  <si>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</si>
  <si>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</si>
  <si>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</si>
  <si>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</si>
  <si>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</si>
  <si>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</si>
  <si>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</si>
  <si>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</si>
  <si>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</si>
  <si>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</si>
  <si>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</si>
  <si>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</si>
  <si>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</si>
  <si>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</si>
  <si>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</si>
  <si>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</si>
  <si>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</si>
  <si>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</si>
  <si>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</si>
  <si>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</si>
  <si>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</si>
  <si>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</si>
  <si>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</si>
  <si>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</si>
  <si>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</si>
  <si>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</si>
  <si>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</si>
  <si>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</si>
  <si>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</si>
  <si>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</si>
  <si>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</si>
  <si>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</si>
  <si>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</si>
  <si>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</si>
  <si>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</si>
  <si>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</si>
  <si>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</si>
  <si>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</si>
  <si>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</si>
  <si>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</si>
  <si>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</si>
  <si>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</si>
  <si>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</si>
  <si>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</si>
  <si>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</si>
  <si>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</si>
  <si>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</si>
  <si>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</si>
  <si>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</si>
  <si>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</si>
  <si>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</si>
  <si>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</si>
  <si>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</si>
  <si>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</si>
  <si>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</si>
  <si>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</si>
  <si>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</si>
  <si>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</si>
  <si>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</si>
  <si>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</si>
  <si>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</si>
  <si>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</si>
  <si>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</si>
  <si>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</si>
  <si>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</si>
  <si>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</si>
  <si>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</si>
  <si>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</si>
  <si>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</si>
  <si>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</si>
  <si>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</si>
  <si>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</si>
  <si>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</si>
  <si>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</si>
  <si>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</si>
  <si>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</si>
  <si>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</si>
  <si>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</si>
  <si>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</si>
  <si>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</si>
  <si>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</si>
  <si>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</si>
  <si>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</si>
  <si>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</si>
  <si>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</si>
  <si>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</si>
  <si>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</si>
  <si>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</si>
  <si>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</si>
  <si>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</si>
  <si>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</si>
  <si>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</si>
  <si>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</si>
  <si>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</si>
  <si>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</si>
  <si>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</si>
  <si>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</si>
  <si>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</si>
  <si>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</si>
  <si>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</si>
  <si>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</si>
  <si>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</si>
  <si>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</si>
  <si>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</si>
  <si>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</si>
  <si>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</si>
  <si>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</si>
  <si>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</si>
  <si>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</si>
  <si>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</si>
  <si>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</si>
  <si>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</si>
  <si>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</si>
  <si>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</si>
  <si>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</si>
  <si>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</si>
  <si>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</si>
  <si>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</si>
  <si>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</si>
  <si>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</si>
  <si>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</si>
  <si>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</si>
  <si>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</si>
  <si>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</si>
  <si>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</si>
  <si>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</si>
  <si>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</si>
  <si>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</si>
  <si>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</si>
  <si>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</si>
  <si>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</si>
  <si>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</si>
  <si>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</si>
  <si>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</si>
  <si>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</si>
  <si>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</si>
  <si>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</si>
  <si>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</si>
  <si>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</si>
  <si>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</si>
  <si>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</si>
  <si>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</si>
  <si>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</si>
  <si>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</si>
  <si>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</si>
  <si>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</si>
  <si>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</si>
  <si>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</si>
  <si>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</si>
  <si>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</si>
  <si>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</si>
  <si>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</si>
  <si>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</si>
  <si>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</si>
  <si>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</si>
  <si>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</si>
  <si>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</si>
  <si>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</si>
  <si>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</si>
  <si>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</si>
  <si>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</si>
  <si>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</si>
  <si>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</si>
  <si>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</si>
  <si>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３年度</t>
    <rPh sb="1" eb="3">
      <t>ネンド</t>
    </rPh>
    <phoneticPr fontId="7"/>
  </si>
  <si>
    <t>令和６年度</t>
    <rPh sb="3" eb="5">
      <t>ネンド</t>
    </rPh>
    <phoneticPr fontId="7"/>
  </si>
  <si>
    <t>４年度</t>
    <rPh sb="1" eb="3">
      <t>ネンド</t>
    </rPh>
    <phoneticPr fontId="7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</si>
  <si>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7"/>
  </si>
  <si>
    <t>令和７年度</t>
    <rPh sb="3" eb="5">
      <t>ネンド</t>
    </rPh>
    <phoneticPr fontId="7"/>
  </si>
  <si>
    <t>(令和７年度予算ﾍﾞｰｽ）</t>
    <rPh sb="6" eb="8">
      <t>ヨサン</t>
    </rPh>
    <phoneticPr fontId="7"/>
  </si>
  <si>
    <t>令和７年度</t>
    <phoneticPr fontId="7"/>
  </si>
  <si>
    <t>令和５年度</t>
    <rPh sb="3" eb="5">
      <t>ネンド</t>
    </rPh>
    <phoneticPr fontId="15"/>
  </si>
  <si>
    <t>令和４年度</t>
    <phoneticPr fontId="15"/>
  </si>
  <si>
    <t>５年度</t>
    <rPh sb="1" eb="3">
      <t>ネンド</t>
    </rPh>
    <phoneticPr fontId="7"/>
  </si>
  <si>
    <t>(令和５年度決算ﾍﾞｰｽ）</t>
    <rPh sb="4" eb="6">
      <t>ネンド</t>
    </rPh>
    <phoneticPr fontId="15"/>
  </si>
  <si>
    <t>(令和５年度決算額）</t>
    <rPh sb="4" eb="6">
      <t>ネンド</t>
    </rPh>
    <phoneticPr fontId="15"/>
  </si>
  <si>
    <t>（1）令和５年度普通会計決算の状況</t>
    <phoneticPr fontId="7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</si>
  <si>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</si>
  <si>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静岡市</t>
    <rPh sb="0" eb="3">
      <t>シズオカシ</t>
    </rPh>
    <phoneticPr fontId="7"/>
  </si>
  <si>
    <t>簡易水道事業</t>
    <rPh sb="0" eb="2">
      <t>カンイ</t>
    </rPh>
    <rPh sb="2" eb="4">
      <t>スイドウ</t>
    </rPh>
    <rPh sb="4" eb="6">
      <t>ジギョウ</t>
    </rPh>
    <phoneticPr fontId="7"/>
  </si>
  <si>
    <t>病院事業</t>
    <rPh sb="0" eb="2">
      <t>ビョウイン</t>
    </rPh>
    <rPh sb="2" eb="4">
      <t>ジギョウ</t>
    </rPh>
    <phoneticPr fontId="7"/>
  </si>
  <si>
    <t>水道事業</t>
    <rPh sb="0" eb="2">
      <t>スイドウ</t>
    </rPh>
    <rPh sb="2" eb="4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</si>
  <si>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</si>
  <si>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7"/>
  </si>
  <si>
    <t>市場事業</t>
    <rPh sb="0" eb="2">
      <t>シジョウ</t>
    </rPh>
    <rPh sb="2" eb="4">
      <t>ジギョウ</t>
    </rPh>
    <phoneticPr fontId="7"/>
  </si>
  <si>
    <t>静岡市土地開発公社</t>
    <rPh sb="0" eb="3">
      <t>シズオカシ</t>
    </rPh>
    <rPh sb="3" eb="5">
      <t>トチ</t>
    </rPh>
    <rPh sb="5" eb="7">
      <t>カイハツ</t>
    </rPh>
    <rPh sb="7" eb="9">
      <t>コウシャ</t>
    </rPh>
    <phoneticPr fontId="7"/>
  </si>
  <si>
    <t>株式会社駿府楽市</t>
    <rPh sb="0" eb="2">
      <t>カブシキ</t>
    </rPh>
    <rPh sb="2" eb="4">
      <t>カイシャ</t>
    </rPh>
    <rPh sb="4" eb="6">
      <t>スンプ</t>
    </rPh>
    <rPh sb="6" eb="8">
      <t>ラクイチ</t>
    </rPh>
    <phoneticPr fontId="7"/>
  </si>
  <si>
    <t>静岡市</t>
    <rPh sb="0" eb="3">
      <t>シズオカシ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</si>
</sst>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3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Meiryo UI"/>
      <family val="1"/>
      <charset val="128"/>
    </font>
    <font>
      <sz val="11"/>
      <name val="ＭＳ Ｐゴシック"/>
      <family val="1"/>
      <charset val="128"/>
    </font>
    <font>
      <b/>
      <sz val="11"/>
      <name val="ＭＳ Ｐゴシック"/>
      <family val="1"/>
      <charset val="128"/>
    </font>
    <font>
      <b/>
      <sz val="12"/>
      <name val="ＭＳ Ｐゴシック"/>
      <family val="1"/>
      <charset val="128"/>
    </font>
    <font>
      <sz val="11"/>
      <name val="游ゴシック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22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4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177" fontId="2" fillId="0" borderId="8" xfId="1" quotePrefix="1" applyNumberFormat="1" applyFont="1" applyFill="1" applyBorder="1" applyAlignment="1">
      <alignment horizontal="right" vertical="center"/>
    </xf>
    <xf numFmtId="177" fontId="18" fillId="0" borderId="8" xfId="1" applyNumberFormat="1" applyFont="1" applyBorder="1" applyAlignment="1">
      <alignment horizontal="center" vertical="center"/>
    </xf>
    <xf numFmtId="177" fontId="18" fillId="0" borderId="8" xfId="1" applyNumberFormat="1" applyFont="1" applyBorder="1" applyAlignment="1">
      <alignment vertical="center"/>
    </xf>
    <xf numFmtId="177" fontId="18" fillId="0" borderId="8" xfId="1" applyNumberFormat="1" applyFont="1" applyFill="1" applyBorder="1" applyAlignment="1">
      <alignment vertical="center"/>
    </xf>
    <xf numFmtId="0" fontId="19" fillId="0" borderId="4" xfId="0" applyFont="1" applyBorder="1" applyAlignment="1">
      <alignment horizontal="distributed" vertical="center" justifyLastLine="1"/>
    </xf>
    <xf numFmtId="0" fontId="20" fillId="0" borderId="4" xfId="0" applyFont="1" applyBorder="1" applyAlignment="1">
      <alignment horizontal="distributed" vertical="center" justifyLastLine="1"/>
    </xf>
    <xf numFmtId="177" fontId="0" fillId="0" borderId="8" xfId="1" applyNumberFormat="1" applyFont="1" applyBorder="1" applyAlignment="1">
      <alignment horizontal="center" vertical="center"/>
    </xf>
    <xf numFmtId="177" fontId="21" fillId="0" borderId="8" xfId="1" applyNumberFormat="1" applyFont="1" applyFill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2" fillId="0" borderId="9" xfId="1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177" fontId="2" fillId="0" borderId="10" xfId="1" applyNumberFormat="1" applyFill="1" applyBorder="1" applyAlignment="1">
      <alignment vertical="center"/>
    </xf>
    <xf numFmtId="177" fontId="2" fillId="0" borderId="9" xfId="1" applyNumberFormat="1" applyFill="1" applyBorder="1" applyAlignment="1">
      <alignment vertical="center"/>
    </xf>
    <xf numFmtId="41" fontId="16" fillId="0" borderId="8" xfId="0" applyNumberFormat="1" applyFon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219075</xdr:colOff>
      <xdr:row>7</xdr:row>
      <xdr:rowOff>104775</xdr:rowOff>
    </xdr:from>
    <xdr:ext cx="1609725" cy="30003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829BA4-360C-4382-C9E0-FDF7E1789B8E}"/>
            </a:ext>
          </a:extLst>
        </xdr:cNvPr>
        <xdr:cNvSpPr txBox="1"/>
      </xdr:nvSpPr>
      <xdr:spPr>
        <a:xfrm>
          <a:off x="11582400" y="1704975"/>
          <a:ext cx="1609725" cy="30003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kern="1200"/>
            <a:t>農業集落排水事業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R6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～法適用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E5" sqref="E5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2" width="9" style="1"/>
    <col min="13" max="13" width="9.90625" style="1" customWidth="1"/>
    <col min="14" max="16384" width="9" style="1"/>
  </cols>
  <sheetData>
    <row r="1" spans="1:9" ht="34" customHeight="1">
      <c r="A1" s="101" t="s">
        <v>0</v>
      </c>
      <c r="B1" s="101"/>
      <c r="C1" s="101"/>
      <c r="D1" s="101"/>
      <c r="E1" s="20" t="s">
        <v>244</v>
      </c>
      <c r="F1" s="2"/>
    </row>
    <row r="3" spans="1:9" ht="14">
      <c r="A3" s="10" t="s">
        <v>103</v>
      </c>
    </row>
    <row r="5" spans="1:9">
      <c r="A5" s="9" t="s">
        <v>233</v>
      </c>
    </row>
    <row r="6" spans="1:9" ht="14">
      <c r="A6" s="3"/>
      <c r="G6" s="103" t="s">
        <v>104</v>
      </c>
      <c r="H6" s="104"/>
      <c r="I6" s="104"/>
    </row>
    <row r="7" spans="1:9" ht="27" customHeight="1">
      <c r="A7" s="8"/>
      <c r="B7" s="4"/>
      <c r="C7" s="4"/>
      <c r="D7" s="4"/>
      <c r="E7" s="60"/>
      <c r="F7" s="52" t="s">
        <v>234</v>
      </c>
      <c r="G7" s="52"/>
      <c r="H7" s="52" t="s">
        <v>231</v>
      </c>
      <c r="I7" s="53" t="s">
        <v>20</v>
      </c>
    </row>
    <row r="8" spans="1:9" ht="17.149999999999999" customHeight="1">
      <c r="A8" s="5"/>
      <c r="B8" s="6"/>
      <c r="C8" s="6"/>
      <c r="D8" s="6"/>
      <c r="E8" s="61"/>
      <c r="F8" s="54" t="s">
        <v>101</v>
      </c>
      <c r="G8" s="54" t="s">
        <v>1</v>
      </c>
      <c r="H8" s="54" t="s">
        <v>228</v>
      </c>
      <c r="I8" s="55"/>
    </row>
    <row r="9" spans="1:9" ht="18" customHeight="1">
      <c r="A9" s="102" t="s">
        <v>79</v>
      </c>
      <c r="B9" s="102" t="s">
        <v>80</v>
      </c>
      <c r="C9" s="62" t="s">
        <v>2</v>
      </c>
      <c r="D9" s="56"/>
      <c r="E9" s="56"/>
      <c r="F9" s="57">
        <v>145700</v>
      </c>
      <c r="G9" s="58">
        <f t="shared" ref="G9:G22" si="0">F9/$F$22*100</f>
        <v>37.439421115114015</v>
      </c>
      <c r="H9" s="57">
        <v>138400</v>
      </c>
      <c r="I9" s="58">
        <f t="shared" ref="I9:I21" si="1">(F9/H9-1)*100</f>
        <v>5.274566473988429</v>
      </c>
    </row>
    <row r="10" spans="1:9" ht="18" customHeight="1">
      <c r="A10" s="102"/>
      <c r="B10" s="102"/>
      <c r="C10" s="64"/>
      <c r="D10" s="62" t="s">
        <v>21</v>
      </c>
      <c r="E10" s="56"/>
      <c r="F10" s="57">
        <v>68773</v>
      </c>
      <c r="G10" s="58">
        <f t="shared" si="0"/>
        <v>17.672074868563733</v>
      </c>
      <c r="H10" s="57">
        <v>62545</v>
      </c>
      <c r="I10" s="58">
        <f t="shared" si="1"/>
        <v>9.9576305060356631</v>
      </c>
    </row>
    <row r="11" spans="1:9" ht="18" customHeight="1">
      <c r="A11" s="102"/>
      <c r="B11" s="102"/>
      <c r="C11" s="51"/>
      <c r="D11" s="51"/>
      <c r="E11" s="30" t="s">
        <v>22</v>
      </c>
      <c r="F11" s="57">
        <v>58429</v>
      </c>
      <c r="G11" s="58">
        <f t="shared" si="0"/>
        <v>15.014055843067926</v>
      </c>
      <c r="H11" s="57">
        <v>52796</v>
      </c>
      <c r="I11" s="58">
        <f t="shared" si="1"/>
        <v>10.669368891582698</v>
      </c>
    </row>
    <row r="12" spans="1:9" ht="18" customHeight="1">
      <c r="A12" s="102"/>
      <c r="B12" s="102"/>
      <c r="C12" s="51"/>
      <c r="D12" s="29"/>
      <c r="E12" s="30" t="s">
        <v>23</v>
      </c>
      <c r="F12" s="57">
        <v>6301</v>
      </c>
      <c r="G12" s="58">
        <f>F12/$F$22*100</f>
        <v>1.6191200579707168</v>
      </c>
      <c r="H12" s="57">
        <v>5791</v>
      </c>
      <c r="I12" s="58">
        <f t="shared" si="1"/>
        <v>8.806769124503532</v>
      </c>
    </row>
    <row r="13" spans="1:9" ht="18" customHeight="1">
      <c r="A13" s="102"/>
      <c r="B13" s="102"/>
      <c r="C13" s="63"/>
      <c r="D13" s="56" t="s">
        <v>24</v>
      </c>
      <c r="E13" s="56"/>
      <c r="F13" s="57">
        <v>55204</v>
      </c>
      <c r="G13" s="58">
        <f t="shared" si="0"/>
        <v>14.185352115571407</v>
      </c>
      <c r="H13" s="57">
        <v>54237</v>
      </c>
      <c r="I13" s="58">
        <f t="shared" si="1"/>
        <v>1.782915721739764</v>
      </c>
    </row>
    <row r="14" spans="1:9" ht="18" customHeight="1">
      <c r="A14" s="102"/>
      <c r="B14" s="102"/>
      <c r="C14" s="56" t="s">
        <v>3</v>
      </c>
      <c r="D14" s="56"/>
      <c r="E14" s="56"/>
      <c r="F14" s="57">
        <v>2586</v>
      </c>
      <c r="G14" s="58">
        <f t="shared" si="0"/>
        <v>0.66450475637395223</v>
      </c>
      <c r="H14" s="57">
        <v>2547</v>
      </c>
      <c r="I14" s="58">
        <f t="shared" si="1"/>
        <v>1.531213191990588</v>
      </c>
    </row>
    <row r="15" spans="1:9" ht="18" customHeight="1">
      <c r="A15" s="102"/>
      <c r="B15" s="102"/>
      <c r="C15" s="56" t="s">
        <v>4</v>
      </c>
      <c r="D15" s="56"/>
      <c r="E15" s="56"/>
      <c r="F15" s="57">
        <v>34900</v>
      </c>
      <c r="G15" s="58">
        <f t="shared" si="0"/>
        <v>8.967987624691002</v>
      </c>
      <c r="H15" s="57">
        <v>27900</v>
      </c>
      <c r="I15" s="58">
        <f t="shared" si="1"/>
        <v>25.089605734767019</v>
      </c>
    </row>
    <row r="16" spans="1:9" ht="18" customHeight="1">
      <c r="A16" s="102"/>
      <c r="B16" s="102"/>
      <c r="C16" s="56" t="s">
        <v>25</v>
      </c>
      <c r="D16" s="56"/>
      <c r="E16" s="56"/>
      <c r="F16" s="57">
        <v>5406</v>
      </c>
      <c r="G16" s="58">
        <f t="shared" si="0"/>
        <v>1.3891387134406752</v>
      </c>
      <c r="H16" s="57">
        <v>5639</v>
      </c>
      <c r="I16" s="58">
        <f>(F16/H16-1)*100</f>
        <v>-4.1319382869303034</v>
      </c>
    </row>
    <row r="17" spans="1:9" ht="18" customHeight="1">
      <c r="A17" s="102"/>
      <c r="B17" s="102"/>
      <c r="C17" s="56" t="s">
        <v>5</v>
      </c>
      <c r="D17" s="56"/>
      <c r="E17" s="56"/>
      <c r="F17" s="57">
        <v>73939</v>
      </c>
      <c r="G17" s="58">
        <f t="shared" si="0"/>
        <v>18.999542606934902</v>
      </c>
      <c r="H17" s="57">
        <v>63762</v>
      </c>
      <c r="I17" s="58">
        <f t="shared" si="1"/>
        <v>15.960917160691324</v>
      </c>
    </row>
    <row r="18" spans="1:9" ht="18" customHeight="1">
      <c r="A18" s="102"/>
      <c r="B18" s="102"/>
      <c r="C18" s="56" t="s">
        <v>26</v>
      </c>
      <c r="D18" s="56"/>
      <c r="E18" s="56"/>
      <c r="F18" s="57">
        <v>22468</v>
      </c>
      <c r="G18" s="58">
        <f t="shared" si="0"/>
        <v>5.7734311160904719</v>
      </c>
      <c r="H18" s="57">
        <v>20912</v>
      </c>
      <c r="I18" s="58">
        <f t="shared" si="1"/>
        <v>7.4407039020657928</v>
      </c>
    </row>
    <row r="19" spans="1:9" ht="18" customHeight="1">
      <c r="A19" s="102"/>
      <c r="B19" s="102"/>
      <c r="C19" s="56" t="s">
        <v>27</v>
      </c>
      <c r="D19" s="56"/>
      <c r="E19" s="56"/>
      <c r="F19" s="57">
        <v>2371</v>
      </c>
      <c r="G19" s="58">
        <f t="shared" si="0"/>
        <v>0.60925784120751769</v>
      </c>
      <c r="H19" s="57">
        <v>841</v>
      </c>
      <c r="I19" s="58">
        <f t="shared" si="1"/>
        <v>181.92627824019024</v>
      </c>
    </row>
    <row r="20" spans="1:9" ht="18" customHeight="1">
      <c r="A20" s="102"/>
      <c r="B20" s="102"/>
      <c r="C20" s="56" t="s">
        <v>6</v>
      </c>
      <c r="D20" s="56"/>
      <c r="E20" s="56"/>
      <c r="F20" s="57">
        <v>39407</v>
      </c>
      <c r="G20" s="58">
        <f t="shared" si="0"/>
        <v>10.126117144017146</v>
      </c>
      <c r="H20" s="57">
        <v>35262</v>
      </c>
      <c r="I20" s="58">
        <f t="shared" si="1"/>
        <v>11.75486359253588</v>
      </c>
    </row>
    <row r="21" spans="1:9" ht="18" customHeight="1">
      <c r="A21" s="102"/>
      <c r="B21" s="102"/>
      <c r="C21" s="56" t="s">
        <v>7</v>
      </c>
      <c r="D21" s="56"/>
      <c r="E21" s="56"/>
      <c r="F21" s="57">
        <v>62385</v>
      </c>
      <c r="G21" s="58">
        <f t="shared" si="0"/>
        <v>16.030599082130319</v>
      </c>
      <c r="H21" s="57">
        <v>58550</v>
      </c>
      <c r="I21" s="58">
        <f t="shared" si="1"/>
        <v>6.5499573014517587</v>
      </c>
    </row>
    <row r="22" spans="1:9" ht="18" customHeight="1">
      <c r="A22" s="102"/>
      <c r="B22" s="102"/>
      <c r="C22" s="56" t="s">
        <v>8</v>
      </c>
      <c r="D22" s="56"/>
      <c r="E22" s="56"/>
      <c r="F22" s="57">
        <f>SUM(F9,F14:F21)</f>
        <v>389162</v>
      </c>
      <c r="G22" s="58">
        <f t="shared" si="0"/>
        <v>100</v>
      </c>
      <c r="H22" s="57">
        <v>353813</v>
      </c>
      <c r="I22" s="58">
        <f t="shared" ref="I22:I40" si="2">(F22/H22-1)*100</f>
        <v>9.9908708837719296</v>
      </c>
    </row>
    <row r="23" spans="1:9" ht="18" customHeight="1">
      <c r="A23" s="102"/>
      <c r="B23" s="102" t="s">
        <v>81</v>
      </c>
      <c r="C23" s="65" t="s">
        <v>9</v>
      </c>
      <c r="D23" s="30"/>
      <c r="E23" s="30"/>
      <c r="F23" s="57">
        <f>F24+F25+F26</f>
        <v>207393</v>
      </c>
      <c r="G23" s="58">
        <f t="shared" ref="G23:G37" si="3">F23/$F$40*100</f>
        <v>53.292202219127248</v>
      </c>
      <c r="H23" s="57">
        <v>197925</v>
      </c>
      <c r="I23" s="58">
        <f t="shared" si="2"/>
        <v>4.7836301629404998</v>
      </c>
    </row>
    <row r="24" spans="1:9" ht="18" customHeight="1">
      <c r="A24" s="102"/>
      <c r="B24" s="102"/>
      <c r="C24" s="64"/>
      <c r="D24" s="30" t="s">
        <v>10</v>
      </c>
      <c r="E24" s="30"/>
      <c r="F24" s="57">
        <v>78786</v>
      </c>
      <c r="G24" s="58">
        <f t="shared" si="3"/>
        <v>20.245039340942846</v>
      </c>
      <c r="H24" s="57">
        <v>78266</v>
      </c>
      <c r="I24" s="58">
        <f t="shared" si="2"/>
        <v>0.66440088927504082</v>
      </c>
    </row>
    <row r="25" spans="1:9" ht="18" customHeight="1">
      <c r="A25" s="102"/>
      <c r="B25" s="102"/>
      <c r="C25" s="64"/>
      <c r="D25" s="30" t="s">
        <v>28</v>
      </c>
      <c r="E25" s="30"/>
      <c r="F25" s="57">
        <v>90978</v>
      </c>
      <c r="G25" s="58">
        <f t="shared" si="3"/>
        <v>23.377924874473869</v>
      </c>
      <c r="H25" s="57">
        <v>82186</v>
      </c>
      <c r="I25" s="58">
        <f t="shared" si="2"/>
        <v>10.697685737230177</v>
      </c>
    </row>
    <row r="26" spans="1:9" ht="18" customHeight="1">
      <c r="A26" s="102"/>
      <c r="B26" s="102"/>
      <c r="C26" s="63"/>
      <c r="D26" s="30" t="s">
        <v>11</v>
      </c>
      <c r="E26" s="30"/>
      <c r="F26" s="57">
        <v>37629</v>
      </c>
      <c r="G26" s="58">
        <f t="shared" si="3"/>
        <v>9.6692380037105377</v>
      </c>
      <c r="H26" s="57">
        <v>37473</v>
      </c>
      <c r="I26" s="58">
        <f t="shared" si="2"/>
        <v>0.41629973580978863</v>
      </c>
    </row>
    <row r="27" spans="1:9" ht="18" customHeight="1">
      <c r="A27" s="102"/>
      <c r="B27" s="102"/>
      <c r="C27" s="65" t="s">
        <v>12</v>
      </c>
      <c r="D27" s="30"/>
      <c r="E27" s="30"/>
      <c r="F27" s="57">
        <v>119033</v>
      </c>
      <c r="G27" s="58">
        <f t="shared" si="3"/>
        <v>30.587004897703267</v>
      </c>
      <c r="H27" s="57">
        <v>109371</v>
      </c>
      <c r="I27" s="58">
        <f t="shared" si="2"/>
        <v>8.8341516489745864</v>
      </c>
    </row>
    <row r="28" spans="1:9" ht="18" customHeight="1">
      <c r="A28" s="102"/>
      <c r="B28" s="102"/>
      <c r="C28" s="64"/>
      <c r="D28" s="30" t="s">
        <v>13</v>
      </c>
      <c r="E28" s="30"/>
      <c r="F28" s="57">
        <v>49723</v>
      </c>
      <c r="G28" s="58">
        <f t="shared" si="3"/>
        <v>12.776941222421511</v>
      </c>
      <c r="H28" s="57">
        <v>45966</v>
      </c>
      <c r="I28" s="58">
        <f t="shared" si="2"/>
        <v>8.1734325370926406</v>
      </c>
    </row>
    <row r="29" spans="1:9" ht="18" customHeight="1">
      <c r="A29" s="102"/>
      <c r="B29" s="102"/>
      <c r="C29" s="64"/>
      <c r="D29" s="30" t="s">
        <v>29</v>
      </c>
      <c r="E29" s="30"/>
      <c r="F29" s="57">
        <v>5342</v>
      </c>
      <c r="G29" s="58">
        <f t="shared" si="3"/>
        <v>1.3726931200888062</v>
      </c>
      <c r="H29" s="57">
        <v>4708</v>
      </c>
      <c r="I29" s="58">
        <f t="shared" si="2"/>
        <v>13.466440101954124</v>
      </c>
    </row>
    <row r="30" spans="1:9" ht="18" customHeight="1">
      <c r="A30" s="102"/>
      <c r="B30" s="102"/>
      <c r="C30" s="64"/>
      <c r="D30" s="30" t="s">
        <v>30</v>
      </c>
      <c r="E30" s="30"/>
      <c r="F30" s="57">
        <v>28667</v>
      </c>
      <c r="G30" s="58">
        <f t="shared" si="3"/>
        <v>7.3663410096566464</v>
      </c>
      <c r="H30" s="57">
        <v>27063</v>
      </c>
      <c r="I30" s="58">
        <f t="shared" si="2"/>
        <v>5.9269112810848679</v>
      </c>
    </row>
    <row r="31" spans="1:9" ht="18" customHeight="1">
      <c r="A31" s="102"/>
      <c r="B31" s="102"/>
      <c r="C31" s="64"/>
      <c r="D31" s="30" t="s">
        <v>31</v>
      </c>
      <c r="E31" s="30"/>
      <c r="F31" s="57">
        <v>27819</v>
      </c>
      <c r="G31" s="58">
        <f t="shared" si="3"/>
        <v>7.148436897744384</v>
      </c>
      <c r="H31" s="57">
        <v>26801</v>
      </c>
      <c r="I31" s="58">
        <f t="shared" si="2"/>
        <v>3.7983657326219111</v>
      </c>
    </row>
    <row r="32" spans="1:9" ht="18" customHeight="1">
      <c r="A32" s="102"/>
      <c r="B32" s="102"/>
      <c r="C32" s="64"/>
      <c r="D32" s="30" t="s">
        <v>14</v>
      </c>
      <c r="E32" s="30"/>
      <c r="F32" s="57">
        <v>5546</v>
      </c>
      <c r="G32" s="58">
        <f t="shared" si="3"/>
        <v>1.4251134488978883</v>
      </c>
      <c r="H32" s="57">
        <v>3101</v>
      </c>
      <c r="I32" s="58">
        <f t="shared" si="2"/>
        <v>78.845533698806847</v>
      </c>
    </row>
    <row r="33" spans="1:9" ht="18" customHeight="1">
      <c r="A33" s="102"/>
      <c r="B33" s="102"/>
      <c r="C33" s="63"/>
      <c r="D33" s="30" t="s">
        <v>32</v>
      </c>
      <c r="E33" s="30"/>
      <c r="F33" s="57">
        <v>1436</v>
      </c>
      <c r="G33" s="58">
        <f t="shared" si="3"/>
        <v>0.36899800083255818</v>
      </c>
      <c r="H33" s="57">
        <v>1232</v>
      </c>
      <c r="I33" s="58">
        <f t="shared" si="2"/>
        <v>16.558441558441551</v>
      </c>
    </row>
    <row r="34" spans="1:9" ht="18" customHeight="1">
      <c r="A34" s="102"/>
      <c r="B34" s="102"/>
      <c r="C34" s="65" t="s">
        <v>15</v>
      </c>
      <c r="D34" s="30"/>
      <c r="E34" s="30"/>
      <c r="F34" s="57">
        <v>62736</v>
      </c>
      <c r="G34" s="58">
        <f t="shared" si="3"/>
        <v>16.120792883169479</v>
      </c>
      <c r="H34" s="57">
        <v>46517</v>
      </c>
      <c r="I34" s="58">
        <f t="shared" si="2"/>
        <v>34.866822881957127</v>
      </c>
    </row>
    <row r="35" spans="1:9" ht="18" customHeight="1">
      <c r="A35" s="102"/>
      <c r="B35" s="102"/>
      <c r="C35" s="64"/>
      <c r="D35" s="65" t="s">
        <v>16</v>
      </c>
      <c r="E35" s="30"/>
      <c r="F35" s="57">
        <v>57083</v>
      </c>
      <c r="G35" s="58">
        <f t="shared" si="3"/>
        <v>14.668184457886433</v>
      </c>
      <c r="H35" s="57">
        <v>40540</v>
      </c>
      <c r="I35" s="58">
        <f t="shared" si="2"/>
        <v>40.806610754810066</v>
      </c>
    </row>
    <row r="36" spans="1:9" ht="18" customHeight="1">
      <c r="A36" s="102"/>
      <c r="B36" s="102"/>
      <c r="C36" s="64"/>
      <c r="D36" s="64"/>
      <c r="E36" s="59" t="s">
        <v>102</v>
      </c>
      <c r="F36" s="57">
        <v>24892</v>
      </c>
      <c r="G36" s="58">
        <f t="shared" si="3"/>
        <v>6.3963079642925056</v>
      </c>
      <c r="H36" s="57">
        <v>18341</v>
      </c>
      <c r="I36" s="58">
        <f>(F36/H36-1)*100</f>
        <v>35.717790742053324</v>
      </c>
    </row>
    <row r="37" spans="1:9" ht="18" customHeight="1">
      <c r="A37" s="102"/>
      <c r="B37" s="102"/>
      <c r="C37" s="64"/>
      <c r="D37" s="63"/>
      <c r="E37" s="30" t="s">
        <v>33</v>
      </c>
      <c r="F37" s="57">
        <v>32191</v>
      </c>
      <c r="G37" s="58">
        <f t="shared" si="3"/>
        <v>8.2718764935939273</v>
      </c>
      <c r="H37" s="57">
        <v>22199</v>
      </c>
      <c r="I37" s="58">
        <f t="shared" si="2"/>
        <v>45.011036533177176</v>
      </c>
    </row>
    <row r="38" spans="1:9" ht="18" customHeight="1">
      <c r="A38" s="102"/>
      <c r="B38" s="102"/>
      <c r="C38" s="64"/>
      <c r="D38" s="56" t="s">
        <v>34</v>
      </c>
      <c r="E38" s="56"/>
      <c r="F38" s="57">
        <v>5653</v>
      </c>
      <c r="G38" s="58">
        <f>F38/$F$40*100</f>
        <v>1.452608425283044</v>
      </c>
      <c r="H38" s="57">
        <v>5977</v>
      </c>
      <c r="I38" s="58">
        <f t="shared" si="2"/>
        <v>-5.4207796553454868</v>
      </c>
    </row>
    <row r="39" spans="1:9" ht="18" customHeight="1">
      <c r="A39" s="102"/>
      <c r="B39" s="102"/>
      <c r="C39" s="63"/>
      <c r="D39" s="56" t="s">
        <v>35</v>
      </c>
      <c r="E39" s="56"/>
      <c r="F39" s="57">
        <v>0</v>
      </c>
      <c r="G39" s="58">
        <f>F39/$F$40*100</f>
        <v>0</v>
      </c>
      <c r="H39" s="57">
        <v>0</v>
      </c>
      <c r="I39" s="58" t="e">
        <f t="shared" si="2"/>
        <v>#DIV/0!</v>
      </c>
    </row>
    <row r="40" spans="1:9" ht="18" customHeight="1">
      <c r="A40" s="102"/>
      <c r="B40" s="102"/>
      <c r="C40" s="30" t="s">
        <v>17</v>
      </c>
      <c r="D40" s="30"/>
      <c r="E40" s="30"/>
      <c r="F40" s="57">
        <f>SUM(F23,F27,F34)</f>
        <v>389162</v>
      </c>
      <c r="G40" s="58">
        <f>F40/$F$40*100</f>
        <v>100</v>
      </c>
      <c r="H40" s="57">
        <v>353813</v>
      </c>
      <c r="I40" s="58">
        <f t="shared" si="2"/>
        <v>9.9908708837719296</v>
      </c>
    </row>
    <row r="41" spans="1:9" ht="18" customHeight="1">
      <c r="A41" s="26" t="s">
        <v>18</v>
      </c>
      <c r="B41" s="26"/>
    </row>
    <row r="42" spans="1:9" ht="18" customHeight="1">
      <c r="A42" s="27" t="s">
        <v>19</v>
      </c>
      <c r="B42" s="26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27" activePane="bottomRight" state="frozen"/>
      <selection activeCell="G46" sqref="G46"/>
      <selection pane="topRight" activeCell="G46" sqref="G46"/>
      <selection pane="bottomLeft" activeCell="G46" sqref="G46"/>
      <selection pane="bottomRight" activeCell="F47" sqref="F47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21" t="s">
        <v>244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235</v>
      </c>
      <c r="B5" s="12"/>
      <c r="C5" s="12"/>
      <c r="D5" s="12"/>
      <c r="K5" s="16"/>
      <c r="O5" s="16" t="s">
        <v>43</v>
      </c>
    </row>
    <row r="6" spans="1:25" ht="16" customHeight="1">
      <c r="A6" s="114" t="s">
        <v>44</v>
      </c>
      <c r="B6" s="113"/>
      <c r="C6" s="113"/>
      <c r="D6" s="113"/>
      <c r="E6" s="113"/>
      <c r="F6" s="106" t="s">
        <v>245</v>
      </c>
      <c r="G6" s="106"/>
      <c r="H6" s="106" t="s">
        <v>246</v>
      </c>
      <c r="I6" s="106"/>
      <c r="J6" s="106" t="s">
        <v>247</v>
      </c>
      <c r="K6" s="106"/>
      <c r="L6" s="106" t="s">
        <v>248</v>
      </c>
      <c r="M6" s="106"/>
      <c r="N6" s="105" t="s">
        <v>249</v>
      </c>
      <c r="O6" s="105"/>
    </row>
    <row r="7" spans="1:25" ht="16" customHeight="1">
      <c r="A7" s="113"/>
      <c r="B7" s="113"/>
      <c r="C7" s="113"/>
      <c r="D7" s="113"/>
      <c r="E7" s="113"/>
      <c r="F7" s="54" t="s">
        <v>236</v>
      </c>
      <c r="G7" s="54" t="s">
        <v>231</v>
      </c>
      <c r="H7" s="54" t="s">
        <v>236</v>
      </c>
      <c r="I7" s="54" t="s">
        <v>231</v>
      </c>
      <c r="J7" s="54" t="s">
        <v>236</v>
      </c>
      <c r="K7" s="54" t="s">
        <v>231</v>
      </c>
      <c r="L7" s="54" t="s">
        <v>236</v>
      </c>
      <c r="M7" s="54" t="s">
        <v>231</v>
      </c>
      <c r="N7" s="54" t="s">
        <v>236</v>
      </c>
      <c r="O7" s="54" t="s">
        <v>231</v>
      </c>
    </row>
    <row r="8" spans="1:25" ht="16" customHeight="1">
      <c r="A8" s="111" t="s">
        <v>83</v>
      </c>
      <c r="B8" s="62" t="s">
        <v>45</v>
      </c>
      <c r="C8" s="56"/>
      <c r="D8" s="56"/>
      <c r="E8" s="66" t="s">
        <v>36</v>
      </c>
      <c r="F8" s="67">
        <v>150</v>
      </c>
      <c r="G8" s="67">
        <v>153</v>
      </c>
      <c r="H8" s="67">
        <v>11895</v>
      </c>
      <c r="I8" s="67">
        <v>13571</v>
      </c>
      <c r="J8" s="67">
        <v>11975</v>
      </c>
      <c r="K8" s="67">
        <v>12092</v>
      </c>
      <c r="L8" s="67">
        <v>22594</v>
      </c>
      <c r="M8" s="67">
        <v>22376</v>
      </c>
      <c r="N8" s="67">
        <v>486.7</v>
      </c>
      <c r="O8" s="67">
        <v>458.3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111"/>
      <c r="B9" s="64"/>
      <c r="C9" s="56" t="s">
        <v>46</v>
      </c>
      <c r="D9" s="56"/>
      <c r="E9" s="66" t="s">
        <v>37</v>
      </c>
      <c r="F9" s="67">
        <v>150</v>
      </c>
      <c r="G9" s="67">
        <v>153</v>
      </c>
      <c r="H9" s="67">
        <v>11895</v>
      </c>
      <c r="I9" s="67">
        <v>13571</v>
      </c>
      <c r="J9" s="67">
        <f>J8-J10</f>
        <v>11970</v>
      </c>
      <c r="K9" s="67">
        <v>12085</v>
      </c>
      <c r="L9" s="67">
        <v>22594</v>
      </c>
      <c r="M9" s="67">
        <v>22376</v>
      </c>
      <c r="N9" s="67">
        <v>486.7</v>
      </c>
      <c r="O9" s="67">
        <v>458.3</v>
      </c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111"/>
      <c r="B10" s="63"/>
      <c r="C10" s="56" t="s">
        <v>47</v>
      </c>
      <c r="D10" s="56"/>
      <c r="E10" s="66" t="s">
        <v>38</v>
      </c>
      <c r="F10" s="67">
        <v>0</v>
      </c>
      <c r="G10" s="67">
        <v>0</v>
      </c>
      <c r="H10" s="67">
        <v>0</v>
      </c>
      <c r="I10" s="67">
        <v>0</v>
      </c>
      <c r="J10" s="68">
        <v>5</v>
      </c>
      <c r="K10" s="68">
        <v>7</v>
      </c>
      <c r="L10" s="67"/>
      <c r="M10" s="67">
        <v>0</v>
      </c>
      <c r="N10" s="67">
        <v>0</v>
      </c>
      <c r="O10" s="67"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111"/>
      <c r="B11" s="62" t="s">
        <v>48</v>
      </c>
      <c r="C11" s="56"/>
      <c r="D11" s="56"/>
      <c r="E11" s="66" t="s">
        <v>39</v>
      </c>
      <c r="F11" s="67">
        <v>130</v>
      </c>
      <c r="G11" s="67">
        <v>136</v>
      </c>
      <c r="H11" s="67">
        <v>12879</v>
      </c>
      <c r="I11" s="67">
        <v>13571</v>
      </c>
      <c r="J11" s="67">
        <v>10882</v>
      </c>
      <c r="K11" s="67">
        <v>10677</v>
      </c>
      <c r="L11" s="67">
        <v>21780</v>
      </c>
      <c r="M11" s="67">
        <v>22253</v>
      </c>
      <c r="N11" s="67">
        <v>468</v>
      </c>
      <c r="O11" s="67">
        <v>458.3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111"/>
      <c r="B12" s="64"/>
      <c r="C12" s="56" t="s">
        <v>49</v>
      </c>
      <c r="D12" s="56"/>
      <c r="E12" s="66" t="s">
        <v>40</v>
      </c>
      <c r="F12" s="67">
        <v>130</v>
      </c>
      <c r="G12" s="67">
        <v>136</v>
      </c>
      <c r="H12" s="67">
        <v>12879</v>
      </c>
      <c r="I12" s="67">
        <v>13542</v>
      </c>
      <c r="J12" s="67">
        <v>10882</v>
      </c>
      <c r="K12" s="67">
        <v>10672</v>
      </c>
      <c r="L12" s="67">
        <v>21780</v>
      </c>
      <c r="M12" s="67">
        <v>22253</v>
      </c>
      <c r="N12" s="67">
        <v>468</v>
      </c>
      <c r="O12" s="67">
        <f>449.7</f>
        <v>449.7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111"/>
      <c r="B13" s="63"/>
      <c r="C13" s="56" t="s">
        <v>50</v>
      </c>
      <c r="D13" s="56"/>
      <c r="E13" s="66" t="s">
        <v>41</v>
      </c>
      <c r="F13" s="67">
        <v>0</v>
      </c>
      <c r="G13" s="67">
        <v>0</v>
      </c>
      <c r="H13" s="68">
        <v>0</v>
      </c>
      <c r="I13" s="68">
        <v>29</v>
      </c>
      <c r="J13" s="68">
        <v>0</v>
      </c>
      <c r="K13" s="68">
        <v>5</v>
      </c>
      <c r="L13" s="67"/>
      <c r="M13" s="67">
        <v>0</v>
      </c>
      <c r="N13" s="67">
        <v>0</v>
      </c>
      <c r="O13" s="67">
        <v>7.6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111"/>
      <c r="B14" s="56" t="s">
        <v>51</v>
      </c>
      <c r="C14" s="56"/>
      <c r="D14" s="56"/>
      <c r="E14" s="66" t="s">
        <v>87</v>
      </c>
      <c r="F14" s="67">
        <f>F9-F12</f>
        <v>20</v>
      </c>
      <c r="G14" s="67">
        <f t="shared" ref="G14:G15" si="0">G9-G12</f>
        <v>17</v>
      </c>
      <c r="H14" s="67">
        <v>-984</v>
      </c>
      <c r="I14" s="67">
        <f t="shared" ref="I14:O15" si="1">I9-I12</f>
        <v>29</v>
      </c>
      <c r="J14" s="67">
        <f t="shared" si="1"/>
        <v>1088</v>
      </c>
      <c r="K14" s="67">
        <f t="shared" si="1"/>
        <v>1413</v>
      </c>
      <c r="L14" s="67">
        <f t="shared" si="1"/>
        <v>814</v>
      </c>
      <c r="M14" s="67">
        <f t="shared" si="1"/>
        <v>123</v>
      </c>
      <c r="N14" s="67">
        <f t="shared" si="1"/>
        <v>18.699999999999989</v>
      </c>
      <c r="O14" s="67">
        <f t="shared" si="1"/>
        <v>8.6000000000000227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111"/>
      <c r="B15" s="56" t="s">
        <v>52</v>
      </c>
      <c r="C15" s="56"/>
      <c r="D15" s="56"/>
      <c r="E15" s="66" t="s">
        <v>88</v>
      </c>
      <c r="F15" s="67">
        <f>F10-F13</f>
        <v>0</v>
      </c>
      <c r="G15" s="67">
        <f t="shared" si="0"/>
        <v>0</v>
      </c>
      <c r="H15" s="67">
        <v>0</v>
      </c>
      <c r="I15" s="67">
        <f t="shared" si="1"/>
        <v>-29</v>
      </c>
      <c r="J15" s="67">
        <f t="shared" si="1"/>
        <v>5</v>
      </c>
      <c r="K15" s="67">
        <f t="shared" si="1"/>
        <v>2</v>
      </c>
      <c r="L15" s="67">
        <f t="shared" si="1"/>
        <v>0</v>
      </c>
      <c r="M15" s="67">
        <f t="shared" si="1"/>
        <v>0</v>
      </c>
      <c r="N15" s="67">
        <f t="shared" si="1"/>
        <v>0</v>
      </c>
      <c r="O15" s="67">
        <f t="shared" si="1"/>
        <v>-7.6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111"/>
      <c r="B16" s="56" t="s">
        <v>53</v>
      </c>
      <c r="C16" s="56"/>
      <c r="D16" s="56"/>
      <c r="E16" s="66" t="s">
        <v>89</v>
      </c>
      <c r="F16" s="67">
        <f>F8-F11</f>
        <v>20</v>
      </c>
      <c r="G16" s="67">
        <f t="shared" ref="G16" si="2">G8-G11</f>
        <v>17</v>
      </c>
      <c r="H16" s="67">
        <v>-984</v>
      </c>
      <c r="I16" s="67">
        <f t="shared" ref="I16:O16" si="3">I8-I11</f>
        <v>0</v>
      </c>
      <c r="J16" s="67">
        <f t="shared" si="3"/>
        <v>1093</v>
      </c>
      <c r="K16" s="67">
        <f t="shared" si="3"/>
        <v>1415</v>
      </c>
      <c r="L16" s="67">
        <f t="shared" si="3"/>
        <v>814</v>
      </c>
      <c r="M16" s="67">
        <f t="shared" si="3"/>
        <v>123</v>
      </c>
      <c r="N16" s="67">
        <f t="shared" si="3"/>
        <v>18.699999999999989</v>
      </c>
      <c r="O16" s="67">
        <f t="shared" si="3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111"/>
      <c r="B17" s="56" t="s">
        <v>54</v>
      </c>
      <c r="C17" s="56"/>
      <c r="D17" s="56"/>
      <c r="E17" s="54"/>
      <c r="F17" s="67">
        <v>0</v>
      </c>
      <c r="G17" s="67">
        <v>0</v>
      </c>
      <c r="H17" s="68">
        <v>1</v>
      </c>
      <c r="I17" s="68">
        <v>79.128146999999998</v>
      </c>
      <c r="J17" s="67">
        <v>0</v>
      </c>
      <c r="K17" s="67">
        <v>0</v>
      </c>
      <c r="L17" s="67"/>
      <c r="M17" s="67">
        <v>0</v>
      </c>
      <c r="N17" s="68">
        <v>0</v>
      </c>
      <c r="O17" s="68">
        <v>0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111"/>
      <c r="B18" s="56" t="s">
        <v>55</v>
      </c>
      <c r="C18" s="56"/>
      <c r="D18" s="56"/>
      <c r="E18" s="54"/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/>
      <c r="M18" s="69">
        <v>0</v>
      </c>
      <c r="N18" s="69">
        <v>0</v>
      </c>
      <c r="O18" s="69">
        <v>0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111" t="s">
        <v>84</v>
      </c>
      <c r="B19" s="62" t="s">
        <v>56</v>
      </c>
      <c r="C19" s="56"/>
      <c r="D19" s="56"/>
      <c r="E19" s="66"/>
      <c r="F19" s="67">
        <v>33</v>
      </c>
      <c r="G19" s="67">
        <v>34</v>
      </c>
      <c r="H19" s="67">
        <v>790</v>
      </c>
      <c r="I19" s="67">
        <v>693</v>
      </c>
      <c r="J19" s="67">
        <v>4400</v>
      </c>
      <c r="K19" s="67">
        <v>3872</v>
      </c>
      <c r="L19" s="67">
        <v>11072</v>
      </c>
      <c r="M19" s="67">
        <v>12121</v>
      </c>
      <c r="N19" s="67">
        <v>123.8</v>
      </c>
      <c r="O19" s="67">
        <v>157.30000000000001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111"/>
      <c r="B20" s="63"/>
      <c r="C20" s="56" t="s">
        <v>57</v>
      </c>
      <c r="D20" s="56"/>
      <c r="E20" s="66"/>
      <c r="F20" s="67">
        <v>0</v>
      </c>
      <c r="G20" s="67">
        <v>0</v>
      </c>
      <c r="H20" s="67">
        <v>737</v>
      </c>
      <c r="I20" s="67">
        <v>631</v>
      </c>
      <c r="J20" s="67">
        <v>3814</v>
      </c>
      <c r="K20" s="67">
        <v>3300</v>
      </c>
      <c r="L20" s="67">
        <v>8258</v>
      </c>
      <c r="M20" s="67">
        <v>8708</v>
      </c>
      <c r="N20" s="67">
        <v>34.4</v>
      </c>
      <c r="O20" s="67">
        <v>77.7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111"/>
      <c r="B21" s="56" t="s">
        <v>58</v>
      </c>
      <c r="C21" s="56"/>
      <c r="D21" s="56"/>
      <c r="E21" s="66" t="s">
        <v>90</v>
      </c>
      <c r="F21" s="67">
        <v>33</v>
      </c>
      <c r="G21" s="67">
        <v>34</v>
      </c>
      <c r="H21" s="67">
        <v>790</v>
      </c>
      <c r="I21" s="67">
        <v>693</v>
      </c>
      <c r="J21" s="67">
        <f>J19</f>
        <v>4400</v>
      </c>
      <c r="K21" s="67">
        <v>3872</v>
      </c>
      <c r="L21" s="67">
        <v>11072</v>
      </c>
      <c r="M21" s="67">
        <v>12121</v>
      </c>
      <c r="N21" s="67">
        <v>123.8</v>
      </c>
      <c r="O21" s="67">
        <v>157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111"/>
      <c r="B22" s="62" t="s">
        <v>59</v>
      </c>
      <c r="C22" s="56"/>
      <c r="D22" s="56"/>
      <c r="E22" s="66" t="s">
        <v>91</v>
      </c>
      <c r="F22" s="67">
        <v>62</v>
      </c>
      <c r="G22" s="67">
        <v>61</v>
      </c>
      <c r="H22" s="67">
        <v>1679</v>
      </c>
      <c r="I22" s="67">
        <v>1720</v>
      </c>
      <c r="J22" s="67">
        <v>10720</v>
      </c>
      <c r="K22" s="67">
        <v>9522</v>
      </c>
      <c r="L22" s="67">
        <v>19629</v>
      </c>
      <c r="M22" s="67">
        <v>21268</v>
      </c>
      <c r="N22" s="67">
        <v>212</v>
      </c>
      <c r="O22" s="67">
        <v>258.89999999999998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111"/>
      <c r="B23" s="63" t="s">
        <v>60</v>
      </c>
      <c r="C23" s="56" t="s">
        <v>61</v>
      </c>
      <c r="D23" s="56"/>
      <c r="E23" s="66"/>
      <c r="F23" s="67">
        <v>58</v>
      </c>
      <c r="G23" s="67">
        <v>56</v>
      </c>
      <c r="H23" s="67">
        <v>462</v>
      </c>
      <c r="I23" s="67">
        <v>622</v>
      </c>
      <c r="J23" s="67">
        <v>2336</v>
      </c>
      <c r="K23" s="67">
        <v>2287</v>
      </c>
      <c r="L23" s="67">
        <v>8896</v>
      </c>
      <c r="M23" s="67">
        <v>9329</v>
      </c>
      <c r="N23" s="67">
        <v>121.5</v>
      </c>
      <c r="O23" s="67">
        <v>121.6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111"/>
      <c r="B24" s="56" t="s">
        <v>92</v>
      </c>
      <c r="C24" s="56"/>
      <c r="D24" s="56"/>
      <c r="E24" s="66" t="s">
        <v>93</v>
      </c>
      <c r="F24" s="67">
        <f>F21-F22</f>
        <v>-29</v>
      </c>
      <c r="G24" s="67">
        <f t="shared" ref="G24" si="4">G21-G22</f>
        <v>-27</v>
      </c>
      <c r="H24" s="67">
        <v>-889</v>
      </c>
      <c r="I24" s="67">
        <f t="shared" ref="I24:O24" si="5">I21-I22</f>
        <v>-1027</v>
      </c>
      <c r="J24" s="67">
        <f t="shared" si="5"/>
        <v>-6320</v>
      </c>
      <c r="K24" s="67">
        <f t="shared" si="5"/>
        <v>-5650</v>
      </c>
      <c r="L24" s="67">
        <f t="shared" si="5"/>
        <v>-8557</v>
      </c>
      <c r="M24" s="67">
        <f t="shared" si="5"/>
        <v>-9147</v>
      </c>
      <c r="N24" s="67">
        <f>N21-N22</f>
        <v>-88.2</v>
      </c>
      <c r="O24" s="67">
        <f t="shared" si="5"/>
        <v>-101.89999999999998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111"/>
      <c r="B25" s="62" t="s">
        <v>62</v>
      </c>
      <c r="C25" s="62"/>
      <c r="D25" s="62"/>
      <c r="E25" s="115" t="s">
        <v>94</v>
      </c>
      <c r="F25" s="107">
        <v>29</v>
      </c>
      <c r="G25" s="109">
        <v>27</v>
      </c>
      <c r="H25" s="107">
        <v>889</v>
      </c>
      <c r="I25" s="109">
        <v>1027</v>
      </c>
      <c r="J25" s="107">
        <v>6320</v>
      </c>
      <c r="K25" s="109">
        <v>5650</v>
      </c>
      <c r="L25" s="107">
        <v>8557</v>
      </c>
      <c r="M25" s="107">
        <v>9147</v>
      </c>
      <c r="N25" s="107">
        <v>88.2</v>
      </c>
      <c r="O25" s="107">
        <v>102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111"/>
      <c r="B26" s="83" t="s">
        <v>63</v>
      </c>
      <c r="C26" s="83"/>
      <c r="D26" s="83"/>
      <c r="E26" s="116"/>
      <c r="F26" s="108"/>
      <c r="G26" s="110"/>
      <c r="H26" s="108">
        <v>0</v>
      </c>
      <c r="I26" s="110"/>
      <c r="J26" s="108"/>
      <c r="K26" s="110"/>
      <c r="L26" s="108"/>
      <c r="M26" s="108"/>
      <c r="N26" s="108"/>
      <c r="O26" s="10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111"/>
      <c r="B27" s="56" t="s">
        <v>95</v>
      </c>
      <c r="C27" s="56"/>
      <c r="D27" s="56"/>
      <c r="E27" s="66" t="s">
        <v>96</v>
      </c>
      <c r="F27" s="67">
        <f>F24+F25</f>
        <v>0</v>
      </c>
      <c r="G27" s="67">
        <f t="shared" ref="G27" si="6">G24+G25</f>
        <v>0</v>
      </c>
      <c r="H27" s="67">
        <v>0</v>
      </c>
      <c r="I27" s="67">
        <f t="shared" ref="I27:O27" si="7">I24+I25</f>
        <v>0</v>
      </c>
      <c r="J27" s="67">
        <f t="shared" si="7"/>
        <v>0</v>
      </c>
      <c r="K27" s="67">
        <f t="shared" si="7"/>
        <v>0</v>
      </c>
      <c r="L27" s="67">
        <f t="shared" si="7"/>
        <v>0</v>
      </c>
      <c r="M27" s="67">
        <f t="shared" si="7"/>
        <v>0</v>
      </c>
      <c r="N27" s="67">
        <f t="shared" si="7"/>
        <v>0</v>
      </c>
      <c r="O27" s="67">
        <f t="shared" si="7"/>
        <v>0.10000000000002274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13" t="s">
        <v>64</v>
      </c>
      <c r="B30" s="113"/>
      <c r="C30" s="113"/>
      <c r="D30" s="113"/>
      <c r="E30" s="113"/>
      <c r="F30" s="105" t="s">
        <v>250</v>
      </c>
      <c r="G30" s="105"/>
      <c r="H30" s="105"/>
      <c r="I30" s="105"/>
      <c r="J30" s="105"/>
      <c r="K30" s="105"/>
      <c r="L30" s="105"/>
      <c r="M30" s="105"/>
      <c r="N30" s="105"/>
      <c r="O30" s="105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6" customHeight="1">
      <c r="A31" s="113"/>
      <c r="B31" s="113"/>
      <c r="C31" s="113"/>
      <c r="D31" s="113"/>
      <c r="E31" s="113"/>
      <c r="F31" s="54" t="s">
        <v>236</v>
      </c>
      <c r="G31" s="54" t="s">
        <v>231</v>
      </c>
      <c r="H31" s="54" t="s">
        <v>236</v>
      </c>
      <c r="I31" s="54" t="s">
        <v>231</v>
      </c>
      <c r="J31" s="54" t="s">
        <v>236</v>
      </c>
      <c r="K31" s="54" t="s">
        <v>231</v>
      </c>
      <c r="L31" s="54" t="s">
        <v>236</v>
      </c>
      <c r="M31" s="54" t="s">
        <v>231</v>
      </c>
      <c r="N31" s="54" t="s">
        <v>236</v>
      </c>
      <c r="O31" s="54" t="s">
        <v>231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6" customHeight="1">
      <c r="A32" s="111" t="s">
        <v>85</v>
      </c>
      <c r="B32" s="62" t="s">
        <v>45</v>
      </c>
      <c r="C32" s="56"/>
      <c r="D32" s="56"/>
      <c r="E32" s="66" t="s">
        <v>36</v>
      </c>
      <c r="F32" s="99">
        <f>F33+F35</f>
        <v>650</v>
      </c>
      <c r="G32" s="100">
        <v>676</v>
      </c>
      <c r="H32" s="67"/>
      <c r="I32" s="67"/>
      <c r="J32" s="67"/>
      <c r="K32" s="67"/>
      <c r="L32" s="67"/>
      <c r="M32" s="67"/>
      <c r="N32" s="67"/>
      <c r="O32" s="67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6" customHeight="1">
      <c r="A33" s="117"/>
      <c r="B33" s="64"/>
      <c r="C33" s="62" t="s">
        <v>65</v>
      </c>
      <c r="D33" s="56"/>
      <c r="E33" s="66"/>
      <c r="F33" s="99">
        <v>348</v>
      </c>
      <c r="G33" s="100">
        <v>354</v>
      </c>
      <c r="H33" s="67"/>
      <c r="I33" s="67"/>
      <c r="J33" s="67"/>
      <c r="K33" s="67"/>
      <c r="L33" s="67"/>
      <c r="M33" s="67"/>
      <c r="N33" s="67"/>
      <c r="O33" s="67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6" customHeight="1">
      <c r="A34" s="117"/>
      <c r="B34" s="64"/>
      <c r="C34" s="63"/>
      <c r="D34" s="56" t="s">
        <v>66</v>
      </c>
      <c r="E34" s="66"/>
      <c r="F34" s="99">
        <v>348</v>
      </c>
      <c r="G34" s="100">
        <v>354</v>
      </c>
      <c r="H34" s="67"/>
      <c r="I34" s="67"/>
      <c r="J34" s="67"/>
      <c r="K34" s="67"/>
      <c r="L34" s="67"/>
      <c r="M34" s="67"/>
      <c r="N34" s="67"/>
      <c r="O34" s="67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6" customHeight="1">
      <c r="A35" s="117"/>
      <c r="B35" s="63"/>
      <c r="C35" s="56" t="s">
        <v>67</v>
      </c>
      <c r="D35" s="56"/>
      <c r="E35" s="66"/>
      <c r="F35" s="99">
        <v>302</v>
      </c>
      <c r="G35" s="100">
        <v>322</v>
      </c>
      <c r="H35" s="67"/>
      <c r="I35" s="67"/>
      <c r="J35" s="69"/>
      <c r="K35" s="69"/>
      <c r="L35" s="67"/>
      <c r="M35" s="67"/>
      <c r="N35" s="67"/>
      <c r="O35" s="67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6" customHeight="1">
      <c r="A36" s="117"/>
      <c r="B36" s="62" t="s">
        <v>48</v>
      </c>
      <c r="C36" s="56"/>
      <c r="D36" s="56"/>
      <c r="E36" s="66" t="s">
        <v>37</v>
      </c>
      <c r="F36" s="99">
        <f>F37+F38</f>
        <v>623</v>
      </c>
      <c r="G36" s="100">
        <v>634</v>
      </c>
      <c r="H36" s="67"/>
      <c r="I36" s="67"/>
      <c r="J36" s="67"/>
      <c r="K36" s="67"/>
      <c r="L36" s="67"/>
      <c r="M36" s="67"/>
      <c r="N36" s="67"/>
      <c r="O36" s="67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6" customHeight="1">
      <c r="A37" s="117"/>
      <c r="B37" s="64"/>
      <c r="C37" s="56" t="s">
        <v>68</v>
      </c>
      <c r="D37" s="56"/>
      <c r="E37" s="66"/>
      <c r="F37" s="99">
        <v>623</v>
      </c>
      <c r="G37" s="100">
        <v>634</v>
      </c>
      <c r="H37" s="67"/>
      <c r="I37" s="67"/>
      <c r="J37" s="67"/>
      <c r="K37" s="67"/>
      <c r="L37" s="67"/>
      <c r="M37" s="67"/>
      <c r="N37" s="67"/>
      <c r="O37" s="67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6" customHeight="1">
      <c r="A38" s="117"/>
      <c r="B38" s="63"/>
      <c r="C38" s="56" t="s">
        <v>69</v>
      </c>
      <c r="D38" s="56"/>
      <c r="E38" s="66"/>
      <c r="F38" s="99">
        <v>0</v>
      </c>
      <c r="G38" s="100">
        <v>0</v>
      </c>
      <c r="H38" s="67"/>
      <c r="I38" s="67"/>
      <c r="J38" s="67"/>
      <c r="K38" s="69"/>
      <c r="L38" s="67"/>
      <c r="M38" s="67"/>
      <c r="N38" s="67"/>
      <c r="O38" s="67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6" customHeight="1">
      <c r="A39" s="117"/>
      <c r="B39" s="30" t="s">
        <v>70</v>
      </c>
      <c r="C39" s="30"/>
      <c r="D39" s="30"/>
      <c r="E39" s="66" t="s">
        <v>97</v>
      </c>
      <c r="F39" s="99">
        <f>F32-F36</f>
        <v>27</v>
      </c>
      <c r="G39" s="100">
        <f>G32-G36</f>
        <v>42</v>
      </c>
      <c r="H39" s="67">
        <f t="shared" ref="H39:O39" si="8">H32-H36</f>
        <v>0</v>
      </c>
      <c r="I39" s="67">
        <f t="shared" si="8"/>
        <v>0</v>
      </c>
      <c r="J39" s="67">
        <f t="shared" si="8"/>
        <v>0</v>
      </c>
      <c r="K39" s="67">
        <f t="shared" si="8"/>
        <v>0</v>
      </c>
      <c r="L39" s="67">
        <f t="shared" si="8"/>
        <v>0</v>
      </c>
      <c r="M39" s="67">
        <f t="shared" si="8"/>
        <v>0</v>
      </c>
      <c r="N39" s="67">
        <f t="shared" si="8"/>
        <v>0</v>
      </c>
      <c r="O39" s="67">
        <f t="shared" si="8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6" customHeight="1">
      <c r="A40" s="111" t="s">
        <v>86</v>
      </c>
      <c r="B40" s="62" t="s">
        <v>71</v>
      </c>
      <c r="C40" s="56"/>
      <c r="D40" s="56"/>
      <c r="E40" s="66" t="s">
        <v>39</v>
      </c>
      <c r="F40" s="99">
        <v>28</v>
      </c>
      <c r="G40" s="100">
        <v>0</v>
      </c>
      <c r="H40" s="67"/>
      <c r="I40" s="67"/>
      <c r="J40" s="67"/>
      <c r="K40" s="67"/>
      <c r="L40" s="67"/>
      <c r="M40" s="67"/>
      <c r="N40" s="67"/>
      <c r="O40" s="67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6" customHeight="1">
      <c r="A41" s="112"/>
      <c r="B41" s="63"/>
      <c r="C41" s="56" t="s">
        <v>72</v>
      </c>
      <c r="D41" s="56"/>
      <c r="E41" s="66"/>
      <c r="F41" s="69">
        <v>0</v>
      </c>
      <c r="G41" s="91">
        <v>0</v>
      </c>
      <c r="H41" s="69"/>
      <c r="I41" s="69"/>
      <c r="J41" s="67"/>
      <c r="K41" s="67"/>
      <c r="L41" s="67"/>
      <c r="M41" s="67"/>
      <c r="N41" s="67"/>
      <c r="O41" s="67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6" customHeight="1">
      <c r="A42" s="112"/>
      <c r="B42" s="62" t="s">
        <v>59</v>
      </c>
      <c r="C42" s="56"/>
      <c r="D42" s="56"/>
      <c r="E42" s="66" t="s">
        <v>40</v>
      </c>
      <c r="F42" s="99">
        <v>75</v>
      </c>
      <c r="G42" s="100">
        <v>51</v>
      </c>
      <c r="H42" s="67"/>
      <c r="I42" s="67"/>
      <c r="J42" s="67"/>
      <c r="K42" s="67"/>
      <c r="L42" s="67"/>
      <c r="M42" s="67"/>
      <c r="N42" s="67"/>
      <c r="O42" s="67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6" customHeight="1">
      <c r="A43" s="112"/>
      <c r="B43" s="63"/>
      <c r="C43" s="56" t="s">
        <v>73</v>
      </c>
      <c r="D43" s="56"/>
      <c r="E43" s="66"/>
      <c r="F43" s="99">
        <v>0</v>
      </c>
      <c r="G43" s="100">
        <v>0</v>
      </c>
      <c r="H43" s="67"/>
      <c r="I43" s="67"/>
      <c r="J43" s="69"/>
      <c r="K43" s="69"/>
      <c r="L43" s="67"/>
      <c r="M43" s="67"/>
      <c r="N43" s="67"/>
      <c r="O43" s="67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6" customHeight="1">
      <c r="A44" s="112"/>
      <c r="B44" s="56" t="s">
        <v>70</v>
      </c>
      <c r="C44" s="56"/>
      <c r="D44" s="56"/>
      <c r="E44" s="66" t="s">
        <v>98</v>
      </c>
      <c r="F44" s="69">
        <f t="shared" ref="F44:G44" si="9">F40-F42</f>
        <v>-47</v>
      </c>
      <c r="G44" s="69">
        <f t="shared" si="9"/>
        <v>-51</v>
      </c>
      <c r="H44" s="69">
        <f t="shared" ref="H44:O44" si="10">H40-H42</f>
        <v>0</v>
      </c>
      <c r="I44" s="69">
        <f t="shared" si="10"/>
        <v>0</v>
      </c>
      <c r="J44" s="69">
        <f t="shared" si="10"/>
        <v>0</v>
      </c>
      <c r="K44" s="69">
        <f t="shared" si="10"/>
        <v>0</v>
      </c>
      <c r="L44" s="69">
        <f t="shared" si="10"/>
        <v>0</v>
      </c>
      <c r="M44" s="69">
        <f t="shared" si="10"/>
        <v>0</v>
      </c>
      <c r="N44" s="69">
        <f t="shared" si="10"/>
        <v>0</v>
      </c>
      <c r="O44" s="69">
        <f t="shared" si="10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6" customHeight="1">
      <c r="A45" s="111" t="s">
        <v>78</v>
      </c>
      <c r="B45" s="30" t="s">
        <v>74</v>
      </c>
      <c r="C45" s="30"/>
      <c r="D45" s="30"/>
      <c r="E45" s="66" t="s">
        <v>99</v>
      </c>
      <c r="F45" s="99">
        <f t="shared" ref="F45" si="11">F39+F44</f>
        <v>-20</v>
      </c>
      <c r="G45" s="99">
        <f>G39+G44</f>
        <v>-9</v>
      </c>
      <c r="H45" s="67">
        <f t="shared" ref="H45:O45" si="12">H39+H44</f>
        <v>0</v>
      </c>
      <c r="I45" s="67">
        <f t="shared" si="12"/>
        <v>0</v>
      </c>
      <c r="J45" s="67">
        <f t="shared" si="12"/>
        <v>0</v>
      </c>
      <c r="K45" s="67">
        <f t="shared" si="12"/>
        <v>0</v>
      </c>
      <c r="L45" s="67">
        <f t="shared" si="12"/>
        <v>0</v>
      </c>
      <c r="M45" s="67">
        <f t="shared" si="12"/>
        <v>0</v>
      </c>
      <c r="N45" s="67">
        <f t="shared" si="12"/>
        <v>0</v>
      </c>
      <c r="O45" s="67">
        <f t="shared" si="12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6" customHeight="1">
      <c r="A46" s="112"/>
      <c r="B46" s="56" t="s">
        <v>75</v>
      </c>
      <c r="C46" s="56"/>
      <c r="D46" s="56"/>
      <c r="E46" s="56"/>
      <c r="F46" s="69">
        <v>80</v>
      </c>
      <c r="G46" s="91">
        <v>0.2</v>
      </c>
      <c r="H46" s="69"/>
      <c r="I46" s="69"/>
      <c r="J46" s="69"/>
      <c r="K46" s="69"/>
      <c r="L46" s="67"/>
      <c r="M46" s="67"/>
      <c r="N46" s="69"/>
      <c r="O46" s="69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6" customHeight="1">
      <c r="A47" s="112"/>
      <c r="B47" s="56" t="s">
        <v>76</v>
      </c>
      <c r="C47" s="56"/>
      <c r="D47" s="56"/>
      <c r="E47" s="56"/>
      <c r="F47" s="99">
        <v>21</v>
      </c>
      <c r="G47" s="100">
        <v>21</v>
      </c>
      <c r="H47" s="67"/>
      <c r="I47" s="67"/>
      <c r="J47" s="67"/>
      <c r="K47" s="67"/>
      <c r="L47" s="67"/>
      <c r="M47" s="67"/>
      <c r="N47" s="67"/>
      <c r="O47" s="67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6" customHeight="1">
      <c r="A48" s="112"/>
      <c r="B48" s="56" t="s">
        <v>77</v>
      </c>
      <c r="C48" s="56"/>
      <c r="D48" s="56"/>
      <c r="E48" s="56"/>
      <c r="F48" s="99">
        <v>21</v>
      </c>
      <c r="G48" s="100">
        <v>21</v>
      </c>
      <c r="H48" s="67"/>
      <c r="I48" s="67"/>
      <c r="J48" s="67"/>
      <c r="K48" s="67"/>
      <c r="L48" s="67"/>
      <c r="M48" s="67"/>
      <c r="N48" s="67"/>
      <c r="O48" s="67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" ht="16" customHeight="1">
      <c r="A49" s="11" t="s">
        <v>82</v>
      </c>
    </row>
    <row r="50" spans="1:1" ht="16" customHeight="1">
      <c r="A50" s="11"/>
    </row>
  </sheetData>
  <mergeCells count="28"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66" firstPageNumber="3" orientation="landscape" useFirstPageNumber="1" horizontalDpi="4294967292" r:id="rId1"/>
  <headerFooter alignWithMargins="0">
    <oddHeader>&amp;R&amp;"明朝,斜体"&amp;9指定都市－2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23" activePane="bottomRight" state="frozen"/>
      <selection activeCell="G46" sqref="G46"/>
      <selection pane="topRight" activeCell="G46" sqref="G46"/>
      <selection pane="bottomLeft" activeCell="G46" sqref="G46"/>
      <selection pane="bottomRight" activeCell="H26" sqref="H26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24" width="10.6328125" style="1" customWidth="1"/>
    <col min="25" max="16384" width="9" style="1"/>
  </cols>
  <sheetData>
    <row r="1" spans="1:24" ht="34" customHeight="1">
      <c r="A1" s="101" t="s">
        <v>0</v>
      </c>
      <c r="B1" s="101"/>
      <c r="C1" s="101"/>
      <c r="D1" s="101"/>
      <c r="E1" s="20" t="s">
        <v>253</v>
      </c>
      <c r="F1" s="2"/>
    </row>
    <row r="3" spans="1:24" ht="14">
      <c r="A3" s="10" t="s">
        <v>105</v>
      </c>
    </row>
    <row r="5" spans="1:24" ht="14">
      <c r="A5" s="9" t="s">
        <v>242</v>
      </c>
      <c r="E5" s="3"/>
    </row>
    <row r="6" spans="1:24" ht="14">
      <c r="A6" s="3"/>
      <c r="G6" s="103" t="s">
        <v>106</v>
      </c>
      <c r="H6" s="104"/>
      <c r="I6" s="10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ht="27" customHeight="1">
      <c r="A7" s="8"/>
      <c r="B7" s="4"/>
      <c r="C7" s="4"/>
      <c r="D7" s="4"/>
      <c r="E7" s="60"/>
      <c r="F7" s="52" t="s">
        <v>237</v>
      </c>
      <c r="G7" s="52"/>
      <c r="H7" s="52" t="s">
        <v>238</v>
      </c>
      <c r="I7" s="70" t="s">
        <v>20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ht="17.149999999999999" customHeight="1">
      <c r="A8" s="5"/>
      <c r="B8" s="6"/>
      <c r="C8" s="6"/>
      <c r="D8" s="6"/>
      <c r="E8" s="61"/>
      <c r="F8" s="54" t="s">
        <v>229</v>
      </c>
      <c r="G8" s="54" t="s">
        <v>1</v>
      </c>
      <c r="H8" s="54" t="s">
        <v>229</v>
      </c>
      <c r="I8" s="5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18" customHeight="1">
      <c r="A9" s="102" t="s">
        <v>79</v>
      </c>
      <c r="B9" s="102" t="s">
        <v>80</v>
      </c>
      <c r="C9" s="62" t="s">
        <v>2</v>
      </c>
      <c r="D9" s="56"/>
      <c r="E9" s="56"/>
      <c r="F9" s="57">
        <v>141996</v>
      </c>
      <c r="G9" s="58">
        <f t="shared" ref="G9:G22" si="0">F9/$F$22*100</f>
        <v>38.929571132087368</v>
      </c>
      <c r="H9" s="57">
        <v>139821</v>
      </c>
      <c r="I9" s="58">
        <f t="shared" ref="I9:I40" si="1">(F9/H9-1)*100</f>
        <v>1.5555603235565485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8" customHeight="1">
      <c r="A10" s="102"/>
      <c r="B10" s="102"/>
      <c r="C10" s="64"/>
      <c r="D10" s="62" t="s">
        <v>21</v>
      </c>
      <c r="E10" s="56"/>
      <c r="F10" s="57">
        <v>66321</v>
      </c>
      <c r="G10" s="58">
        <f t="shared" si="0"/>
        <v>18.182540966303041</v>
      </c>
      <c r="H10" s="57">
        <v>64755</v>
      </c>
      <c r="I10" s="58">
        <f t="shared" si="1"/>
        <v>2.4183460736622697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ht="18" customHeight="1">
      <c r="A11" s="102"/>
      <c r="B11" s="102"/>
      <c r="C11" s="51"/>
      <c r="D11" s="51"/>
      <c r="E11" s="30" t="s">
        <v>22</v>
      </c>
      <c r="F11" s="57">
        <v>56856</v>
      </c>
      <c r="G11" s="58">
        <f t="shared" si="0"/>
        <v>15.587620047648945</v>
      </c>
      <c r="H11" s="57">
        <v>55483</v>
      </c>
      <c r="I11" s="58">
        <f t="shared" si="1"/>
        <v>2.474631869221211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18" customHeight="1">
      <c r="A12" s="102"/>
      <c r="B12" s="102"/>
      <c r="C12" s="51"/>
      <c r="D12" s="29"/>
      <c r="E12" s="30" t="s">
        <v>23</v>
      </c>
      <c r="F12" s="57">
        <v>5619</v>
      </c>
      <c r="G12" s="58">
        <f t="shared" si="0"/>
        <v>1.540502973261211</v>
      </c>
      <c r="H12" s="57">
        <v>5408</v>
      </c>
      <c r="I12" s="58">
        <f t="shared" si="1"/>
        <v>3.9016272189349221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18" customHeight="1">
      <c r="A13" s="102"/>
      <c r="B13" s="102"/>
      <c r="C13" s="63"/>
      <c r="D13" s="56" t="s">
        <v>24</v>
      </c>
      <c r="E13" s="56"/>
      <c r="F13" s="57">
        <v>54159</v>
      </c>
      <c r="G13" s="58">
        <f t="shared" si="0"/>
        <v>14.848211519639426</v>
      </c>
      <c r="H13" s="57">
        <v>53620</v>
      </c>
      <c r="I13" s="58">
        <f t="shared" si="1"/>
        <v>1.0052219321148748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8" customHeight="1">
      <c r="A14" s="102"/>
      <c r="B14" s="102"/>
      <c r="C14" s="56" t="s">
        <v>3</v>
      </c>
      <c r="D14" s="56"/>
      <c r="E14" s="56"/>
      <c r="F14" s="57">
        <v>2471</v>
      </c>
      <c r="G14" s="58">
        <f t="shared" si="0"/>
        <v>0.67744845113515795</v>
      </c>
      <c r="H14" s="57">
        <v>2443</v>
      </c>
      <c r="I14" s="58">
        <f t="shared" si="1"/>
        <v>1.1461318051575908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8" customHeight="1">
      <c r="A15" s="102"/>
      <c r="B15" s="102"/>
      <c r="C15" s="56" t="s">
        <v>4</v>
      </c>
      <c r="D15" s="56"/>
      <c r="E15" s="56"/>
      <c r="F15" s="57">
        <v>29727</v>
      </c>
      <c r="G15" s="58">
        <f t="shared" si="0"/>
        <v>8.1499433860359538</v>
      </c>
      <c r="H15" s="57">
        <v>27241</v>
      </c>
      <c r="I15" s="58">
        <f t="shared" si="1"/>
        <v>9.1259498549979732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8" customHeight="1">
      <c r="A16" s="102"/>
      <c r="B16" s="102"/>
      <c r="C16" s="56" t="s">
        <v>25</v>
      </c>
      <c r="D16" s="56"/>
      <c r="E16" s="56"/>
      <c r="F16" s="57">
        <v>5154</v>
      </c>
      <c r="G16" s="58">
        <f t="shared" si="0"/>
        <v>1.4130187442940527</v>
      </c>
      <c r="H16" s="57">
        <v>4776</v>
      </c>
      <c r="I16" s="58">
        <f t="shared" si="1"/>
        <v>7.9145728643216007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18" customHeight="1">
      <c r="A17" s="102"/>
      <c r="B17" s="102"/>
      <c r="C17" s="56" t="s">
        <v>5</v>
      </c>
      <c r="D17" s="56"/>
      <c r="E17" s="56"/>
      <c r="F17" s="57">
        <v>73813</v>
      </c>
      <c r="G17" s="58">
        <f t="shared" si="0"/>
        <v>20.23654493065132</v>
      </c>
      <c r="H17" s="57">
        <v>76854</v>
      </c>
      <c r="I17" s="58">
        <f t="shared" si="1"/>
        <v>-3.9568532542222923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18" customHeight="1">
      <c r="A18" s="102"/>
      <c r="B18" s="102"/>
      <c r="C18" s="56" t="s">
        <v>26</v>
      </c>
      <c r="D18" s="56"/>
      <c r="E18" s="56"/>
      <c r="F18" s="57">
        <v>20002</v>
      </c>
      <c r="G18" s="58">
        <f t="shared" si="0"/>
        <v>5.4837409630131244</v>
      </c>
      <c r="H18" s="57">
        <v>19212</v>
      </c>
      <c r="I18" s="58">
        <f t="shared" si="1"/>
        <v>4.1120133250052149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18" customHeight="1">
      <c r="A19" s="102"/>
      <c r="B19" s="102"/>
      <c r="C19" s="56" t="s">
        <v>27</v>
      </c>
      <c r="D19" s="56"/>
      <c r="E19" s="56"/>
      <c r="F19" s="57">
        <v>1357</v>
      </c>
      <c r="G19" s="58">
        <f t="shared" si="0"/>
        <v>0.37203462087835265</v>
      </c>
      <c r="H19" s="57">
        <v>834</v>
      </c>
      <c r="I19" s="58">
        <f t="shared" si="1"/>
        <v>62.709832134292576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8" customHeight="1">
      <c r="A20" s="102"/>
      <c r="B20" s="102"/>
      <c r="C20" s="56" t="s">
        <v>6</v>
      </c>
      <c r="D20" s="56"/>
      <c r="E20" s="56"/>
      <c r="F20" s="57">
        <v>34010</v>
      </c>
      <c r="G20" s="58">
        <f t="shared" si="0"/>
        <v>9.3241690906947472</v>
      </c>
      <c r="H20" s="57">
        <v>36452</v>
      </c>
      <c r="I20" s="58">
        <f t="shared" si="1"/>
        <v>-6.6992208932294517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8" customHeight="1">
      <c r="A21" s="102"/>
      <c r="B21" s="102"/>
      <c r="C21" s="56" t="s">
        <v>7</v>
      </c>
      <c r="D21" s="56"/>
      <c r="E21" s="56"/>
      <c r="F21" s="57">
        <f>F22-F9-F14-F15-F16-F17-F18-F19-F20</f>
        <v>56221</v>
      </c>
      <c r="G21" s="58">
        <f t="shared" si="0"/>
        <v>15.41352868120992</v>
      </c>
      <c r="H21" s="57">
        <v>53190</v>
      </c>
      <c r="I21" s="58">
        <f t="shared" si="1"/>
        <v>5.6984395563075774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8" customHeight="1">
      <c r="A22" s="102"/>
      <c r="B22" s="102"/>
      <c r="C22" s="56" t="s">
        <v>8</v>
      </c>
      <c r="D22" s="56"/>
      <c r="E22" s="56"/>
      <c r="F22" s="57">
        <v>364751</v>
      </c>
      <c r="G22" s="58">
        <f t="shared" si="0"/>
        <v>100</v>
      </c>
      <c r="H22" s="57">
        <v>360823</v>
      </c>
      <c r="I22" s="58">
        <f t="shared" si="1"/>
        <v>1.0886223993481492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8" customHeight="1">
      <c r="A23" s="102"/>
      <c r="B23" s="102" t="s">
        <v>81</v>
      </c>
      <c r="C23" s="65" t="s">
        <v>9</v>
      </c>
      <c r="D23" s="30"/>
      <c r="E23" s="30"/>
      <c r="F23" s="57">
        <f>SUM(F24:F26)</f>
        <v>195076</v>
      </c>
      <c r="G23" s="58">
        <f t="shared" ref="G23:G40" si="2">F23/$F$40*100</f>
        <v>55.325955631689702</v>
      </c>
      <c r="H23" s="57">
        <v>192389</v>
      </c>
      <c r="I23" s="58">
        <f t="shared" si="1"/>
        <v>1.3966494965928389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ht="18" customHeight="1">
      <c r="A24" s="102"/>
      <c r="B24" s="102"/>
      <c r="C24" s="64"/>
      <c r="D24" s="30" t="s">
        <v>10</v>
      </c>
      <c r="E24" s="30"/>
      <c r="F24" s="57">
        <v>71082</v>
      </c>
      <c r="G24" s="58">
        <f t="shared" si="2"/>
        <v>20.159730454857428</v>
      </c>
      <c r="H24" s="57">
        <v>73953</v>
      </c>
      <c r="I24" s="58">
        <f t="shared" si="1"/>
        <v>-3.8821954484605126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" customHeight="1">
      <c r="A25" s="102"/>
      <c r="B25" s="102"/>
      <c r="C25" s="64"/>
      <c r="D25" s="30" t="s">
        <v>28</v>
      </c>
      <c r="E25" s="30"/>
      <c r="F25" s="57">
        <v>86958</v>
      </c>
      <c r="G25" s="58">
        <f t="shared" si="2"/>
        <v>24.662359541001834</v>
      </c>
      <c r="H25" s="57">
        <v>81076</v>
      </c>
      <c r="I25" s="58">
        <f t="shared" si="1"/>
        <v>7.2549213084019959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 ht="18" customHeight="1">
      <c r="A26" s="102"/>
      <c r="B26" s="102"/>
      <c r="C26" s="63"/>
      <c r="D26" s="30" t="s">
        <v>11</v>
      </c>
      <c r="E26" s="30"/>
      <c r="F26" s="57">
        <v>37036</v>
      </c>
      <c r="G26" s="58">
        <f t="shared" si="2"/>
        <v>10.503865635830445</v>
      </c>
      <c r="H26" s="57">
        <v>37360</v>
      </c>
      <c r="I26" s="58">
        <f t="shared" si="1"/>
        <v>-0.86723768736616247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ht="18" customHeight="1">
      <c r="A27" s="102"/>
      <c r="B27" s="102"/>
      <c r="C27" s="65" t="s">
        <v>12</v>
      </c>
      <c r="D27" s="30"/>
      <c r="E27" s="30"/>
      <c r="F27" s="57">
        <f>SUM(F28:F33)</f>
        <v>111315</v>
      </c>
      <c r="G27" s="58">
        <f t="shared" si="2"/>
        <v>31.570304656346959</v>
      </c>
      <c r="H27" s="57">
        <v>114759</v>
      </c>
      <c r="I27" s="58">
        <f t="shared" si="1"/>
        <v>-3.0010718113612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ht="18" customHeight="1">
      <c r="A28" s="102"/>
      <c r="B28" s="102"/>
      <c r="C28" s="64"/>
      <c r="D28" s="30" t="s">
        <v>13</v>
      </c>
      <c r="E28" s="30"/>
      <c r="F28" s="57">
        <v>39875</v>
      </c>
      <c r="G28" s="58">
        <f t="shared" si="2"/>
        <v>11.309040993323766</v>
      </c>
      <c r="H28" s="57">
        <v>45089</v>
      </c>
      <c r="I28" s="58">
        <f t="shared" si="1"/>
        <v>-11.563796047816544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18" customHeight="1">
      <c r="A29" s="102"/>
      <c r="B29" s="102"/>
      <c r="C29" s="64"/>
      <c r="D29" s="30" t="s">
        <v>29</v>
      </c>
      <c r="E29" s="30"/>
      <c r="F29" s="57">
        <v>5479</v>
      </c>
      <c r="G29" s="58">
        <f t="shared" si="2"/>
        <v>1.553911864637515</v>
      </c>
      <c r="H29" s="57">
        <v>5570</v>
      </c>
      <c r="I29" s="58">
        <f t="shared" si="1"/>
        <v>-1.6337522441651653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 ht="18" customHeight="1">
      <c r="A30" s="102"/>
      <c r="B30" s="102"/>
      <c r="C30" s="64"/>
      <c r="D30" s="30" t="s">
        <v>30</v>
      </c>
      <c r="E30" s="30"/>
      <c r="F30" s="57">
        <v>29280</v>
      </c>
      <c r="G30" s="58">
        <f t="shared" si="2"/>
        <v>8.3041685337810627</v>
      </c>
      <c r="H30" s="57">
        <v>30751</v>
      </c>
      <c r="I30" s="58">
        <f t="shared" si="1"/>
        <v>-4.7835842736821625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ht="18" customHeight="1">
      <c r="A31" s="102"/>
      <c r="B31" s="102"/>
      <c r="C31" s="64"/>
      <c r="D31" s="30" t="s">
        <v>31</v>
      </c>
      <c r="E31" s="30"/>
      <c r="F31" s="57">
        <v>26267</v>
      </c>
      <c r="G31" s="58">
        <f t="shared" si="2"/>
        <v>7.4496446337714195</v>
      </c>
      <c r="H31" s="57">
        <v>25761</v>
      </c>
      <c r="I31" s="58">
        <f t="shared" si="1"/>
        <v>1.9642094639183316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ht="18" customHeight="1">
      <c r="A32" s="102"/>
      <c r="B32" s="102"/>
      <c r="C32" s="64"/>
      <c r="D32" s="30" t="s">
        <v>14</v>
      </c>
      <c r="E32" s="30"/>
      <c r="F32" s="57">
        <v>8560</v>
      </c>
      <c r="G32" s="58">
        <f t="shared" si="2"/>
        <v>2.4277214019523869</v>
      </c>
      <c r="H32" s="57">
        <v>5036</v>
      </c>
      <c r="I32" s="58">
        <f t="shared" si="1"/>
        <v>69.976171564733932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8" customHeight="1">
      <c r="A33" s="102"/>
      <c r="B33" s="102"/>
      <c r="C33" s="63"/>
      <c r="D33" s="30" t="s">
        <v>32</v>
      </c>
      <c r="E33" s="30"/>
      <c r="F33" s="57">
        <v>1854</v>
      </c>
      <c r="G33" s="58">
        <f t="shared" si="2"/>
        <v>0.52581722888080906</v>
      </c>
      <c r="H33" s="57">
        <v>2552</v>
      </c>
      <c r="I33" s="58">
        <f t="shared" si="1"/>
        <v>-27.351097178683382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ht="18" customHeight="1">
      <c r="A34" s="102"/>
      <c r="B34" s="102"/>
      <c r="C34" s="65" t="s">
        <v>15</v>
      </c>
      <c r="D34" s="30"/>
      <c r="E34" s="30"/>
      <c r="F34" s="57">
        <f>F35+F38</f>
        <v>46203</v>
      </c>
      <c r="G34" s="58">
        <f t="shared" si="2"/>
        <v>13.103739711963335</v>
      </c>
      <c r="H34" s="57">
        <v>42397</v>
      </c>
      <c r="I34" s="58">
        <f t="shared" si="1"/>
        <v>8.9770502629903159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8" customHeight="1">
      <c r="A35" s="102"/>
      <c r="B35" s="102"/>
      <c r="C35" s="64"/>
      <c r="D35" s="65" t="s">
        <v>16</v>
      </c>
      <c r="E35" s="30"/>
      <c r="F35" s="57">
        <v>36791</v>
      </c>
      <c r="G35" s="58">
        <f t="shared" si="2"/>
        <v>10.434380619068957</v>
      </c>
      <c r="H35" s="57">
        <v>36458</v>
      </c>
      <c r="I35" s="58">
        <f t="shared" si="1"/>
        <v>0.91337977947227866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8" customHeight="1">
      <c r="A36" s="102"/>
      <c r="B36" s="102"/>
      <c r="C36" s="64"/>
      <c r="D36" s="64"/>
      <c r="E36" s="59" t="s">
        <v>102</v>
      </c>
      <c r="F36" s="57">
        <f>F35-F37</f>
        <v>15984</v>
      </c>
      <c r="G36" s="58">
        <f t="shared" si="2"/>
        <v>4.5332592159821212</v>
      </c>
      <c r="H36" s="57">
        <v>20064</v>
      </c>
      <c r="I36" s="58">
        <f t="shared" si="1"/>
        <v>-20.334928229665074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8" customHeight="1">
      <c r="A37" s="102"/>
      <c r="B37" s="102"/>
      <c r="C37" s="64"/>
      <c r="D37" s="63"/>
      <c r="E37" s="30" t="s">
        <v>33</v>
      </c>
      <c r="F37" s="57">
        <v>20807</v>
      </c>
      <c r="G37" s="58">
        <f t="shared" si="2"/>
        <v>5.9011214030868366</v>
      </c>
      <c r="H37" s="57">
        <v>16394</v>
      </c>
      <c r="I37" s="58">
        <f t="shared" si="1"/>
        <v>26.918384774917659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8" customHeight="1">
      <c r="A38" s="102"/>
      <c r="B38" s="102"/>
      <c r="C38" s="64"/>
      <c r="D38" s="56" t="s">
        <v>34</v>
      </c>
      <c r="E38" s="56"/>
      <c r="F38" s="57">
        <v>9412</v>
      </c>
      <c r="G38" s="58">
        <f t="shared" si="2"/>
        <v>2.6693590928943771</v>
      </c>
      <c r="H38" s="57">
        <v>5939</v>
      </c>
      <c r="I38" s="58">
        <f t="shared" si="1"/>
        <v>58.477858225290461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ht="18" customHeight="1">
      <c r="A39" s="102"/>
      <c r="B39" s="102"/>
      <c r="C39" s="63"/>
      <c r="D39" s="56" t="s">
        <v>35</v>
      </c>
      <c r="E39" s="56"/>
      <c r="F39" s="57">
        <v>0</v>
      </c>
      <c r="G39" s="58">
        <f t="shared" si="2"/>
        <v>0</v>
      </c>
      <c r="H39" s="57">
        <v>0</v>
      </c>
      <c r="I39" s="58" t="e">
        <f t="shared" si="1"/>
        <v>#DIV/0!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18" customHeight="1">
      <c r="A40" s="102"/>
      <c r="B40" s="102"/>
      <c r="C40" s="30" t="s">
        <v>17</v>
      </c>
      <c r="D40" s="30"/>
      <c r="E40" s="30"/>
      <c r="F40" s="57">
        <f>SUM(F23,F27,F34)</f>
        <v>352594</v>
      </c>
      <c r="G40" s="58">
        <f t="shared" si="2"/>
        <v>100</v>
      </c>
      <c r="H40" s="57">
        <v>349545</v>
      </c>
      <c r="I40" s="58">
        <f t="shared" si="1"/>
        <v>0.87227681700496884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18" customHeight="1">
      <c r="A41" s="26" t="s">
        <v>18</v>
      </c>
    </row>
    <row r="42" spans="1:24" ht="18" customHeight="1">
      <c r="A42" s="27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G13" sqref="G13"/>
    </sheetView>
  </sheetViews>
  <sheetFormatPr defaultColWidth="9" defaultRowHeight="13"/>
  <cols>
    <col min="1" max="1" width="5.36328125" style="1" customWidth="1"/>
    <col min="2" max="2" width="3.08984375" style="1" customWidth="1"/>
    <col min="3" max="3" width="34.7265625" style="1" customWidth="1"/>
    <col min="4" max="9" width="11.90625" style="1" customWidth="1"/>
    <col min="10" max="16384" width="9" style="1"/>
  </cols>
  <sheetData>
    <row r="1" spans="1:9" ht="34" customHeight="1">
      <c r="A1" s="37" t="s">
        <v>0</v>
      </c>
      <c r="B1" s="37"/>
      <c r="C1" s="96" t="s">
        <v>253</v>
      </c>
      <c r="D1" s="38"/>
      <c r="E1" s="38"/>
    </row>
    <row r="4" spans="1:9">
      <c r="A4" s="9" t="s">
        <v>107</v>
      </c>
    </row>
    <row r="5" spans="1:9">
      <c r="I5" s="39" t="s">
        <v>108</v>
      </c>
    </row>
    <row r="6" spans="1:9" s="33" customFormat="1" ht="29.25" customHeight="1">
      <c r="A6" s="71" t="s">
        <v>109</v>
      </c>
      <c r="B6" s="52"/>
      <c r="C6" s="52"/>
      <c r="D6" s="52"/>
      <c r="E6" s="28" t="s">
        <v>226</v>
      </c>
      <c r="F6" s="28" t="s">
        <v>227</v>
      </c>
      <c r="G6" s="28" t="s">
        <v>230</v>
      </c>
      <c r="H6" s="28" t="s">
        <v>232</v>
      </c>
      <c r="I6" s="28" t="s">
        <v>239</v>
      </c>
    </row>
    <row r="7" spans="1:9" ht="27" customHeight="1">
      <c r="A7" s="102" t="s">
        <v>110</v>
      </c>
      <c r="B7" s="62" t="s">
        <v>111</v>
      </c>
      <c r="C7" s="56"/>
      <c r="D7" s="66" t="s">
        <v>112</v>
      </c>
      <c r="E7" s="32">
        <v>321728</v>
      </c>
      <c r="F7" s="28">
        <v>409766</v>
      </c>
      <c r="G7" s="28">
        <v>363053</v>
      </c>
      <c r="H7" s="28">
        <v>360822</v>
      </c>
      <c r="I7" s="28">
        <v>364751</v>
      </c>
    </row>
    <row r="8" spans="1:9" ht="27" customHeight="1">
      <c r="A8" s="102"/>
      <c r="B8" s="83"/>
      <c r="C8" s="56" t="s">
        <v>113</v>
      </c>
      <c r="D8" s="66" t="s">
        <v>37</v>
      </c>
      <c r="E8" s="72">
        <v>215763</v>
      </c>
      <c r="F8" s="72">
        <v>220974</v>
      </c>
      <c r="G8" s="72">
        <v>231224</v>
      </c>
      <c r="H8" s="72">
        <v>233374</v>
      </c>
      <c r="I8" s="73">
        <v>241982</v>
      </c>
    </row>
    <row r="9" spans="1:9" ht="27" customHeight="1">
      <c r="A9" s="102"/>
      <c r="B9" s="56" t="s">
        <v>114</v>
      </c>
      <c r="C9" s="56"/>
      <c r="D9" s="66"/>
      <c r="E9" s="72">
        <v>313613</v>
      </c>
      <c r="F9" s="72">
        <v>401390</v>
      </c>
      <c r="G9" s="72">
        <v>353331</v>
      </c>
      <c r="H9" s="72">
        <v>349545</v>
      </c>
      <c r="I9" s="74">
        <v>352594</v>
      </c>
    </row>
    <row r="10" spans="1:9" ht="27" customHeight="1">
      <c r="A10" s="102"/>
      <c r="B10" s="56" t="s">
        <v>115</v>
      </c>
      <c r="C10" s="56"/>
      <c r="D10" s="66"/>
      <c r="E10" s="72">
        <v>8115</v>
      </c>
      <c r="F10" s="72">
        <v>8376</v>
      </c>
      <c r="G10" s="72">
        <v>9723</v>
      </c>
      <c r="H10" s="72">
        <v>11277</v>
      </c>
      <c r="I10" s="74">
        <v>12158</v>
      </c>
    </row>
    <row r="11" spans="1:9" ht="27" customHeight="1">
      <c r="A11" s="102"/>
      <c r="B11" s="56" t="s">
        <v>116</v>
      </c>
      <c r="C11" s="56"/>
      <c r="D11" s="66"/>
      <c r="E11" s="72">
        <v>3009</v>
      </c>
      <c r="F11" s="72">
        <v>3033</v>
      </c>
      <c r="G11" s="72">
        <v>3131</v>
      </c>
      <c r="H11" s="72">
        <v>4411</v>
      </c>
      <c r="I11" s="74">
        <v>5448</v>
      </c>
    </row>
    <row r="12" spans="1:9" ht="27" customHeight="1">
      <c r="A12" s="102"/>
      <c r="B12" s="56" t="s">
        <v>117</v>
      </c>
      <c r="C12" s="56"/>
      <c r="D12" s="66"/>
      <c r="E12" s="72">
        <v>5106</v>
      </c>
      <c r="F12" s="72">
        <v>5343</v>
      </c>
      <c r="G12" s="72">
        <v>6592</v>
      </c>
      <c r="H12" s="72">
        <v>6866</v>
      </c>
      <c r="I12" s="74">
        <v>6710</v>
      </c>
    </row>
    <row r="13" spans="1:9" ht="27" customHeight="1">
      <c r="A13" s="102"/>
      <c r="B13" s="56" t="s">
        <v>118</v>
      </c>
      <c r="C13" s="56"/>
      <c r="D13" s="66"/>
      <c r="E13" s="72">
        <v>-248</v>
      </c>
      <c r="F13" s="72">
        <v>237</v>
      </c>
      <c r="G13" s="72">
        <v>1249</v>
      </c>
      <c r="H13" s="72">
        <v>275</v>
      </c>
      <c r="I13" s="74">
        <v>-156</v>
      </c>
    </row>
    <row r="14" spans="1:9" ht="27" customHeight="1">
      <c r="A14" s="102"/>
      <c r="B14" s="56" t="s">
        <v>119</v>
      </c>
      <c r="C14" s="56"/>
      <c r="D14" s="66"/>
      <c r="E14" s="72">
        <v>0</v>
      </c>
      <c r="F14" s="72">
        <v>0</v>
      </c>
      <c r="G14" s="72">
        <v>0</v>
      </c>
      <c r="H14" s="72">
        <v>0</v>
      </c>
      <c r="I14" s="74"/>
    </row>
    <row r="15" spans="1:9" ht="27" customHeight="1">
      <c r="A15" s="102"/>
      <c r="B15" s="56" t="s">
        <v>120</v>
      </c>
      <c r="C15" s="56"/>
      <c r="D15" s="66"/>
      <c r="E15" s="72">
        <v>-213</v>
      </c>
      <c r="F15" s="72">
        <v>258</v>
      </c>
      <c r="G15" s="72">
        <v>4240</v>
      </c>
      <c r="H15" s="72">
        <v>337</v>
      </c>
      <c r="I15" s="74">
        <v>-132</v>
      </c>
    </row>
    <row r="16" spans="1:9" ht="27" customHeight="1">
      <c r="A16" s="102"/>
      <c r="B16" s="56" t="s">
        <v>121</v>
      </c>
      <c r="C16" s="56"/>
      <c r="D16" s="66" t="s">
        <v>38</v>
      </c>
      <c r="E16" s="72">
        <v>27623</v>
      </c>
      <c r="F16" s="72">
        <v>29359</v>
      </c>
      <c r="G16" s="72">
        <v>37700</v>
      </c>
      <c r="H16" s="72">
        <v>38562</v>
      </c>
      <c r="I16" s="74">
        <v>42976</v>
      </c>
    </row>
    <row r="17" spans="1:9" ht="27" customHeight="1">
      <c r="A17" s="102"/>
      <c r="B17" s="56" t="s">
        <v>122</v>
      </c>
      <c r="C17" s="56"/>
      <c r="D17" s="66" t="s">
        <v>39</v>
      </c>
      <c r="E17" s="72">
        <v>26031</v>
      </c>
      <c r="F17" s="72">
        <v>22608</v>
      </c>
      <c r="G17" s="72">
        <v>23966</v>
      </c>
      <c r="H17" s="72">
        <v>44735</v>
      </c>
      <c r="I17" s="74">
        <v>52809</v>
      </c>
    </row>
    <row r="18" spans="1:9" ht="27" customHeight="1">
      <c r="A18" s="102"/>
      <c r="B18" s="56" t="s">
        <v>123</v>
      </c>
      <c r="C18" s="56"/>
      <c r="D18" s="66" t="s">
        <v>40</v>
      </c>
      <c r="E18" s="72">
        <v>433627</v>
      </c>
      <c r="F18" s="72">
        <v>440435</v>
      </c>
      <c r="G18" s="72">
        <v>442133</v>
      </c>
      <c r="H18" s="72">
        <v>442951</v>
      </c>
      <c r="I18" s="74">
        <v>441792</v>
      </c>
    </row>
    <row r="19" spans="1:9" ht="27" customHeight="1">
      <c r="A19" s="102"/>
      <c r="B19" s="56" t="s">
        <v>124</v>
      </c>
      <c r="C19" s="56"/>
      <c r="D19" s="66" t="s">
        <v>125</v>
      </c>
      <c r="E19" s="72">
        <f>E17+E18-E16</f>
        <v>432035</v>
      </c>
      <c r="F19" s="72">
        <f>F17+F18-F16</f>
        <v>433684</v>
      </c>
      <c r="G19" s="72">
        <f>G17+G18-G16</f>
        <v>428399</v>
      </c>
      <c r="H19" s="72">
        <f>H17+H18-H16</f>
        <v>449124</v>
      </c>
      <c r="I19" s="72">
        <f>I17+I18-I16</f>
        <v>451625</v>
      </c>
    </row>
    <row r="20" spans="1:9" ht="27" customHeight="1">
      <c r="A20" s="102"/>
      <c r="B20" s="56" t="s">
        <v>126</v>
      </c>
      <c r="C20" s="56"/>
      <c r="D20" s="66" t="s">
        <v>127</v>
      </c>
      <c r="E20" s="75">
        <f>E18/E8</f>
        <v>2.0097375360928424</v>
      </c>
      <c r="F20" s="75">
        <f>F18/F8</f>
        <v>1.9931530406292144</v>
      </c>
      <c r="G20" s="75">
        <f>G18/G8</f>
        <v>1.9121414732034736</v>
      </c>
      <c r="H20" s="75">
        <f>H18/H8</f>
        <v>1.8980306289475264</v>
      </c>
      <c r="I20" s="75">
        <f>I18/I8</f>
        <v>1.8257225744063608</v>
      </c>
    </row>
    <row r="21" spans="1:9" ht="27" customHeight="1">
      <c r="A21" s="102"/>
      <c r="B21" s="56" t="s">
        <v>128</v>
      </c>
      <c r="C21" s="56"/>
      <c r="D21" s="66" t="s">
        <v>129</v>
      </c>
      <c r="E21" s="75">
        <f>E19/E8</f>
        <v>2.0023590699054057</v>
      </c>
      <c r="F21" s="75">
        <f>F19/F8</f>
        <v>1.9626019350692843</v>
      </c>
      <c r="G21" s="75">
        <f>G19/G8</f>
        <v>1.8527445247898142</v>
      </c>
      <c r="H21" s="75">
        <f>H19/H8</f>
        <v>1.9244817331836452</v>
      </c>
      <c r="I21" s="75">
        <f>I19/I8</f>
        <v>1.8663578282682183</v>
      </c>
    </row>
    <row r="22" spans="1:9" ht="27" customHeight="1">
      <c r="A22" s="102"/>
      <c r="B22" s="56" t="s">
        <v>130</v>
      </c>
      <c r="C22" s="56"/>
      <c r="D22" s="66" t="s">
        <v>131</v>
      </c>
      <c r="E22" s="72">
        <f>E18/E24*1000000</f>
        <v>615083.35591051774</v>
      </c>
      <c r="F22" s="72">
        <f>F18/F24*1000000</f>
        <v>635191.78988994635</v>
      </c>
      <c r="G22" s="72">
        <f>G18/G24*1000000</f>
        <v>637640.63173774036</v>
      </c>
      <c r="H22" s="72">
        <f>H18/H24*1000000</f>
        <v>638820.34471270826</v>
      </c>
      <c r="I22" s="72">
        <f>I18/I24*1000000</f>
        <v>637148.84429952025</v>
      </c>
    </row>
    <row r="23" spans="1:9" ht="27" customHeight="1">
      <c r="A23" s="102"/>
      <c r="B23" s="56" t="s">
        <v>132</v>
      </c>
      <c r="C23" s="56"/>
      <c r="D23" s="66" t="s">
        <v>133</v>
      </c>
      <c r="E23" s="72">
        <f>E19/E24*1000000</f>
        <v>612825.16464795894</v>
      </c>
      <c r="F23" s="72">
        <f>F19/F24*1000000</f>
        <v>625455.55236670899</v>
      </c>
      <c r="G23" s="72">
        <f>G19/G24*1000000</f>
        <v>617833.56817024783</v>
      </c>
      <c r="H23" s="72">
        <f>H19/H24*1000000</f>
        <v>647722.99531720288</v>
      </c>
      <c r="I23" s="72">
        <f>I19/I24*1000000</f>
        <v>651329.91726145067</v>
      </c>
    </row>
    <row r="24" spans="1:9" ht="27" customHeight="1">
      <c r="A24" s="102"/>
      <c r="B24" s="76" t="s">
        <v>134</v>
      </c>
      <c r="C24" s="77"/>
      <c r="D24" s="66" t="s">
        <v>135</v>
      </c>
      <c r="E24" s="72">
        <v>704989</v>
      </c>
      <c r="F24" s="72">
        <v>693389</v>
      </c>
      <c r="G24" s="72">
        <v>693389</v>
      </c>
      <c r="H24" s="72">
        <v>693389</v>
      </c>
      <c r="I24" s="74">
        <v>693389</v>
      </c>
    </row>
    <row r="25" spans="1:9" ht="27" customHeight="1">
      <c r="A25" s="102"/>
      <c r="B25" s="30" t="s">
        <v>136</v>
      </c>
      <c r="C25" s="30"/>
      <c r="D25" s="30"/>
      <c r="E25" s="72">
        <v>187789</v>
      </c>
      <c r="F25" s="72">
        <v>190502</v>
      </c>
      <c r="G25" s="72">
        <v>199939</v>
      </c>
      <c r="H25" s="72">
        <v>193465</v>
      </c>
      <c r="I25" s="67">
        <v>197591</v>
      </c>
    </row>
    <row r="26" spans="1:9" ht="27" customHeight="1">
      <c r="A26" s="102"/>
      <c r="B26" s="30" t="s">
        <v>137</v>
      </c>
      <c r="C26" s="30"/>
      <c r="D26" s="30"/>
      <c r="E26" s="78">
        <v>0.89100000000000001</v>
      </c>
      <c r="F26" s="78">
        <v>0.88800000000000001</v>
      </c>
      <c r="G26" s="78">
        <v>0.86599999999999999</v>
      </c>
      <c r="H26" s="78">
        <v>0.84899999999999998</v>
      </c>
      <c r="I26" s="79">
        <v>0.82699999999999996</v>
      </c>
    </row>
    <row r="27" spans="1:9" ht="27" customHeight="1">
      <c r="A27" s="102"/>
      <c r="B27" s="30" t="s">
        <v>138</v>
      </c>
      <c r="C27" s="30"/>
      <c r="D27" s="30"/>
      <c r="E27" s="80">
        <v>2.7</v>
      </c>
      <c r="F27" s="80">
        <v>2.8</v>
      </c>
      <c r="G27" s="80">
        <v>3.3</v>
      </c>
      <c r="H27" s="80">
        <v>3.5</v>
      </c>
      <c r="I27" s="81">
        <v>3.4</v>
      </c>
    </row>
    <row r="28" spans="1:9" ht="27" customHeight="1">
      <c r="A28" s="102"/>
      <c r="B28" s="30" t="s">
        <v>139</v>
      </c>
      <c r="C28" s="30"/>
      <c r="D28" s="30"/>
      <c r="E28" s="80">
        <v>94.7</v>
      </c>
      <c r="F28" s="80">
        <v>94.6</v>
      </c>
      <c r="G28" s="80">
        <v>90</v>
      </c>
      <c r="H28" s="80">
        <v>93.1</v>
      </c>
      <c r="I28" s="81">
        <v>92.8</v>
      </c>
    </row>
    <row r="29" spans="1:9" ht="27" customHeight="1">
      <c r="A29" s="102"/>
      <c r="B29" s="30" t="s">
        <v>140</v>
      </c>
      <c r="C29" s="30"/>
      <c r="D29" s="30"/>
      <c r="E29" s="80">
        <v>53.1</v>
      </c>
      <c r="F29" s="80">
        <v>40.6</v>
      </c>
      <c r="G29" s="80">
        <v>45.5</v>
      </c>
      <c r="H29" s="80">
        <v>46.9</v>
      </c>
      <c r="I29" s="81">
        <v>48.7</v>
      </c>
    </row>
    <row r="30" spans="1:9" ht="27" customHeight="1">
      <c r="A30" s="102"/>
      <c r="B30" s="102" t="s">
        <v>141</v>
      </c>
      <c r="C30" s="30" t="s">
        <v>142</v>
      </c>
      <c r="D30" s="30"/>
      <c r="E30" s="80">
        <v>0</v>
      </c>
      <c r="F30" s="80">
        <v>0</v>
      </c>
      <c r="G30" s="80">
        <v>0</v>
      </c>
      <c r="H30" s="80">
        <v>0</v>
      </c>
      <c r="I30" s="81"/>
    </row>
    <row r="31" spans="1:9" ht="27" customHeight="1">
      <c r="A31" s="102"/>
      <c r="B31" s="102"/>
      <c r="C31" s="30" t="s">
        <v>143</v>
      </c>
      <c r="D31" s="30"/>
      <c r="E31" s="80">
        <v>0</v>
      </c>
      <c r="F31" s="80">
        <v>0</v>
      </c>
      <c r="G31" s="80">
        <v>0</v>
      </c>
      <c r="H31" s="80">
        <v>0</v>
      </c>
      <c r="I31" s="81"/>
    </row>
    <row r="32" spans="1:9" ht="27" customHeight="1">
      <c r="A32" s="102"/>
      <c r="B32" s="102"/>
      <c r="C32" s="30" t="s">
        <v>144</v>
      </c>
      <c r="D32" s="30"/>
      <c r="E32" s="80">
        <v>6.4</v>
      </c>
      <c r="F32" s="80">
        <v>6.5</v>
      </c>
      <c r="G32" s="80">
        <v>6.2</v>
      </c>
      <c r="H32" s="80">
        <v>6.3</v>
      </c>
      <c r="I32" s="81">
        <v>6.1</v>
      </c>
    </row>
    <row r="33" spans="1:9" ht="27" customHeight="1">
      <c r="A33" s="102"/>
      <c r="B33" s="102"/>
      <c r="C33" s="30" t="s">
        <v>145</v>
      </c>
      <c r="D33" s="30"/>
      <c r="E33" s="80">
        <v>48.9</v>
      </c>
      <c r="F33" s="80">
        <v>48.8</v>
      </c>
      <c r="G33" s="80">
        <v>37.1</v>
      </c>
      <c r="H33" s="80">
        <v>34.299999999999997</v>
      </c>
      <c r="I33" s="82">
        <v>31.9</v>
      </c>
    </row>
    <row r="34" spans="1:9" ht="27" customHeight="1">
      <c r="A34" s="1" t="s">
        <v>243</v>
      </c>
      <c r="E34" s="40"/>
      <c r="F34" s="40"/>
      <c r="G34" s="40"/>
      <c r="H34" s="40"/>
      <c r="I34" s="41"/>
    </row>
    <row r="35" spans="1:9" ht="27" customHeight="1">
      <c r="A35" s="11" t="s">
        <v>146</v>
      </c>
    </row>
    <row r="36" spans="1:9">
      <c r="A36" s="42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G14" sqref="G14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95" t="s">
        <v>253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240</v>
      </c>
      <c r="B5" s="12"/>
      <c r="C5" s="12"/>
      <c r="D5" s="12"/>
      <c r="K5" s="16"/>
      <c r="O5" s="16" t="s">
        <v>43</v>
      </c>
    </row>
    <row r="6" spans="1:25" ht="16" customHeight="1">
      <c r="A6" s="114" t="s">
        <v>44</v>
      </c>
      <c r="B6" s="113"/>
      <c r="C6" s="113"/>
      <c r="D6" s="113"/>
      <c r="E6" s="113"/>
      <c r="F6" s="106" t="s">
        <v>245</v>
      </c>
      <c r="G6" s="106"/>
      <c r="H6" s="106" t="s">
        <v>246</v>
      </c>
      <c r="I6" s="106"/>
      <c r="J6" s="106" t="s">
        <v>247</v>
      </c>
      <c r="K6" s="106"/>
      <c r="L6" s="106" t="s">
        <v>248</v>
      </c>
      <c r="M6" s="106"/>
      <c r="N6" s="105" t="s">
        <v>249</v>
      </c>
      <c r="O6" s="105"/>
    </row>
    <row r="7" spans="1:25" ht="16" customHeight="1">
      <c r="A7" s="113"/>
      <c r="B7" s="113"/>
      <c r="C7" s="113"/>
      <c r="D7" s="113"/>
      <c r="E7" s="113"/>
      <c r="F7" s="54" t="s">
        <v>237</v>
      </c>
      <c r="G7" s="54" t="s">
        <v>238</v>
      </c>
      <c r="H7" s="54" t="s">
        <v>237</v>
      </c>
      <c r="I7" s="54" t="s">
        <v>238</v>
      </c>
      <c r="J7" s="54" t="s">
        <v>237</v>
      </c>
      <c r="K7" s="54" t="s">
        <v>238</v>
      </c>
      <c r="L7" s="54" t="s">
        <v>237</v>
      </c>
      <c r="M7" s="54" t="s">
        <v>238</v>
      </c>
      <c r="N7" s="54" t="s">
        <v>237</v>
      </c>
      <c r="O7" s="54" t="s">
        <v>238</v>
      </c>
    </row>
    <row r="8" spans="1:25" ht="16" customHeight="1">
      <c r="A8" s="111" t="s">
        <v>83</v>
      </c>
      <c r="B8" s="62" t="s">
        <v>45</v>
      </c>
      <c r="C8" s="56"/>
      <c r="D8" s="56"/>
      <c r="E8" s="66" t="s">
        <v>36</v>
      </c>
      <c r="F8" s="67">
        <v>139</v>
      </c>
      <c r="G8" s="67">
        <v>137</v>
      </c>
      <c r="H8" s="87">
        <v>12875</v>
      </c>
      <c r="I8" s="67">
        <v>13607</v>
      </c>
      <c r="J8" s="67">
        <v>11074</v>
      </c>
      <c r="K8" s="67">
        <v>10979</v>
      </c>
      <c r="L8" s="67">
        <v>21611</v>
      </c>
      <c r="M8" s="67">
        <v>20858</v>
      </c>
      <c r="N8" s="67"/>
      <c r="O8" s="67">
        <v>156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111"/>
      <c r="B9" s="64"/>
      <c r="C9" s="56" t="s">
        <v>46</v>
      </c>
      <c r="D9" s="56"/>
      <c r="E9" s="66" t="s">
        <v>37</v>
      </c>
      <c r="F9" s="67">
        <v>139</v>
      </c>
      <c r="G9" s="67">
        <v>137</v>
      </c>
      <c r="H9" s="87">
        <v>12875</v>
      </c>
      <c r="I9" s="67">
        <v>13607</v>
      </c>
      <c r="J9" s="67">
        <f>J8-J10</f>
        <v>11018</v>
      </c>
      <c r="K9" s="67">
        <v>10773</v>
      </c>
      <c r="L9" s="67">
        <v>21611</v>
      </c>
      <c r="M9" s="67">
        <v>20858</v>
      </c>
      <c r="N9" s="67"/>
      <c r="O9" s="67">
        <v>48</v>
      </c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111"/>
      <c r="B10" s="63"/>
      <c r="C10" s="56" t="s">
        <v>47</v>
      </c>
      <c r="D10" s="56"/>
      <c r="E10" s="66" t="s">
        <v>38</v>
      </c>
      <c r="F10" s="67">
        <v>0</v>
      </c>
      <c r="G10" s="67">
        <v>0</v>
      </c>
      <c r="H10" s="98">
        <v>0</v>
      </c>
      <c r="I10" s="67">
        <v>0</v>
      </c>
      <c r="J10" s="68">
        <v>56</v>
      </c>
      <c r="K10" s="68">
        <v>206</v>
      </c>
      <c r="L10" s="67"/>
      <c r="M10" s="67">
        <v>0</v>
      </c>
      <c r="N10" s="67"/>
      <c r="O10" s="67">
        <v>48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111"/>
      <c r="B11" s="62" t="s">
        <v>48</v>
      </c>
      <c r="C11" s="56"/>
      <c r="D11" s="56"/>
      <c r="E11" s="66" t="s">
        <v>39</v>
      </c>
      <c r="F11" s="67">
        <v>124</v>
      </c>
      <c r="G11" s="67">
        <v>131</v>
      </c>
      <c r="H11" s="87">
        <v>12836</v>
      </c>
      <c r="I11" s="67">
        <v>13035</v>
      </c>
      <c r="J11" s="67">
        <v>9356</v>
      </c>
      <c r="K11" s="67">
        <v>9282</v>
      </c>
      <c r="L11" s="67">
        <v>20640</v>
      </c>
      <c r="M11" s="67">
        <v>20039</v>
      </c>
      <c r="N11" s="67"/>
      <c r="O11" s="67">
        <v>108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111"/>
      <c r="B12" s="64"/>
      <c r="C12" s="56" t="s">
        <v>49</v>
      </c>
      <c r="D12" s="56"/>
      <c r="E12" s="66" t="s">
        <v>40</v>
      </c>
      <c r="F12" s="67">
        <v>124</v>
      </c>
      <c r="G12" s="67">
        <v>131</v>
      </c>
      <c r="H12" s="87">
        <v>12836</v>
      </c>
      <c r="I12" s="67">
        <v>13035</v>
      </c>
      <c r="J12" s="67">
        <f>J11-J13</f>
        <v>9356</v>
      </c>
      <c r="K12" s="67">
        <v>9282</v>
      </c>
      <c r="L12" s="67">
        <v>20640</v>
      </c>
      <c r="M12" s="67">
        <v>20039</v>
      </c>
      <c r="N12" s="67"/>
      <c r="O12" s="67">
        <v>167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111"/>
      <c r="B13" s="63"/>
      <c r="C13" s="56" t="s">
        <v>50</v>
      </c>
      <c r="D13" s="56"/>
      <c r="E13" s="66" t="s">
        <v>41</v>
      </c>
      <c r="F13" s="67">
        <v>0</v>
      </c>
      <c r="G13" s="67">
        <v>0</v>
      </c>
      <c r="H13" s="68">
        <v>0</v>
      </c>
      <c r="I13" s="68">
        <v>0</v>
      </c>
      <c r="J13" s="68">
        <v>0</v>
      </c>
      <c r="K13" s="68">
        <v>0</v>
      </c>
      <c r="L13" s="67"/>
      <c r="M13" s="67">
        <v>0</v>
      </c>
      <c r="N13" s="67"/>
      <c r="O13" s="67">
        <v>137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111"/>
      <c r="B14" s="56" t="s">
        <v>51</v>
      </c>
      <c r="C14" s="56"/>
      <c r="D14" s="56"/>
      <c r="E14" s="66" t="s">
        <v>148</v>
      </c>
      <c r="F14" s="67">
        <f>F9-F12</f>
        <v>15</v>
      </c>
      <c r="G14" s="67">
        <f>G9-G12</f>
        <v>6</v>
      </c>
      <c r="H14" s="87">
        <v>39</v>
      </c>
      <c r="I14" s="67">
        <f t="shared" ref="G14:N15" si="0">I9-I12</f>
        <v>572</v>
      </c>
      <c r="J14" s="67">
        <f>J9-J12</f>
        <v>1662</v>
      </c>
      <c r="K14" s="67">
        <f t="shared" si="0"/>
        <v>1491</v>
      </c>
      <c r="L14" s="67">
        <f t="shared" si="0"/>
        <v>971</v>
      </c>
      <c r="M14" s="67">
        <f t="shared" si="0"/>
        <v>819</v>
      </c>
      <c r="N14" s="67">
        <f t="shared" si="0"/>
        <v>0</v>
      </c>
      <c r="O14" s="67">
        <v>30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111"/>
      <c r="B15" s="56" t="s">
        <v>52</v>
      </c>
      <c r="C15" s="56"/>
      <c r="D15" s="56"/>
      <c r="E15" s="66" t="s">
        <v>149</v>
      </c>
      <c r="F15" s="67">
        <f t="shared" ref="F15" si="1">F10-F13</f>
        <v>0</v>
      </c>
      <c r="G15" s="67">
        <f t="shared" si="0"/>
        <v>0</v>
      </c>
      <c r="H15" s="87">
        <v>0</v>
      </c>
      <c r="I15" s="67">
        <f t="shared" si="0"/>
        <v>0</v>
      </c>
      <c r="J15" s="67">
        <f>J10-J13</f>
        <v>56</v>
      </c>
      <c r="K15" s="67">
        <f t="shared" si="0"/>
        <v>206</v>
      </c>
      <c r="L15" s="67">
        <f t="shared" si="0"/>
        <v>0</v>
      </c>
      <c r="M15" s="67">
        <f t="shared" si="0"/>
        <v>0</v>
      </c>
      <c r="N15" s="67">
        <f t="shared" si="0"/>
        <v>0</v>
      </c>
      <c r="O15" s="67">
        <f t="shared" ref="O15" si="2">O8-O12</f>
        <v>-11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111"/>
      <c r="B16" s="56" t="s">
        <v>53</v>
      </c>
      <c r="C16" s="56"/>
      <c r="D16" s="56"/>
      <c r="E16" s="66" t="s">
        <v>150</v>
      </c>
      <c r="F16" s="67">
        <f t="shared" ref="F16" si="3">F8-F11</f>
        <v>15</v>
      </c>
      <c r="G16" s="67">
        <f t="shared" ref="G16:N16" si="4">G8-G11</f>
        <v>6</v>
      </c>
      <c r="H16" s="87">
        <v>39</v>
      </c>
      <c r="I16" s="67">
        <f t="shared" si="4"/>
        <v>572</v>
      </c>
      <c r="J16" s="67">
        <f t="shared" si="4"/>
        <v>1718</v>
      </c>
      <c r="K16" s="67">
        <f t="shared" si="4"/>
        <v>1697</v>
      </c>
      <c r="L16" s="67">
        <f t="shared" si="4"/>
        <v>971</v>
      </c>
      <c r="M16" s="67">
        <f t="shared" si="4"/>
        <v>819</v>
      </c>
      <c r="N16" s="67">
        <f t="shared" si="4"/>
        <v>0</v>
      </c>
      <c r="O16" s="67">
        <v>138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111"/>
      <c r="B17" s="56" t="s">
        <v>54</v>
      </c>
      <c r="C17" s="56"/>
      <c r="D17" s="56"/>
      <c r="E17" s="54"/>
      <c r="F17" s="68">
        <v>0</v>
      </c>
      <c r="G17" s="68">
        <v>0</v>
      </c>
      <c r="H17" s="68">
        <v>45</v>
      </c>
      <c r="I17" s="68">
        <v>79</v>
      </c>
      <c r="J17" s="67">
        <v>0</v>
      </c>
      <c r="K17" s="67">
        <v>0</v>
      </c>
      <c r="L17" s="67"/>
      <c r="M17" s="67">
        <v>0</v>
      </c>
      <c r="N17" s="68"/>
      <c r="O17" s="69">
        <v>15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111"/>
      <c r="B18" s="56" t="s">
        <v>55</v>
      </c>
      <c r="C18" s="56"/>
      <c r="D18" s="56"/>
      <c r="E18" s="54"/>
      <c r="F18" s="69">
        <v>2</v>
      </c>
      <c r="G18" s="69">
        <v>2</v>
      </c>
      <c r="H18" s="91">
        <v>0</v>
      </c>
      <c r="I18" s="69">
        <v>0</v>
      </c>
      <c r="J18" s="69">
        <v>0</v>
      </c>
      <c r="K18" s="69">
        <v>0</v>
      </c>
      <c r="L18" s="69"/>
      <c r="M18" s="69">
        <v>0</v>
      </c>
      <c r="N18" s="69"/>
      <c r="O18" s="67">
        <v>138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111" t="s">
        <v>84</v>
      </c>
      <c r="B19" s="62" t="s">
        <v>56</v>
      </c>
      <c r="C19" s="56"/>
      <c r="D19" s="56"/>
      <c r="E19" s="66"/>
      <c r="F19" s="67">
        <v>29</v>
      </c>
      <c r="G19" s="67">
        <v>29</v>
      </c>
      <c r="H19" s="87">
        <v>172</v>
      </c>
      <c r="I19" s="67">
        <v>368</v>
      </c>
      <c r="J19" s="67">
        <v>3926</v>
      </c>
      <c r="K19" s="67">
        <v>2259</v>
      </c>
      <c r="L19" s="67">
        <v>9388</v>
      </c>
      <c r="M19" s="67">
        <v>9944</v>
      </c>
      <c r="N19" s="67"/>
      <c r="O19" s="67">
        <v>116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111"/>
      <c r="B20" s="63"/>
      <c r="C20" s="56" t="s">
        <v>57</v>
      </c>
      <c r="D20" s="56"/>
      <c r="E20" s="66"/>
      <c r="F20" s="67">
        <v>0</v>
      </c>
      <c r="G20" s="67">
        <v>0</v>
      </c>
      <c r="H20" s="87">
        <v>112</v>
      </c>
      <c r="I20" s="67">
        <v>274</v>
      </c>
      <c r="J20" s="67">
        <v>3400</v>
      </c>
      <c r="K20" s="67">
        <v>1720</v>
      </c>
      <c r="L20" s="67">
        <v>6903</v>
      </c>
      <c r="M20" s="67">
        <v>7136</v>
      </c>
      <c r="N20" s="67"/>
      <c r="O20" s="69">
        <f t="shared" ref="O20" si="5">O16-O18</f>
        <v>0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111"/>
      <c r="B21" s="56" t="s">
        <v>58</v>
      </c>
      <c r="C21" s="56"/>
      <c r="D21" s="56"/>
      <c r="E21" s="66" t="s">
        <v>151</v>
      </c>
      <c r="F21" s="67">
        <v>29</v>
      </c>
      <c r="G21" s="67">
        <v>29</v>
      </c>
      <c r="H21" s="87">
        <v>172</v>
      </c>
      <c r="I21" s="67">
        <v>368</v>
      </c>
      <c r="J21" s="67">
        <f>J19</f>
        <v>3926</v>
      </c>
      <c r="K21" s="67">
        <v>2259</v>
      </c>
      <c r="L21" s="67">
        <v>9388</v>
      </c>
      <c r="M21" s="67">
        <v>9944</v>
      </c>
      <c r="N21" s="67"/>
      <c r="O21" s="67">
        <f t="shared" ref="O21" si="6">O15+O20</f>
        <v>-11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111"/>
      <c r="B22" s="62" t="s">
        <v>59</v>
      </c>
      <c r="C22" s="56"/>
      <c r="D22" s="56"/>
      <c r="E22" s="66" t="s">
        <v>152</v>
      </c>
      <c r="F22" s="67">
        <v>56</v>
      </c>
      <c r="G22" s="67">
        <v>54</v>
      </c>
      <c r="H22" s="87">
        <v>1383</v>
      </c>
      <c r="I22" s="67">
        <v>1329</v>
      </c>
      <c r="J22" s="67">
        <v>10484</v>
      </c>
      <c r="K22" s="67">
        <v>9327</v>
      </c>
      <c r="L22" s="67">
        <v>18384</v>
      </c>
      <c r="M22" s="67">
        <v>19582</v>
      </c>
      <c r="N22" s="67"/>
      <c r="O22" s="69">
        <v>0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111"/>
      <c r="B23" s="63" t="s">
        <v>60</v>
      </c>
      <c r="C23" s="56" t="s">
        <v>61</v>
      </c>
      <c r="D23" s="56"/>
      <c r="E23" s="66"/>
      <c r="F23" s="67">
        <v>54</v>
      </c>
      <c r="G23" s="67">
        <v>51</v>
      </c>
      <c r="H23" s="87">
        <v>567</v>
      </c>
      <c r="I23" s="67">
        <v>545</v>
      </c>
      <c r="J23" s="67">
        <v>2317</v>
      </c>
      <c r="K23" s="67">
        <v>2421</v>
      </c>
      <c r="L23" s="67">
        <v>10486</v>
      </c>
      <c r="M23" s="67">
        <v>10260</v>
      </c>
      <c r="N23" s="67"/>
      <c r="O23" s="67">
        <v>1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111"/>
      <c r="B24" s="56" t="s">
        <v>153</v>
      </c>
      <c r="C24" s="56"/>
      <c r="D24" s="56"/>
      <c r="E24" s="66" t="s">
        <v>154</v>
      </c>
      <c r="F24" s="67">
        <f>F21-F22</f>
        <v>-27</v>
      </c>
      <c r="G24" s="67">
        <f>G21-G22</f>
        <v>-25</v>
      </c>
      <c r="H24" s="87">
        <v>-1211</v>
      </c>
      <c r="I24" s="67">
        <f t="shared" ref="I24:N24" si="7">I21-I22</f>
        <v>-961</v>
      </c>
      <c r="J24" s="67">
        <f t="shared" si="7"/>
        <v>-6558</v>
      </c>
      <c r="K24" s="67">
        <f t="shared" si="7"/>
        <v>-7068</v>
      </c>
      <c r="L24" s="67">
        <f t="shared" si="7"/>
        <v>-8996</v>
      </c>
      <c r="M24" s="67">
        <f t="shared" si="7"/>
        <v>-9638</v>
      </c>
      <c r="N24" s="67">
        <f t="shared" si="7"/>
        <v>0</v>
      </c>
      <c r="O24" s="67">
        <v>1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111"/>
      <c r="B25" s="62" t="s">
        <v>62</v>
      </c>
      <c r="C25" s="62"/>
      <c r="D25" s="62"/>
      <c r="E25" s="115" t="s">
        <v>155</v>
      </c>
      <c r="F25" s="107">
        <v>27</v>
      </c>
      <c r="G25" s="107">
        <v>25</v>
      </c>
      <c r="H25" s="118">
        <v>1211</v>
      </c>
      <c r="I25" s="107">
        <v>961</v>
      </c>
      <c r="J25" s="107">
        <v>6558</v>
      </c>
      <c r="K25" s="107">
        <v>7068</v>
      </c>
      <c r="L25" s="107">
        <v>8996</v>
      </c>
      <c r="M25" s="107">
        <v>9638</v>
      </c>
      <c r="N25" s="107"/>
      <c r="O25" s="107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111"/>
      <c r="B26" s="83" t="s">
        <v>63</v>
      </c>
      <c r="C26" s="83"/>
      <c r="D26" s="83"/>
      <c r="E26" s="116"/>
      <c r="F26" s="108"/>
      <c r="G26" s="108"/>
      <c r="H26" s="119">
        <v>0</v>
      </c>
      <c r="I26" s="108"/>
      <c r="J26" s="108"/>
      <c r="K26" s="108"/>
      <c r="L26" s="108"/>
      <c r="M26" s="108"/>
      <c r="N26" s="108"/>
      <c r="O26" s="10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111"/>
      <c r="B27" s="56" t="s">
        <v>156</v>
      </c>
      <c r="C27" s="56"/>
      <c r="D27" s="56"/>
      <c r="E27" s="66" t="s">
        <v>157</v>
      </c>
      <c r="F27" s="67">
        <f t="shared" ref="F27" si="8">F24+F25</f>
        <v>0</v>
      </c>
      <c r="G27" s="67">
        <f t="shared" ref="G27:O27" si="9">G24+G25</f>
        <v>0</v>
      </c>
      <c r="H27" s="87">
        <v>0</v>
      </c>
      <c r="I27" s="67">
        <f t="shared" si="9"/>
        <v>0</v>
      </c>
      <c r="J27" s="67">
        <f t="shared" si="9"/>
        <v>0</v>
      </c>
      <c r="K27" s="67">
        <f t="shared" si="9"/>
        <v>0</v>
      </c>
      <c r="L27" s="67">
        <f t="shared" si="9"/>
        <v>0</v>
      </c>
      <c r="M27" s="67">
        <f t="shared" si="9"/>
        <v>0</v>
      </c>
      <c r="N27" s="67">
        <f t="shared" si="9"/>
        <v>0</v>
      </c>
      <c r="O27" s="67">
        <f t="shared" si="9"/>
        <v>1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13" t="s">
        <v>64</v>
      </c>
      <c r="B30" s="113"/>
      <c r="C30" s="113"/>
      <c r="D30" s="113"/>
      <c r="E30" s="113"/>
      <c r="F30" s="105" t="s">
        <v>249</v>
      </c>
      <c r="G30" s="105"/>
      <c r="H30" s="105" t="s">
        <v>250</v>
      </c>
      <c r="I30" s="105"/>
      <c r="J30" s="105"/>
      <c r="K30" s="105"/>
      <c r="L30" s="105"/>
      <c r="M30" s="105"/>
      <c r="N30" s="105"/>
      <c r="O30" s="105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6" customHeight="1">
      <c r="A31" s="113"/>
      <c r="B31" s="113"/>
      <c r="C31" s="113"/>
      <c r="D31" s="113"/>
      <c r="E31" s="113"/>
      <c r="F31" s="54" t="s">
        <v>237</v>
      </c>
      <c r="G31" s="54" t="s">
        <v>238</v>
      </c>
      <c r="H31" s="54" t="s">
        <v>237</v>
      </c>
      <c r="I31" s="54" t="s">
        <v>238</v>
      </c>
      <c r="J31" s="54" t="s">
        <v>237</v>
      </c>
      <c r="K31" s="54" t="s">
        <v>238</v>
      </c>
      <c r="L31" s="54" t="s">
        <v>237</v>
      </c>
      <c r="M31" s="54" t="s">
        <v>238</v>
      </c>
      <c r="N31" s="54" t="s">
        <v>237</v>
      </c>
      <c r="O31" s="54" t="s">
        <v>238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6" customHeight="1">
      <c r="A32" s="111" t="s">
        <v>85</v>
      </c>
      <c r="B32" s="62" t="s">
        <v>45</v>
      </c>
      <c r="C32" s="56"/>
      <c r="D32" s="56"/>
      <c r="E32" s="66" t="s">
        <v>36</v>
      </c>
      <c r="F32" s="67">
        <v>192</v>
      </c>
      <c r="G32" s="67">
        <v>156</v>
      </c>
      <c r="H32" s="99">
        <f>H33+H35</f>
        <v>612</v>
      </c>
      <c r="I32" s="67">
        <v>630</v>
      </c>
      <c r="J32" s="67"/>
      <c r="K32" s="67"/>
      <c r="L32" s="67"/>
      <c r="M32" s="67"/>
      <c r="N32" s="67"/>
      <c r="O32" s="67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6" customHeight="1">
      <c r="A33" s="117"/>
      <c r="B33" s="64"/>
      <c r="C33" s="62" t="s">
        <v>65</v>
      </c>
      <c r="D33" s="56"/>
      <c r="E33" s="66"/>
      <c r="F33" s="67">
        <v>44</v>
      </c>
      <c r="G33" s="67">
        <v>48</v>
      </c>
      <c r="H33" s="99">
        <v>335</v>
      </c>
      <c r="I33" s="67">
        <v>342</v>
      </c>
      <c r="J33" s="67"/>
      <c r="K33" s="67"/>
      <c r="L33" s="67"/>
      <c r="M33" s="67"/>
      <c r="N33" s="67"/>
      <c r="O33" s="67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6" customHeight="1">
      <c r="A34" s="117"/>
      <c r="B34" s="64"/>
      <c r="C34" s="63"/>
      <c r="D34" s="56" t="s">
        <v>66</v>
      </c>
      <c r="E34" s="66"/>
      <c r="F34" s="67">
        <v>44</v>
      </c>
      <c r="G34" s="67">
        <v>48</v>
      </c>
      <c r="H34" s="99">
        <v>335</v>
      </c>
      <c r="I34" s="67">
        <v>342</v>
      </c>
      <c r="J34" s="67"/>
      <c r="K34" s="67"/>
      <c r="L34" s="67"/>
      <c r="M34" s="67"/>
      <c r="N34" s="67"/>
      <c r="O34" s="67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6" customHeight="1">
      <c r="A35" s="117"/>
      <c r="B35" s="63"/>
      <c r="C35" s="56" t="s">
        <v>67</v>
      </c>
      <c r="D35" s="56"/>
      <c r="E35" s="66"/>
      <c r="F35" s="67">
        <v>148</v>
      </c>
      <c r="G35" s="67">
        <v>108</v>
      </c>
      <c r="H35" s="99">
        <v>277</v>
      </c>
      <c r="I35" s="67">
        <v>289</v>
      </c>
      <c r="J35" s="69"/>
      <c r="K35" s="69"/>
      <c r="L35" s="67"/>
      <c r="M35" s="67"/>
      <c r="N35" s="67"/>
      <c r="O35" s="67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6" customHeight="1">
      <c r="A36" s="117"/>
      <c r="B36" s="62" t="s">
        <v>48</v>
      </c>
      <c r="C36" s="56"/>
      <c r="D36" s="56"/>
      <c r="E36" s="66" t="s">
        <v>37</v>
      </c>
      <c r="F36" s="67">
        <v>173</v>
      </c>
      <c r="G36" s="67">
        <v>167</v>
      </c>
      <c r="H36" s="99">
        <f>H37+H38</f>
        <v>588</v>
      </c>
      <c r="I36" s="67">
        <v>581</v>
      </c>
      <c r="J36" s="67"/>
      <c r="K36" s="67"/>
      <c r="L36" s="67"/>
      <c r="M36" s="67"/>
      <c r="N36" s="67"/>
      <c r="O36" s="67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6" customHeight="1">
      <c r="A37" s="117"/>
      <c r="B37" s="64"/>
      <c r="C37" s="56" t="s">
        <v>68</v>
      </c>
      <c r="D37" s="56"/>
      <c r="E37" s="66"/>
      <c r="F37" s="67">
        <v>145</v>
      </c>
      <c r="G37" s="67">
        <v>137</v>
      </c>
      <c r="H37" s="99">
        <v>588</v>
      </c>
      <c r="I37" s="67">
        <v>581</v>
      </c>
      <c r="J37" s="67"/>
      <c r="K37" s="67"/>
      <c r="L37" s="67"/>
      <c r="M37" s="67"/>
      <c r="N37" s="67"/>
      <c r="O37" s="67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6" customHeight="1">
      <c r="A38" s="117"/>
      <c r="B38" s="63"/>
      <c r="C38" s="56" t="s">
        <v>69</v>
      </c>
      <c r="D38" s="56"/>
      <c r="E38" s="66"/>
      <c r="F38" s="67">
        <v>28</v>
      </c>
      <c r="G38" s="67">
        <v>30</v>
      </c>
      <c r="H38" s="99">
        <v>0</v>
      </c>
      <c r="I38" s="67">
        <v>0</v>
      </c>
      <c r="J38" s="67"/>
      <c r="K38" s="69"/>
      <c r="L38" s="67"/>
      <c r="M38" s="67"/>
      <c r="N38" s="67"/>
      <c r="O38" s="67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6" customHeight="1">
      <c r="A39" s="117"/>
      <c r="B39" s="30" t="s">
        <v>70</v>
      </c>
      <c r="C39" s="30"/>
      <c r="D39" s="30"/>
      <c r="E39" s="66" t="s">
        <v>159</v>
      </c>
      <c r="F39" s="67">
        <f t="shared" ref="F39" si="10">F32-F36</f>
        <v>19</v>
      </c>
      <c r="G39" s="67">
        <f t="shared" ref="G39:O39" si="11">G32-G36</f>
        <v>-11</v>
      </c>
      <c r="H39" s="99">
        <f t="shared" si="11"/>
        <v>24</v>
      </c>
      <c r="I39" s="67">
        <f t="shared" si="11"/>
        <v>49</v>
      </c>
      <c r="J39" s="67">
        <f t="shared" si="11"/>
        <v>0</v>
      </c>
      <c r="K39" s="67">
        <f t="shared" si="11"/>
        <v>0</v>
      </c>
      <c r="L39" s="67">
        <f t="shared" si="11"/>
        <v>0</v>
      </c>
      <c r="M39" s="67">
        <f t="shared" si="11"/>
        <v>0</v>
      </c>
      <c r="N39" s="67">
        <f t="shared" si="11"/>
        <v>0</v>
      </c>
      <c r="O39" s="67">
        <f t="shared" si="11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6" customHeight="1">
      <c r="A40" s="111" t="s">
        <v>86</v>
      </c>
      <c r="B40" s="62" t="s">
        <v>71</v>
      </c>
      <c r="C40" s="56"/>
      <c r="D40" s="56"/>
      <c r="E40" s="66" t="s">
        <v>39</v>
      </c>
      <c r="F40" s="67">
        <v>152</v>
      </c>
      <c r="G40" s="67">
        <v>138</v>
      </c>
      <c r="H40" s="99">
        <v>0</v>
      </c>
      <c r="I40" s="67">
        <v>0</v>
      </c>
      <c r="J40" s="67"/>
      <c r="K40" s="67"/>
      <c r="L40" s="67"/>
      <c r="M40" s="67"/>
      <c r="N40" s="67"/>
      <c r="O40" s="67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6" customHeight="1">
      <c r="A41" s="112"/>
      <c r="B41" s="63"/>
      <c r="C41" s="56" t="s">
        <v>72</v>
      </c>
      <c r="D41" s="56"/>
      <c r="E41" s="66"/>
      <c r="F41" s="69">
        <v>18</v>
      </c>
      <c r="G41" s="69">
        <v>15</v>
      </c>
      <c r="H41" s="69">
        <v>0</v>
      </c>
      <c r="I41" s="69">
        <v>0</v>
      </c>
      <c r="J41" s="67"/>
      <c r="K41" s="67"/>
      <c r="L41" s="67"/>
      <c r="M41" s="67"/>
      <c r="N41" s="67"/>
      <c r="O41" s="67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6" customHeight="1">
      <c r="A42" s="112"/>
      <c r="B42" s="62" t="s">
        <v>59</v>
      </c>
      <c r="C42" s="56"/>
      <c r="D42" s="56"/>
      <c r="E42" s="66" t="s">
        <v>40</v>
      </c>
      <c r="F42" s="67">
        <v>134</v>
      </c>
      <c r="G42" s="67">
        <v>138</v>
      </c>
      <c r="H42" s="99">
        <v>36</v>
      </c>
      <c r="I42" s="67">
        <v>35</v>
      </c>
      <c r="J42" s="67"/>
      <c r="K42" s="67"/>
      <c r="L42" s="67"/>
      <c r="M42" s="67"/>
      <c r="N42" s="67"/>
      <c r="O42" s="67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6" customHeight="1">
      <c r="A43" s="112"/>
      <c r="B43" s="63"/>
      <c r="C43" s="56" t="s">
        <v>73</v>
      </c>
      <c r="D43" s="56"/>
      <c r="E43" s="66"/>
      <c r="F43" s="67">
        <v>119</v>
      </c>
      <c r="G43" s="67">
        <v>116</v>
      </c>
      <c r="H43" s="99">
        <v>0</v>
      </c>
      <c r="I43" s="67">
        <v>0</v>
      </c>
      <c r="J43" s="69"/>
      <c r="K43" s="69"/>
      <c r="L43" s="67"/>
      <c r="M43" s="67"/>
      <c r="N43" s="67"/>
      <c r="O43" s="67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6" customHeight="1">
      <c r="A44" s="112"/>
      <c r="B44" s="56" t="s">
        <v>70</v>
      </c>
      <c r="C44" s="56"/>
      <c r="D44" s="56"/>
      <c r="E44" s="66" t="s">
        <v>160</v>
      </c>
      <c r="F44" s="69">
        <f t="shared" ref="F44" si="12">F40-F42</f>
        <v>18</v>
      </c>
      <c r="G44" s="69">
        <f t="shared" ref="G44:O44" si="13">G40-G42</f>
        <v>0</v>
      </c>
      <c r="H44" s="69">
        <f t="shared" si="13"/>
        <v>-36</v>
      </c>
      <c r="I44" s="69">
        <f t="shared" si="13"/>
        <v>-35</v>
      </c>
      <c r="J44" s="69">
        <f t="shared" si="13"/>
        <v>0</v>
      </c>
      <c r="K44" s="69">
        <f t="shared" si="13"/>
        <v>0</v>
      </c>
      <c r="L44" s="69">
        <f t="shared" si="13"/>
        <v>0</v>
      </c>
      <c r="M44" s="69">
        <f t="shared" si="13"/>
        <v>0</v>
      </c>
      <c r="N44" s="69">
        <f t="shared" si="13"/>
        <v>0</v>
      </c>
      <c r="O44" s="69">
        <f t="shared" si="13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6" customHeight="1">
      <c r="A45" s="111" t="s">
        <v>78</v>
      </c>
      <c r="B45" s="30" t="s">
        <v>74</v>
      </c>
      <c r="C45" s="30"/>
      <c r="D45" s="30"/>
      <c r="E45" s="66" t="s">
        <v>161</v>
      </c>
      <c r="F45" s="67">
        <f t="shared" ref="F45" si="14">F39+F44</f>
        <v>37</v>
      </c>
      <c r="G45" s="67">
        <f t="shared" ref="G45:O45" si="15">G39+G44</f>
        <v>-11</v>
      </c>
      <c r="H45" s="99">
        <f t="shared" si="15"/>
        <v>-12</v>
      </c>
      <c r="I45" s="67">
        <f t="shared" si="15"/>
        <v>14</v>
      </c>
      <c r="J45" s="67">
        <f t="shared" si="15"/>
        <v>0</v>
      </c>
      <c r="K45" s="67">
        <f t="shared" si="15"/>
        <v>0</v>
      </c>
      <c r="L45" s="67">
        <f t="shared" si="15"/>
        <v>0</v>
      </c>
      <c r="M45" s="67">
        <f t="shared" si="15"/>
        <v>0</v>
      </c>
      <c r="N45" s="67">
        <f t="shared" si="15"/>
        <v>0</v>
      </c>
      <c r="O45" s="67">
        <f t="shared" si="15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6" customHeight="1">
      <c r="A46" s="112"/>
      <c r="B46" s="56" t="s">
        <v>75</v>
      </c>
      <c r="C46" s="56"/>
      <c r="D46" s="56"/>
      <c r="E46" s="56"/>
      <c r="F46" s="69"/>
      <c r="G46" s="69">
        <v>0</v>
      </c>
      <c r="H46" s="69">
        <v>0</v>
      </c>
      <c r="I46" s="69">
        <v>16</v>
      </c>
      <c r="J46" s="69"/>
      <c r="K46" s="69"/>
      <c r="L46" s="67"/>
      <c r="M46" s="67"/>
      <c r="N46" s="69"/>
      <c r="O46" s="69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6" customHeight="1">
      <c r="A47" s="112"/>
      <c r="B47" s="56" t="s">
        <v>76</v>
      </c>
      <c r="C47" s="56"/>
      <c r="D47" s="56"/>
      <c r="E47" s="56"/>
      <c r="F47" s="67">
        <v>4</v>
      </c>
      <c r="G47" s="67">
        <v>1</v>
      </c>
      <c r="H47" s="99">
        <v>37</v>
      </c>
      <c r="I47" s="67">
        <v>49</v>
      </c>
      <c r="J47" s="67"/>
      <c r="K47" s="67"/>
      <c r="L47" s="67"/>
      <c r="M47" s="67"/>
      <c r="N47" s="67"/>
      <c r="O47" s="67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6" customHeight="1">
      <c r="A48" s="112"/>
      <c r="B48" s="56" t="s">
        <v>77</v>
      </c>
      <c r="C48" s="56"/>
      <c r="D48" s="56"/>
      <c r="E48" s="56"/>
      <c r="F48" s="67">
        <v>4</v>
      </c>
      <c r="G48" s="67">
        <v>1</v>
      </c>
      <c r="H48" s="99">
        <v>26</v>
      </c>
      <c r="I48" s="67">
        <v>49</v>
      </c>
      <c r="J48" s="67"/>
      <c r="K48" s="67"/>
      <c r="L48" s="67"/>
      <c r="M48" s="67"/>
      <c r="N48" s="67"/>
      <c r="O48" s="67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5" ht="16" customHeight="1">
      <c r="A49" s="11" t="s">
        <v>162</v>
      </c>
      <c r="O49" s="4"/>
    </row>
    <row r="50" spans="1:15" ht="16" customHeight="1">
      <c r="A50" s="11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67" firstPageNumber="3" orientation="landscape" useFirstPageNumber="1" r:id="rId1"/>
  <headerFooter alignWithMargins="0">
    <oddHeader>&amp;R&amp;"明朝,斜体"&amp;9指定都市－4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Q5" sqref="Q5"/>
    </sheetView>
  </sheetViews>
  <sheetFormatPr defaultColWidth="9" defaultRowHeight="13"/>
  <cols>
    <col min="1" max="2" width="3.6328125" style="1" customWidth="1"/>
    <col min="3" max="3" width="21.36328125" style="1" customWidth="1"/>
    <col min="4" max="4" width="20" style="1" customWidth="1"/>
    <col min="5" max="14" width="12.6328125" style="1" customWidth="1"/>
    <col min="15" max="16384" width="9" style="1"/>
  </cols>
  <sheetData>
    <row r="1" spans="1:14" ht="34" customHeight="1">
      <c r="A1" s="37" t="s">
        <v>0</v>
      </c>
      <c r="B1" s="37"/>
      <c r="C1" s="43" t="s">
        <v>253</v>
      </c>
      <c r="D1" s="44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5"/>
      <c r="B5" s="45" t="s">
        <v>241</v>
      </c>
      <c r="C5" s="45"/>
      <c r="D5" s="45"/>
      <c r="H5" s="16"/>
      <c r="L5" s="16"/>
      <c r="N5" s="16" t="s">
        <v>164</v>
      </c>
    </row>
    <row r="6" spans="1:14" ht="15" customHeight="1">
      <c r="A6" s="46"/>
      <c r="B6" s="47"/>
      <c r="C6" s="47"/>
      <c r="D6" s="89"/>
      <c r="E6" s="121" t="s">
        <v>251</v>
      </c>
      <c r="F6" s="121"/>
      <c r="G6" s="121" t="s">
        <v>252</v>
      </c>
      <c r="H6" s="121"/>
      <c r="I6" s="121"/>
      <c r="J6" s="121"/>
      <c r="K6" s="121"/>
      <c r="L6" s="121"/>
      <c r="M6" s="121"/>
      <c r="N6" s="121"/>
    </row>
    <row r="7" spans="1:14" ht="15" customHeight="1">
      <c r="A7" s="48"/>
      <c r="B7" s="49"/>
      <c r="C7" s="49"/>
      <c r="D7" s="90"/>
      <c r="E7" s="28" t="s">
        <v>237</v>
      </c>
      <c r="F7" s="28" t="s">
        <v>238</v>
      </c>
      <c r="G7" s="28" t="s">
        <v>237</v>
      </c>
      <c r="H7" s="28" t="s">
        <v>238</v>
      </c>
      <c r="I7" s="28" t="s">
        <v>237</v>
      </c>
      <c r="J7" s="28" t="s">
        <v>238</v>
      </c>
      <c r="K7" s="28" t="s">
        <v>237</v>
      </c>
      <c r="L7" s="28" t="s">
        <v>238</v>
      </c>
      <c r="M7" s="28" t="s">
        <v>237</v>
      </c>
      <c r="N7" s="28" t="s">
        <v>238</v>
      </c>
    </row>
    <row r="8" spans="1:14" ht="18" customHeight="1">
      <c r="A8" s="102" t="s">
        <v>165</v>
      </c>
      <c r="B8" s="84" t="s">
        <v>166</v>
      </c>
      <c r="C8" s="85"/>
      <c r="D8" s="85"/>
      <c r="E8" s="86"/>
      <c r="F8" s="86">
        <v>1</v>
      </c>
      <c r="G8" s="86">
        <v>6</v>
      </c>
      <c r="H8" s="86">
        <v>6</v>
      </c>
      <c r="I8" s="86"/>
      <c r="J8" s="86"/>
      <c r="K8" s="86"/>
      <c r="L8" s="86"/>
      <c r="M8" s="86"/>
      <c r="N8" s="86"/>
    </row>
    <row r="9" spans="1:14" ht="18" customHeight="1">
      <c r="A9" s="102"/>
      <c r="B9" s="102" t="s">
        <v>167</v>
      </c>
      <c r="C9" s="56" t="s">
        <v>168</v>
      </c>
      <c r="D9" s="56"/>
      <c r="E9" s="86"/>
      <c r="F9" s="86">
        <v>20</v>
      </c>
      <c r="G9" s="86">
        <v>50</v>
      </c>
      <c r="H9" s="86">
        <v>50</v>
      </c>
      <c r="I9" s="86"/>
      <c r="J9" s="86"/>
      <c r="K9" s="86"/>
      <c r="L9" s="86"/>
      <c r="M9" s="86"/>
      <c r="N9" s="86"/>
    </row>
    <row r="10" spans="1:14" ht="18" customHeight="1">
      <c r="A10" s="102"/>
      <c r="B10" s="102"/>
      <c r="C10" s="56" t="s">
        <v>169</v>
      </c>
      <c r="D10" s="56"/>
      <c r="E10" s="86"/>
      <c r="F10" s="86">
        <v>20</v>
      </c>
      <c r="G10" s="86">
        <v>26</v>
      </c>
      <c r="H10" s="86">
        <v>26</v>
      </c>
      <c r="I10" s="86"/>
      <c r="J10" s="86"/>
      <c r="K10" s="86"/>
      <c r="L10" s="86"/>
      <c r="M10" s="86"/>
      <c r="N10" s="86"/>
    </row>
    <row r="11" spans="1:14" ht="18" customHeight="1">
      <c r="A11" s="102"/>
      <c r="B11" s="102"/>
      <c r="C11" s="56" t="s">
        <v>170</v>
      </c>
      <c r="D11" s="56"/>
      <c r="E11" s="86"/>
      <c r="F11" s="92">
        <v>0</v>
      </c>
      <c r="G11" s="97">
        <v>0</v>
      </c>
      <c r="H11" s="86">
        <v>0</v>
      </c>
      <c r="I11" s="86"/>
      <c r="J11" s="86"/>
      <c r="K11" s="86"/>
      <c r="L11" s="86"/>
      <c r="M11" s="86"/>
      <c r="N11" s="86"/>
    </row>
    <row r="12" spans="1:14" ht="18" customHeight="1">
      <c r="A12" s="102"/>
      <c r="B12" s="102"/>
      <c r="C12" s="56" t="s">
        <v>171</v>
      </c>
      <c r="D12" s="56"/>
      <c r="E12" s="86"/>
      <c r="F12" s="92">
        <v>0</v>
      </c>
      <c r="G12" s="86">
        <v>24</v>
      </c>
      <c r="H12" s="86">
        <v>24</v>
      </c>
      <c r="I12" s="86"/>
      <c r="J12" s="86"/>
      <c r="K12" s="86"/>
      <c r="L12" s="86"/>
      <c r="M12" s="86"/>
      <c r="N12" s="86"/>
    </row>
    <row r="13" spans="1:14" ht="18" customHeight="1">
      <c r="A13" s="102"/>
      <c r="B13" s="102"/>
      <c r="C13" s="56" t="s">
        <v>172</v>
      </c>
      <c r="D13" s="56"/>
      <c r="E13" s="86"/>
      <c r="F13" s="92">
        <v>0</v>
      </c>
      <c r="G13" s="86">
        <v>0</v>
      </c>
      <c r="H13" s="86">
        <v>0</v>
      </c>
      <c r="I13" s="86"/>
      <c r="J13" s="86"/>
      <c r="K13" s="86"/>
      <c r="L13" s="86"/>
      <c r="M13" s="86"/>
      <c r="N13" s="86"/>
    </row>
    <row r="14" spans="1:14" ht="18" customHeight="1">
      <c r="A14" s="102"/>
      <c r="B14" s="102"/>
      <c r="C14" s="56" t="s">
        <v>78</v>
      </c>
      <c r="D14" s="56"/>
      <c r="E14" s="86"/>
      <c r="F14" s="92">
        <v>0</v>
      </c>
      <c r="G14" s="86">
        <v>0</v>
      </c>
      <c r="H14" s="86">
        <v>0</v>
      </c>
      <c r="I14" s="86"/>
      <c r="J14" s="86"/>
      <c r="K14" s="86"/>
      <c r="L14" s="86"/>
      <c r="M14" s="86"/>
      <c r="N14" s="86"/>
    </row>
    <row r="15" spans="1:14" ht="18" customHeight="1">
      <c r="A15" s="102" t="s">
        <v>173</v>
      </c>
      <c r="B15" s="102" t="s">
        <v>174</v>
      </c>
      <c r="C15" s="56" t="s">
        <v>175</v>
      </c>
      <c r="D15" s="56"/>
      <c r="E15" s="67"/>
      <c r="F15" s="67">
        <v>2740</v>
      </c>
      <c r="G15" s="67">
        <v>116.4</v>
      </c>
      <c r="H15" s="67">
        <v>112</v>
      </c>
      <c r="I15" s="67"/>
      <c r="J15" s="67"/>
      <c r="K15" s="67"/>
      <c r="L15" s="67"/>
      <c r="M15" s="67"/>
      <c r="N15" s="67"/>
    </row>
    <row r="16" spans="1:14" ht="18" customHeight="1">
      <c r="A16" s="102"/>
      <c r="B16" s="102"/>
      <c r="C16" s="56" t="s">
        <v>176</v>
      </c>
      <c r="D16" s="56"/>
      <c r="E16" s="67"/>
      <c r="F16" s="93">
        <v>0</v>
      </c>
      <c r="G16" s="67">
        <v>8</v>
      </c>
      <c r="H16" s="67">
        <v>8</v>
      </c>
      <c r="I16" s="67"/>
      <c r="J16" s="67"/>
      <c r="K16" s="67"/>
      <c r="L16" s="67"/>
      <c r="M16" s="67"/>
      <c r="N16" s="67"/>
    </row>
    <row r="17" spans="1:15" ht="18" customHeight="1">
      <c r="A17" s="102"/>
      <c r="B17" s="102"/>
      <c r="C17" s="56" t="s">
        <v>177</v>
      </c>
      <c r="D17" s="56"/>
      <c r="E17" s="67"/>
      <c r="F17" s="93">
        <v>0</v>
      </c>
      <c r="G17" s="67">
        <v>0</v>
      </c>
      <c r="H17" s="67">
        <v>0</v>
      </c>
      <c r="I17" s="67"/>
      <c r="J17" s="67"/>
      <c r="K17" s="67"/>
      <c r="L17" s="67"/>
      <c r="M17" s="67"/>
      <c r="N17" s="67"/>
    </row>
    <row r="18" spans="1:15" ht="18" customHeight="1">
      <c r="A18" s="102"/>
      <c r="B18" s="102"/>
      <c r="C18" s="56" t="s">
        <v>178</v>
      </c>
      <c r="D18" s="56"/>
      <c r="E18" s="67"/>
      <c r="F18" s="67">
        <v>2740</v>
      </c>
      <c r="G18" s="67">
        <v>124.4</v>
      </c>
      <c r="H18" s="67">
        <v>120</v>
      </c>
      <c r="I18" s="67"/>
      <c r="J18" s="67"/>
      <c r="K18" s="67"/>
      <c r="L18" s="67"/>
      <c r="M18" s="67"/>
      <c r="N18" s="67"/>
    </row>
    <row r="19" spans="1:15" ht="18" customHeight="1">
      <c r="A19" s="102"/>
      <c r="B19" s="102" t="s">
        <v>179</v>
      </c>
      <c r="C19" s="56" t="s">
        <v>180</v>
      </c>
      <c r="D19" s="56"/>
      <c r="E19" s="67"/>
      <c r="F19" s="67">
        <v>2554</v>
      </c>
      <c r="G19" s="67">
        <v>27.2</v>
      </c>
      <c r="H19" s="67">
        <v>25</v>
      </c>
      <c r="I19" s="67"/>
      <c r="J19" s="67"/>
      <c r="K19" s="67"/>
      <c r="L19" s="67"/>
      <c r="M19" s="67"/>
      <c r="N19" s="67"/>
    </row>
    <row r="20" spans="1:15" ht="18" customHeight="1">
      <c r="A20" s="102"/>
      <c r="B20" s="102"/>
      <c r="C20" s="56" t="s">
        <v>181</v>
      </c>
      <c r="D20" s="56"/>
      <c r="E20" s="67"/>
      <c r="F20" s="93">
        <v>0</v>
      </c>
      <c r="G20" s="67">
        <v>9.6</v>
      </c>
      <c r="H20" s="67">
        <v>8</v>
      </c>
      <c r="I20" s="67"/>
      <c r="J20" s="67"/>
      <c r="K20" s="67"/>
      <c r="L20" s="67"/>
      <c r="M20" s="67"/>
      <c r="N20" s="67"/>
    </row>
    <row r="21" spans="1:15" ht="18" customHeight="1">
      <c r="A21" s="102"/>
      <c r="B21" s="102"/>
      <c r="C21" s="56" t="s">
        <v>182</v>
      </c>
      <c r="D21" s="56"/>
      <c r="E21" s="87"/>
      <c r="F21" s="94">
        <v>0</v>
      </c>
      <c r="G21" s="87">
        <v>0</v>
      </c>
      <c r="H21" s="87">
        <v>0</v>
      </c>
      <c r="I21" s="87"/>
      <c r="J21" s="87"/>
      <c r="K21" s="87"/>
      <c r="L21" s="87"/>
      <c r="M21" s="87"/>
      <c r="N21" s="87"/>
    </row>
    <row r="22" spans="1:15" ht="18" customHeight="1">
      <c r="A22" s="102"/>
      <c r="B22" s="102"/>
      <c r="C22" s="30" t="s">
        <v>183</v>
      </c>
      <c r="D22" s="30"/>
      <c r="E22" s="67"/>
      <c r="F22" s="67">
        <v>2554</v>
      </c>
      <c r="G22" s="67">
        <v>36.799999999999997</v>
      </c>
      <c r="H22" s="67">
        <v>33</v>
      </c>
      <c r="I22" s="67"/>
      <c r="J22" s="67"/>
      <c r="K22" s="67"/>
      <c r="L22" s="67"/>
      <c r="M22" s="67"/>
      <c r="N22" s="67"/>
    </row>
    <row r="23" spans="1:15" ht="18" customHeight="1">
      <c r="A23" s="102"/>
      <c r="B23" s="102" t="s">
        <v>184</v>
      </c>
      <c r="C23" s="56" t="s">
        <v>185</v>
      </c>
      <c r="D23" s="56"/>
      <c r="E23" s="67"/>
      <c r="F23" s="67">
        <v>20</v>
      </c>
      <c r="G23" s="67">
        <v>50</v>
      </c>
      <c r="H23" s="67">
        <v>50</v>
      </c>
      <c r="I23" s="67"/>
      <c r="J23" s="67"/>
      <c r="K23" s="67"/>
      <c r="L23" s="67"/>
      <c r="M23" s="67"/>
      <c r="N23" s="67"/>
    </row>
    <row r="24" spans="1:15" ht="18" customHeight="1">
      <c r="A24" s="102"/>
      <c r="B24" s="102"/>
      <c r="C24" s="56" t="s">
        <v>186</v>
      </c>
      <c r="D24" s="56"/>
      <c r="E24" s="67"/>
      <c r="F24" s="93">
        <v>0</v>
      </c>
      <c r="G24" s="67">
        <v>37.6</v>
      </c>
      <c r="H24" s="67">
        <v>37</v>
      </c>
      <c r="I24" s="67"/>
      <c r="J24" s="67"/>
      <c r="K24" s="67"/>
      <c r="L24" s="67"/>
      <c r="M24" s="67"/>
      <c r="N24" s="67"/>
    </row>
    <row r="25" spans="1:15" ht="18" customHeight="1">
      <c r="A25" s="102"/>
      <c r="B25" s="102"/>
      <c r="C25" s="56" t="s">
        <v>187</v>
      </c>
      <c r="D25" s="56"/>
      <c r="E25" s="67"/>
      <c r="F25" s="67">
        <v>166</v>
      </c>
      <c r="G25" s="67">
        <v>0</v>
      </c>
      <c r="H25" s="67">
        <v>0</v>
      </c>
      <c r="I25" s="67"/>
      <c r="J25" s="67"/>
      <c r="K25" s="67"/>
      <c r="L25" s="67"/>
      <c r="M25" s="67"/>
      <c r="N25" s="67"/>
    </row>
    <row r="26" spans="1:15" ht="18" customHeight="1">
      <c r="A26" s="102"/>
      <c r="B26" s="102"/>
      <c r="C26" s="56" t="s">
        <v>188</v>
      </c>
      <c r="D26" s="56"/>
      <c r="E26" s="67"/>
      <c r="F26" s="67">
        <v>186</v>
      </c>
      <c r="G26" s="67">
        <v>87.6</v>
      </c>
      <c r="H26" s="67">
        <v>87</v>
      </c>
      <c r="I26" s="67"/>
      <c r="J26" s="67"/>
      <c r="K26" s="67"/>
      <c r="L26" s="67"/>
      <c r="M26" s="67"/>
      <c r="N26" s="67"/>
    </row>
    <row r="27" spans="1:15" ht="18" customHeight="1">
      <c r="A27" s="102"/>
      <c r="B27" s="56" t="s">
        <v>189</v>
      </c>
      <c r="C27" s="56"/>
      <c r="D27" s="56"/>
      <c r="E27" s="67"/>
      <c r="F27" s="67">
        <v>2740</v>
      </c>
      <c r="G27" s="67">
        <v>124.4</v>
      </c>
      <c r="H27" s="67">
        <v>120</v>
      </c>
      <c r="I27" s="67"/>
      <c r="J27" s="67"/>
      <c r="K27" s="67"/>
      <c r="L27" s="67"/>
      <c r="M27" s="67"/>
      <c r="N27" s="67"/>
    </row>
    <row r="28" spans="1:15" ht="18" customHeight="1">
      <c r="A28" s="102" t="s">
        <v>190</v>
      </c>
      <c r="B28" s="102" t="s">
        <v>191</v>
      </c>
      <c r="C28" s="56" t="s">
        <v>192</v>
      </c>
      <c r="D28" s="88" t="s">
        <v>36</v>
      </c>
      <c r="E28" s="67"/>
      <c r="F28" s="67">
        <v>251</v>
      </c>
      <c r="G28" s="67">
        <v>102.3</v>
      </c>
      <c r="H28" s="67">
        <v>90</v>
      </c>
      <c r="I28" s="67"/>
      <c r="J28" s="67"/>
      <c r="K28" s="67"/>
      <c r="L28" s="67"/>
      <c r="M28" s="67"/>
      <c r="N28" s="67"/>
    </row>
    <row r="29" spans="1:15" ht="18" customHeight="1">
      <c r="A29" s="102"/>
      <c r="B29" s="102"/>
      <c r="C29" s="56" t="s">
        <v>193</v>
      </c>
      <c r="D29" s="88" t="s">
        <v>37</v>
      </c>
      <c r="E29" s="67"/>
      <c r="F29" s="67">
        <v>236</v>
      </c>
      <c r="G29" s="67">
        <v>99.7</v>
      </c>
      <c r="H29" s="67">
        <v>84</v>
      </c>
      <c r="I29" s="67"/>
      <c r="J29" s="67"/>
      <c r="K29" s="67"/>
      <c r="L29" s="67"/>
      <c r="M29" s="67"/>
      <c r="N29" s="67"/>
    </row>
    <row r="30" spans="1:15" ht="18" customHeight="1">
      <c r="A30" s="102"/>
      <c r="B30" s="102"/>
      <c r="C30" s="56" t="s">
        <v>194</v>
      </c>
      <c r="D30" s="88" t="s">
        <v>195</v>
      </c>
      <c r="E30" s="67"/>
      <c r="F30" s="67">
        <v>31</v>
      </c>
      <c r="G30" s="67">
        <v>0</v>
      </c>
      <c r="H30" s="67">
        <v>0</v>
      </c>
      <c r="I30" s="67"/>
      <c r="J30" s="67"/>
      <c r="K30" s="67"/>
      <c r="L30" s="67"/>
      <c r="M30" s="67"/>
      <c r="N30" s="67"/>
    </row>
    <row r="31" spans="1:15" ht="18" customHeight="1">
      <c r="A31" s="102"/>
      <c r="B31" s="102"/>
      <c r="C31" s="30" t="s">
        <v>196</v>
      </c>
      <c r="D31" s="88" t="s">
        <v>197</v>
      </c>
      <c r="E31" s="67">
        <f t="shared" ref="E31:N31" si="0">E28-E29-E30</f>
        <v>0</v>
      </c>
      <c r="F31" s="67">
        <f t="shared" si="0"/>
        <v>-16</v>
      </c>
      <c r="G31" s="67">
        <f t="shared" si="0"/>
        <v>2.5999999999999943</v>
      </c>
      <c r="H31" s="67">
        <f t="shared" si="0"/>
        <v>6</v>
      </c>
      <c r="I31" s="67">
        <f t="shared" si="0"/>
        <v>0</v>
      </c>
      <c r="J31" s="67">
        <f t="shared" si="0"/>
        <v>0</v>
      </c>
      <c r="K31" s="67">
        <f t="shared" si="0"/>
        <v>0</v>
      </c>
      <c r="L31" s="67">
        <f t="shared" si="0"/>
        <v>0</v>
      </c>
      <c r="M31" s="67">
        <f t="shared" si="0"/>
        <v>0</v>
      </c>
      <c r="N31" s="67">
        <f t="shared" si="0"/>
        <v>0</v>
      </c>
      <c r="O31" s="7"/>
    </row>
    <row r="32" spans="1:15" ht="18" customHeight="1">
      <c r="A32" s="102"/>
      <c r="B32" s="102"/>
      <c r="C32" s="56" t="s">
        <v>198</v>
      </c>
      <c r="D32" s="88" t="s">
        <v>199</v>
      </c>
      <c r="E32" s="67"/>
      <c r="F32" s="67">
        <v>16</v>
      </c>
      <c r="G32" s="67">
        <v>1.8</v>
      </c>
      <c r="H32" s="67">
        <v>1</v>
      </c>
      <c r="I32" s="67"/>
      <c r="J32" s="67"/>
      <c r="K32" s="67"/>
      <c r="L32" s="67"/>
      <c r="M32" s="67"/>
      <c r="N32" s="67"/>
    </row>
    <row r="33" spans="1:14" ht="18" customHeight="1">
      <c r="A33" s="102"/>
      <c r="B33" s="102"/>
      <c r="C33" s="56" t="s">
        <v>200</v>
      </c>
      <c r="D33" s="88" t="s">
        <v>201</v>
      </c>
      <c r="E33" s="67"/>
      <c r="F33" s="93">
        <v>0</v>
      </c>
      <c r="G33" s="67">
        <v>3.3</v>
      </c>
      <c r="H33" s="67">
        <v>1</v>
      </c>
      <c r="I33" s="67"/>
      <c r="J33" s="67"/>
      <c r="K33" s="67"/>
      <c r="L33" s="67"/>
      <c r="M33" s="67"/>
      <c r="N33" s="67"/>
    </row>
    <row r="34" spans="1:14" ht="18" customHeight="1">
      <c r="A34" s="102"/>
      <c r="B34" s="102"/>
      <c r="C34" s="30" t="s">
        <v>202</v>
      </c>
      <c r="D34" s="88" t="s">
        <v>203</v>
      </c>
      <c r="E34" s="67">
        <f t="shared" ref="E34:N34" si="1">E31+E32-E33</f>
        <v>0</v>
      </c>
      <c r="F34" s="67">
        <f t="shared" si="1"/>
        <v>0</v>
      </c>
      <c r="G34" s="67">
        <f t="shared" si="1"/>
        <v>1.0999999999999943</v>
      </c>
      <c r="H34" s="67">
        <f t="shared" si="1"/>
        <v>6</v>
      </c>
      <c r="I34" s="67">
        <f t="shared" si="1"/>
        <v>0</v>
      </c>
      <c r="J34" s="67">
        <f t="shared" si="1"/>
        <v>0</v>
      </c>
      <c r="K34" s="67">
        <f t="shared" si="1"/>
        <v>0</v>
      </c>
      <c r="L34" s="67">
        <f t="shared" si="1"/>
        <v>0</v>
      </c>
      <c r="M34" s="67">
        <f t="shared" si="1"/>
        <v>0</v>
      </c>
      <c r="N34" s="67">
        <f t="shared" si="1"/>
        <v>0</v>
      </c>
    </row>
    <row r="35" spans="1:14" ht="18" customHeight="1">
      <c r="A35" s="102"/>
      <c r="B35" s="102" t="s">
        <v>204</v>
      </c>
      <c r="C35" s="56" t="s">
        <v>205</v>
      </c>
      <c r="D35" s="88" t="s">
        <v>206</v>
      </c>
      <c r="E35" s="67"/>
      <c r="F35" s="67">
        <v>0</v>
      </c>
      <c r="G35" s="67">
        <v>0</v>
      </c>
      <c r="H35" s="67">
        <v>0</v>
      </c>
      <c r="I35" s="67"/>
      <c r="J35" s="67"/>
      <c r="K35" s="67"/>
      <c r="L35" s="67"/>
      <c r="M35" s="67"/>
      <c r="N35" s="67"/>
    </row>
    <row r="36" spans="1:14" ht="18" customHeight="1">
      <c r="A36" s="102"/>
      <c r="B36" s="102"/>
      <c r="C36" s="56" t="s">
        <v>207</v>
      </c>
      <c r="D36" s="88" t="s">
        <v>208</v>
      </c>
      <c r="E36" s="67"/>
      <c r="F36" s="67">
        <v>0</v>
      </c>
      <c r="G36" s="67">
        <v>0</v>
      </c>
      <c r="H36" s="67">
        <v>0</v>
      </c>
      <c r="I36" s="67"/>
      <c r="J36" s="67"/>
      <c r="K36" s="67"/>
      <c r="L36" s="67"/>
      <c r="M36" s="67"/>
      <c r="N36" s="67"/>
    </row>
    <row r="37" spans="1:14" ht="18" customHeight="1">
      <c r="A37" s="102"/>
      <c r="B37" s="102"/>
      <c r="C37" s="56" t="s">
        <v>209</v>
      </c>
      <c r="D37" s="88" t="s">
        <v>210</v>
      </c>
      <c r="E37" s="67">
        <f t="shared" ref="E37:N37" si="2">E34+E35-E36</f>
        <v>0</v>
      </c>
      <c r="F37" s="67">
        <f t="shared" si="2"/>
        <v>0</v>
      </c>
      <c r="G37" s="67">
        <f t="shared" si="2"/>
        <v>1.0999999999999943</v>
      </c>
      <c r="H37" s="67">
        <f t="shared" si="2"/>
        <v>6</v>
      </c>
      <c r="I37" s="67">
        <f t="shared" si="2"/>
        <v>0</v>
      </c>
      <c r="J37" s="67">
        <f t="shared" si="2"/>
        <v>0</v>
      </c>
      <c r="K37" s="67">
        <f t="shared" si="2"/>
        <v>0</v>
      </c>
      <c r="L37" s="67">
        <f t="shared" si="2"/>
        <v>0</v>
      </c>
      <c r="M37" s="67">
        <f t="shared" si="2"/>
        <v>0</v>
      </c>
      <c r="N37" s="67">
        <f t="shared" si="2"/>
        <v>0</v>
      </c>
    </row>
    <row r="38" spans="1:14" ht="18" customHeight="1">
      <c r="A38" s="102"/>
      <c r="B38" s="102"/>
      <c r="C38" s="56" t="s">
        <v>211</v>
      </c>
      <c r="D38" s="88" t="s">
        <v>212</v>
      </c>
      <c r="E38" s="67"/>
      <c r="F38" s="67">
        <v>0</v>
      </c>
      <c r="G38" s="67">
        <v>0</v>
      </c>
      <c r="H38" s="67">
        <v>0</v>
      </c>
      <c r="I38" s="67"/>
      <c r="J38" s="67"/>
      <c r="K38" s="67"/>
      <c r="L38" s="67"/>
      <c r="M38" s="67"/>
      <c r="N38" s="67"/>
    </row>
    <row r="39" spans="1:14" ht="18" customHeight="1">
      <c r="A39" s="102"/>
      <c r="B39" s="102"/>
      <c r="C39" s="56" t="s">
        <v>213</v>
      </c>
      <c r="D39" s="88" t="s">
        <v>214</v>
      </c>
      <c r="E39" s="67"/>
      <c r="F39" s="67">
        <v>0</v>
      </c>
      <c r="G39" s="67">
        <v>0</v>
      </c>
      <c r="H39" s="67">
        <v>0</v>
      </c>
      <c r="I39" s="67"/>
      <c r="J39" s="67"/>
      <c r="K39" s="67"/>
      <c r="L39" s="67"/>
      <c r="M39" s="67"/>
      <c r="N39" s="67"/>
    </row>
    <row r="40" spans="1:14" ht="18" customHeight="1">
      <c r="A40" s="102"/>
      <c r="B40" s="102"/>
      <c r="C40" s="56" t="s">
        <v>215</v>
      </c>
      <c r="D40" s="88" t="s">
        <v>216</v>
      </c>
      <c r="E40" s="67"/>
      <c r="F40" s="67">
        <v>0</v>
      </c>
      <c r="G40" s="67">
        <v>0.6</v>
      </c>
      <c r="H40" s="67">
        <v>0.4</v>
      </c>
      <c r="I40" s="67"/>
      <c r="J40" s="67"/>
      <c r="K40" s="67"/>
      <c r="L40" s="67"/>
      <c r="M40" s="67"/>
      <c r="N40" s="67"/>
    </row>
    <row r="41" spans="1:14" ht="18" customHeight="1">
      <c r="A41" s="102"/>
      <c r="B41" s="102"/>
      <c r="C41" s="30" t="s">
        <v>217</v>
      </c>
      <c r="D41" s="88" t="s">
        <v>218</v>
      </c>
      <c r="E41" s="67">
        <f t="shared" ref="E41:N41" si="3">E34+E35-E36-E40</f>
        <v>0</v>
      </c>
      <c r="F41" s="67">
        <f t="shared" si="3"/>
        <v>0</v>
      </c>
      <c r="G41" s="67">
        <f t="shared" si="3"/>
        <v>0.49999999999999434</v>
      </c>
      <c r="H41" s="67">
        <f t="shared" si="3"/>
        <v>5.6</v>
      </c>
      <c r="I41" s="67">
        <f t="shared" si="3"/>
        <v>0</v>
      </c>
      <c r="J41" s="67">
        <f t="shared" si="3"/>
        <v>0</v>
      </c>
      <c r="K41" s="67">
        <f t="shared" si="3"/>
        <v>0</v>
      </c>
      <c r="L41" s="67">
        <f t="shared" si="3"/>
        <v>0</v>
      </c>
      <c r="M41" s="67">
        <f t="shared" si="3"/>
        <v>0</v>
      </c>
      <c r="N41" s="67">
        <f t="shared" si="3"/>
        <v>0</v>
      </c>
    </row>
    <row r="42" spans="1:14" ht="18" customHeight="1">
      <c r="A42" s="102"/>
      <c r="B42" s="102"/>
      <c r="C42" s="120" t="s">
        <v>219</v>
      </c>
      <c r="D42" s="120"/>
      <c r="E42" s="67">
        <f t="shared" ref="E42:N42" si="4">E37+E38-E39-E40</f>
        <v>0</v>
      </c>
      <c r="F42" s="67">
        <f t="shared" si="4"/>
        <v>0</v>
      </c>
      <c r="G42" s="67">
        <f t="shared" si="4"/>
        <v>0.49999999999999434</v>
      </c>
      <c r="H42" s="67">
        <f t="shared" si="4"/>
        <v>5.6</v>
      </c>
      <c r="I42" s="67">
        <f t="shared" si="4"/>
        <v>0</v>
      </c>
      <c r="J42" s="67">
        <f t="shared" si="4"/>
        <v>0</v>
      </c>
      <c r="K42" s="67">
        <f t="shared" si="4"/>
        <v>0</v>
      </c>
      <c r="L42" s="67">
        <f t="shared" si="4"/>
        <v>0</v>
      </c>
      <c r="M42" s="67">
        <f t="shared" si="4"/>
        <v>0</v>
      </c>
      <c r="N42" s="67">
        <f t="shared" si="4"/>
        <v>0</v>
      </c>
    </row>
    <row r="43" spans="1:14" ht="18" customHeight="1">
      <c r="A43" s="102"/>
      <c r="B43" s="102"/>
      <c r="C43" s="56" t="s">
        <v>220</v>
      </c>
      <c r="D43" s="88" t="s">
        <v>221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</row>
    <row r="44" spans="1:14" ht="18" customHeight="1">
      <c r="A44" s="102"/>
      <c r="B44" s="102"/>
      <c r="C44" s="30" t="s">
        <v>222</v>
      </c>
      <c r="D44" s="66" t="s">
        <v>223</v>
      </c>
      <c r="E44" s="67">
        <f t="shared" ref="E44:N44" si="5">E41+E43</f>
        <v>0</v>
      </c>
      <c r="F44" s="67">
        <f t="shared" si="5"/>
        <v>0</v>
      </c>
      <c r="G44" s="67">
        <f t="shared" si="5"/>
        <v>0.49999999999999434</v>
      </c>
      <c r="H44" s="67">
        <f t="shared" si="5"/>
        <v>5.6</v>
      </c>
      <c r="I44" s="67">
        <f t="shared" si="5"/>
        <v>0</v>
      </c>
      <c r="J44" s="67">
        <f t="shared" si="5"/>
        <v>0</v>
      </c>
      <c r="K44" s="67">
        <f t="shared" si="5"/>
        <v>0</v>
      </c>
      <c r="L44" s="67">
        <f t="shared" si="5"/>
        <v>0</v>
      </c>
      <c r="M44" s="67">
        <f t="shared" si="5"/>
        <v>0</v>
      </c>
      <c r="N44" s="67">
        <f t="shared" si="5"/>
        <v>0</v>
      </c>
    </row>
    <row r="45" spans="1:14" ht="14.15" customHeight="1">
      <c r="A45" s="11" t="s">
        <v>224</v>
      </c>
    </row>
    <row r="46" spans="1:14" ht="14.15" customHeight="1">
      <c r="A46" s="11" t="s">
        <v>225</v>
      </c>
    </row>
    <row r="47" spans="1:14">
      <c r="A47" s="50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3" firstPageNumber="5" orientation="landscape" useFirstPageNumber="1" horizontalDpi="4294967292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1.普通会計予算（R6-7年度）</vt:lpstr>
      <vt:lpstr>2.公営企業会計予算（R6-7年度）</vt:lpstr>
      <vt:lpstr>3.(1)普通会計決算（R4-5年度）</vt:lpstr>
      <vt:lpstr>3.(2)財政指標等（R元‐R5年度）</vt:lpstr>
      <vt:lpstr>4.公営企業会計決算（R4-5年度）</vt:lpstr>
      <vt:lpstr>5.三セク決算（R4-5年度）</vt:lpstr>
      <vt:lpstr>'1.普通会計予算（R6-7年度）'!Print_Area</vt:lpstr>
      <vt:lpstr>'2.公営企業会計予算（R6-7年度）'!Print_Area</vt:lpstr>
      <vt:lpstr>'3.(1)普通会計決算（R4-5年度）'!Print_Area</vt:lpstr>
      <vt:lpstr>'3.(2)財政指標等（R元‐R5年度）'!Print_Area</vt:lpstr>
      <vt:lpstr>'4.公営企業会計決算（R4-5年度）'!Print_Area</vt:lpstr>
      <vt:lpstr>'5.三セク決算（R4-5年度）'!Print_Area</vt:lpstr>
      <vt:lpstr>'2.公営企業会計予算（R6-7年度）'!Print_Titles</vt:lpstr>
      <vt:lpstr>'4.公営企業会計決算（R4-5年度）'!Print_Titles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chihousai09</cp:lastModifiedBy>
  <cp:lastPrinted>2025-08-03T11:22:28Z</cp:lastPrinted>
  <dcterms:created xsi:type="dcterms:W3CDTF">1999-07-06T05:17:05Z</dcterms:created>
  <dcterms:modified xsi:type="dcterms:W3CDTF">2025-09-18T01:46:30Z</dcterms:modified>
</cp:coreProperties>
</file>