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7年度\03 HP更新\02指定都市（Excel）\"/>
    </mc:Choice>
  </mc:AlternateContent>
  <xr:revisionPtr revIDLastSave="0" documentId="13_ncr:1_{29317C26-BA93-498E-BA89-363FECB15738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1.普通会計予算（R6-7年度）" sheetId="2" r:id="rId1"/>
    <sheet name="2.公営企業会計予算（R6-7年度）" sheetId="6" r:id="rId2"/>
    <sheet name="3.(1)普通会計決算（R4-5年度）" sheetId="7" r:id="rId3"/>
    <sheet name="3.(2)財政指標等（R元‐R5年度）" sheetId="8" r:id="rId4"/>
    <sheet name="4.公営企業会計決算（R4-5年度）" sheetId="9" r:id="rId5"/>
    <sheet name="5.三セク決算（R4-5年度）" sheetId="10" r:id="rId6"/>
  </sheets>
  <definedNames>
    <definedName name="_xlnm.Print_Area" localSheetId="0">'1.普通会計予算（R6-7年度）'!$A$1:$I$42</definedName>
    <definedName name="_xlnm.Print_Area" localSheetId="1">'2.公営企業会計予算（R6-7年度）'!$A$1:$O$50</definedName>
    <definedName name="_xlnm.Print_Area" localSheetId="2">'3.(1)普通会計決算（R4-5年度）'!$A$1:$I$42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'5.三セク決算（R4-5年度）'!$A$1:$N$46</definedName>
    <definedName name="_xlnm.Print_Titles" localSheetId="1">'2.公営企業会計予算（R6-7年度）'!$1:$4</definedName>
    <definedName name="_xlnm.Print_Titles" localSheetId="4">'4.公営企業会計決算（R4-5年度）'!$1:$4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0" l="1"/>
  <c r="L34" i="10" s="1"/>
  <c r="J31" i="10"/>
  <c r="J34" i="10" s="1"/>
  <c r="H31" i="10"/>
  <c r="H34" i="10" s="1"/>
  <c r="F31" i="10"/>
  <c r="F34" i="10" s="1"/>
  <c r="M44" i="9"/>
  <c r="M39" i="9"/>
  <c r="M45" i="9" s="1"/>
  <c r="K44" i="9"/>
  <c r="K39" i="9"/>
  <c r="K45" i="9" s="1"/>
  <c r="I44" i="9"/>
  <c r="I39" i="9"/>
  <c r="I45" i="9" s="1"/>
  <c r="G44" i="9"/>
  <c r="G39" i="9"/>
  <c r="K24" i="9"/>
  <c r="K27" i="9" s="1"/>
  <c r="K16" i="9"/>
  <c r="K15" i="9"/>
  <c r="K14" i="9"/>
  <c r="I24" i="9"/>
  <c r="I27" i="9" s="1"/>
  <c r="I16" i="9"/>
  <c r="I15" i="9"/>
  <c r="I14" i="9"/>
  <c r="G24" i="9"/>
  <c r="G27" i="9" s="1"/>
  <c r="G16" i="9"/>
  <c r="G15" i="9"/>
  <c r="G14" i="9"/>
  <c r="G24" i="8"/>
  <c r="E19" i="8"/>
  <c r="E23" i="8" s="1"/>
  <c r="F19" i="8"/>
  <c r="F21" i="8" s="1"/>
  <c r="G19" i="8"/>
  <c r="G21" i="8" s="1"/>
  <c r="H19" i="8"/>
  <c r="H21" i="8" s="1"/>
  <c r="E20" i="8"/>
  <c r="F20" i="8"/>
  <c r="G20" i="8"/>
  <c r="H20" i="8"/>
  <c r="E21" i="8"/>
  <c r="E22" i="8"/>
  <c r="F22" i="8"/>
  <c r="H40" i="7"/>
  <c r="H22" i="7"/>
  <c r="M44" i="6"/>
  <c r="M39" i="6"/>
  <c r="M45" i="6" s="1"/>
  <c r="K44" i="6"/>
  <c r="K39" i="6"/>
  <c r="K45" i="6" s="1"/>
  <c r="I44" i="6"/>
  <c r="I39" i="6"/>
  <c r="I45" i="6" s="1"/>
  <c r="G44" i="6"/>
  <c r="G39" i="6"/>
  <c r="K24" i="6"/>
  <c r="K16" i="6"/>
  <c r="K15" i="6"/>
  <c r="K14" i="6"/>
  <c r="I24" i="6"/>
  <c r="I16" i="6"/>
  <c r="I15" i="6"/>
  <c r="I14" i="6"/>
  <c r="G45" i="6" l="1"/>
  <c r="G45" i="9"/>
  <c r="L41" i="10"/>
  <c r="L44" i="10" s="1"/>
  <c r="L37" i="10"/>
  <c r="L42" i="10" s="1"/>
  <c r="J41" i="10"/>
  <c r="J44" i="10" s="1"/>
  <c r="J37" i="10"/>
  <c r="J42" i="10" s="1"/>
  <c r="H41" i="10"/>
  <c r="H44" i="10" s="1"/>
  <c r="H37" i="10"/>
  <c r="H42" i="10" s="1"/>
  <c r="F41" i="10"/>
  <c r="F44" i="10" s="1"/>
  <c r="F37" i="10"/>
  <c r="F42" i="10" s="1"/>
  <c r="F23" i="8"/>
  <c r="G22" i="8" l="1"/>
  <c r="G23" i="8"/>
  <c r="H24" i="8"/>
  <c r="I24" i="8" s="1"/>
  <c r="H22" i="8" l="1"/>
  <c r="H23" i="8"/>
  <c r="F24" i="6" l="1"/>
  <c r="F27" i="6" s="1"/>
  <c r="F16" i="6"/>
  <c r="F15" i="6"/>
  <c r="F14" i="6"/>
  <c r="I22" i="8"/>
  <c r="I20" i="8"/>
  <c r="I16" i="2"/>
  <c r="F40" i="7"/>
  <c r="F22" i="7"/>
  <c r="G9" i="7" s="1"/>
  <c r="H40" i="2"/>
  <c r="F40" i="2"/>
  <c r="G38" i="2" s="1"/>
  <c r="F22" i="2"/>
  <c r="G20" i="2" s="1"/>
  <c r="F24" i="9"/>
  <c r="F27" i="9" s="1"/>
  <c r="F14" i="9"/>
  <c r="I36" i="2"/>
  <c r="N31" i="10"/>
  <c r="N34" i="10" s="1"/>
  <c r="M31" i="10"/>
  <c r="M34" i="10" s="1"/>
  <c r="K31" i="10"/>
  <c r="K34" i="10" s="1"/>
  <c r="K41" i="10" s="1"/>
  <c r="K44" i="10" s="1"/>
  <c r="I31" i="10"/>
  <c r="I34" i="10" s="1"/>
  <c r="G31" i="10"/>
  <c r="G34" i="10" s="1"/>
  <c r="E31" i="10"/>
  <c r="E34" i="10" s="1"/>
  <c r="E37" i="10" s="1"/>
  <c r="E42" i="10" s="1"/>
  <c r="O44" i="9"/>
  <c r="N44" i="9"/>
  <c r="L44" i="9"/>
  <c r="J44" i="9"/>
  <c r="H44" i="9"/>
  <c r="F44" i="9"/>
  <c r="O39" i="9"/>
  <c r="N39" i="9"/>
  <c r="L39" i="9"/>
  <c r="J39" i="9"/>
  <c r="H39" i="9"/>
  <c r="F39" i="9"/>
  <c r="O24" i="9"/>
  <c r="O27" i="9" s="1"/>
  <c r="N24" i="9"/>
  <c r="N27" i="9" s="1"/>
  <c r="M24" i="9"/>
  <c r="M27" i="9" s="1"/>
  <c r="L24" i="9"/>
  <c r="L27" i="9" s="1"/>
  <c r="J24" i="9"/>
  <c r="J27" i="9" s="1"/>
  <c r="H24" i="9"/>
  <c r="H27" i="9" s="1"/>
  <c r="O16" i="9"/>
  <c r="N16" i="9"/>
  <c r="M16" i="9"/>
  <c r="L16" i="9"/>
  <c r="J16" i="9"/>
  <c r="H16" i="9"/>
  <c r="F16" i="9"/>
  <c r="O15" i="9"/>
  <c r="N15" i="9"/>
  <c r="M15" i="9"/>
  <c r="L15" i="9"/>
  <c r="J15" i="9"/>
  <c r="H15" i="9"/>
  <c r="F15" i="9"/>
  <c r="O14" i="9"/>
  <c r="N14" i="9"/>
  <c r="M14" i="9"/>
  <c r="L14" i="9"/>
  <c r="J14" i="9"/>
  <c r="H14" i="9"/>
  <c r="I19" i="8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O44" i="6"/>
  <c r="N44" i="6"/>
  <c r="L44" i="6"/>
  <c r="J44" i="6"/>
  <c r="H44" i="6"/>
  <c r="F44" i="6"/>
  <c r="O39" i="6"/>
  <c r="N39" i="6"/>
  <c r="L39" i="6"/>
  <c r="J39" i="6"/>
  <c r="H39" i="6"/>
  <c r="F39" i="6"/>
  <c r="O24" i="6"/>
  <c r="O27" i="6" s="1"/>
  <c r="N24" i="6"/>
  <c r="N27" i="6" s="1"/>
  <c r="M24" i="6"/>
  <c r="M27" i="6" s="1"/>
  <c r="L24" i="6"/>
  <c r="L27" i="6" s="1"/>
  <c r="K27" i="6"/>
  <c r="J24" i="6"/>
  <c r="J27" i="6" s="1"/>
  <c r="I27" i="6"/>
  <c r="H24" i="6"/>
  <c r="H27" i="6" s="1"/>
  <c r="G24" i="6"/>
  <c r="G27" i="6" s="1"/>
  <c r="O16" i="6"/>
  <c r="N16" i="6"/>
  <c r="M16" i="6"/>
  <c r="L16" i="6"/>
  <c r="J16" i="6"/>
  <c r="H16" i="6"/>
  <c r="G16" i="6"/>
  <c r="O15" i="6"/>
  <c r="N15" i="6"/>
  <c r="M15" i="6"/>
  <c r="L15" i="6"/>
  <c r="J15" i="6"/>
  <c r="H15" i="6"/>
  <c r="G15" i="6"/>
  <c r="O14" i="6"/>
  <c r="N14" i="6"/>
  <c r="M14" i="6"/>
  <c r="L14" i="6"/>
  <c r="J14" i="6"/>
  <c r="H14" i="6"/>
  <c r="G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O45" i="6" l="1"/>
  <c r="H45" i="6"/>
  <c r="L45" i="6"/>
  <c r="G31" i="2"/>
  <c r="G34" i="2"/>
  <c r="O45" i="9"/>
  <c r="I23" i="8"/>
  <c r="I21" i="8"/>
  <c r="G40" i="2"/>
  <c r="G21" i="2"/>
  <c r="F45" i="6"/>
  <c r="N45" i="6"/>
  <c r="I40" i="7"/>
  <c r="K37" i="10"/>
  <c r="K42" i="10" s="1"/>
  <c r="G13" i="2"/>
  <c r="J45" i="9"/>
  <c r="G31" i="7"/>
  <c r="G39" i="7"/>
  <c r="N45" i="9"/>
  <c r="G20" i="7"/>
  <c r="G10" i="7"/>
  <c r="G24" i="7"/>
  <c r="G28" i="7"/>
  <c r="G32" i="7"/>
  <c r="G36" i="7"/>
  <c r="G40" i="7"/>
  <c r="H45" i="9"/>
  <c r="G21" i="7"/>
  <c r="G25" i="7"/>
  <c r="G29" i="7"/>
  <c r="G33" i="7"/>
  <c r="G37" i="7"/>
  <c r="G26" i="2"/>
  <c r="G26" i="7"/>
  <c r="G30" i="7"/>
  <c r="G34" i="7"/>
  <c r="G38" i="7"/>
  <c r="G17" i="7"/>
  <c r="E41" i="10"/>
  <c r="E44" i="10" s="1"/>
  <c r="G19" i="7"/>
  <c r="G23" i="7"/>
  <c r="G14" i="7"/>
  <c r="G12" i="7"/>
  <c r="G27" i="7"/>
  <c r="G35" i="7"/>
  <c r="F45" i="9"/>
  <c r="I37" i="10"/>
  <c r="I42" i="10" s="1"/>
  <c r="I41" i="10"/>
  <c r="I44" i="10" s="1"/>
  <c r="G9" i="2"/>
  <c r="I22" i="2"/>
  <c r="G22" i="2"/>
  <c r="G10" i="2"/>
  <c r="L45" i="9"/>
  <c r="G16" i="2"/>
  <c r="G14" i="2"/>
  <c r="J45" i="6"/>
  <c r="G19" i="2"/>
  <c r="G37" i="10"/>
  <c r="G42" i="10" s="1"/>
  <c r="G41" i="10"/>
  <c r="G44" i="10" s="1"/>
  <c r="M37" i="10"/>
  <c r="M42" i="10" s="1"/>
  <c r="M41" i="10"/>
  <c r="M44" i="10" s="1"/>
  <c r="N41" i="10"/>
  <c r="N44" i="10" s="1"/>
  <c r="N37" i="10"/>
  <c r="N42" i="10" s="1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sharedStrings.xml><?xml version="1.0" encoding="utf-8"?>
<sst xmlns="http://schemas.openxmlformats.org/spreadsheetml/2006/main" count="431" uniqueCount="256">
  <si>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</si>
  <si>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</si>
  <si>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</si>
  <si>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</si>
  <si>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</si>
  <si>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</si>
  <si>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</si>
  <si>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</si>
  <si>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</si>
  <si>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</si>
  <si>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</si>
  <si>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</si>
  <si>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</si>
  <si>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</si>
  <si>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</si>
  <si>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</si>
  <si>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</si>
  <si>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</si>
  <si>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</si>
  <si>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</si>
  <si>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</si>
  <si>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</si>
  <si>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</si>
  <si>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</si>
  <si>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</si>
  <si>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</si>
  <si>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</si>
  <si>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</si>
  <si>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</si>
  <si>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</si>
  <si>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</si>
  <si>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</si>
  <si>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</si>
  <si>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</si>
  <si>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</si>
  <si>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</si>
  <si>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</si>
  <si>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</si>
  <si>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</si>
  <si>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</si>
  <si>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</si>
  <si>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</si>
  <si>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</si>
  <si>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</si>
  <si>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</si>
  <si>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</si>
  <si>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</si>
  <si>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</si>
  <si>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</si>
  <si>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</si>
  <si>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</si>
  <si>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</si>
  <si>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</si>
  <si>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</si>
  <si>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</si>
  <si>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</si>
  <si>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</si>
  <si>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</si>
  <si>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</si>
  <si>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</si>
  <si>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</si>
  <si>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</si>
  <si>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</si>
  <si>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</si>
  <si>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</si>
  <si>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</si>
  <si>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</si>
  <si>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</si>
  <si>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</si>
  <si>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</si>
  <si>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</si>
  <si>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</si>
  <si>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</si>
  <si>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</si>
  <si>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</si>
  <si>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</si>
  <si>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</si>
  <si>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</si>
  <si>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</si>
  <si>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</si>
  <si>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</si>
  <si>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</si>
  <si>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</si>
  <si>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</si>
  <si>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</si>
  <si>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</si>
  <si>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</si>
  <si>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</si>
  <si>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</si>
  <si>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</si>
  <si>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</si>
  <si>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</si>
  <si>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</si>
  <si>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</si>
  <si>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</si>
  <si>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</si>
  <si>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</si>
  <si>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</si>
  <si>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</si>
  <si>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</si>
  <si>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</si>
  <si>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</si>
  <si>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</si>
  <si>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</si>
  <si>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</si>
  <si>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</si>
  <si>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</si>
  <si>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</si>
  <si>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</si>
  <si>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</si>
  <si>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</si>
  <si>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</si>
  <si>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</si>
  <si>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</si>
  <si>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</si>
  <si>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</si>
  <si>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</si>
  <si>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</si>
  <si>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</si>
  <si>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</si>
  <si>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</si>
  <si>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</si>
  <si>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</si>
  <si>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</si>
  <si>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</si>
  <si>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</si>
  <si>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</si>
  <si>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</si>
  <si>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</si>
  <si>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</si>
  <si>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</si>
  <si>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</si>
  <si>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</si>
  <si>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</si>
  <si>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</si>
  <si>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</si>
  <si>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</si>
  <si>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</si>
  <si>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</si>
  <si>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</si>
  <si>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</si>
  <si>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</si>
  <si>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</si>
  <si>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</si>
  <si>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</si>
  <si>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</si>
  <si>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</si>
  <si>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</si>
  <si>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</si>
  <si>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</si>
  <si>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</si>
  <si>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</si>
  <si>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</si>
  <si>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</si>
  <si>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</si>
  <si>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</si>
  <si>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</si>
  <si>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</si>
  <si>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</si>
  <si>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</si>
  <si>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</si>
  <si>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</si>
  <si>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</si>
  <si>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</si>
  <si>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</si>
  <si>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</si>
  <si>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</si>
  <si>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</si>
  <si>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</si>
  <si>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</si>
  <si>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</si>
  <si>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</si>
  <si>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</si>
  <si>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</si>
  <si>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</si>
  <si>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</si>
  <si>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</si>
  <si>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</si>
  <si>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</si>
  <si>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</si>
  <si>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</si>
  <si>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</si>
  <si>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</si>
  <si>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</si>
  <si>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</si>
  <si>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</si>
  <si>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</si>
  <si>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</si>
  <si>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</si>
  <si>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</si>
  <si>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</si>
  <si>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</si>
  <si>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</si>
  <si>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</si>
  <si>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</si>
  <si>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</si>
  <si>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</si>
  <si>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</si>
  <si>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</si>
  <si>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</si>
  <si>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</si>
  <si>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</si>
  <si>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</si>
  <si>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</si>
  <si>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</si>
  <si>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</si>
  <si>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</si>
  <si>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</si>
  <si>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</si>
  <si>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</si>
  <si>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</si>
  <si>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</si>
  <si>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</si>
  <si>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</si>
  <si>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</si>
  <si>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</si>
  <si>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</si>
  <si>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</si>
  <si>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</si>
  <si>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</si>
  <si>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</si>
  <si>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</si>
  <si>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</si>
  <si>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</si>
  <si>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</si>
  <si>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</si>
  <si>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</si>
  <si>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</si>
  <si>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</si>
  <si>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</si>
  <si>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３年度</t>
    <rPh sb="1" eb="3">
      <t>ネンド</t>
    </rPh>
    <phoneticPr fontId="7"/>
  </si>
  <si>
    <t>令和６年度</t>
    <rPh sb="3" eb="5">
      <t>ネンド</t>
    </rPh>
    <phoneticPr fontId="7"/>
  </si>
  <si>
    <t>４年度</t>
    <rPh sb="1" eb="3">
      <t>ネンド</t>
    </rPh>
    <phoneticPr fontId="7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</si>
  <si>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7"/>
  </si>
  <si>
    <t>令和７年度</t>
    <rPh sb="3" eb="5">
      <t>ネンド</t>
    </rPh>
    <phoneticPr fontId="7"/>
  </si>
  <si>
    <t>(令和７年度予算ﾍﾞｰｽ）</t>
    <rPh sb="6" eb="8">
      <t>ヨサン</t>
    </rPh>
    <phoneticPr fontId="7"/>
  </si>
  <si>
    <t>令和７年度</t>
    <phoneticPr fontId="7"/>
  </si>
  <si>
    <t>令和５年度</t>
    <rPh sb="3" eb="5">
      <t>ネンド</t>
    </rPh>
    <phoneticPr fontId="15"/>
  </si>
  <si>
    <t>令和４年度</t>
    <phoneticPr fontId="15"/>
  </si>
  <si>
    <t>５年度</t>
    <rPh sb="1" eb="3">
      <t>ネンド</t>
    </rPh>
    <phoneticPr fontId="7"/>
  </si>
  <si>
    <t>(令和５年度決算ﾍﾞｰｽ）</t>
    <rPh sb="4" eb="6">
      <t>ネンド</t>
    </rPh>
    <phoneticPr fontId="15"/>
  </si>
  <si>
    <t>(令和５年度決算額）</t>
    <rPh sb="4" eb="6">
      <t>ネンド</t>
    </rPh>
    <phoneticPr fontId="15"/>
  </si>
  <si>
    <t>（1）令和５年度普通会計決算の状況</t>
    <phoneticPr fontId="7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</si>
  <si>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</si>
  <si>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広島市</t>
    <rPh sb="0" eb="3">
      <t>ヒロシマシ</t>
    </rPh>
    <phoneticPr fontId="7"/>
  </si>
  <si>
    <t>上水道事業</t>
    <rPh sb="0" eb="5">
      <t>ジョウスイドウジギョウ</t>
    </rPh>
    <phoneticPr fontId="7"/>
  </si>
  <si>
    <t>下水道事業</t>
    <rPh sb="0" eb="5">
      <t>ゲスイドウジギョウ</t>
    </rPh>
    <phoneticPr fontId="7"/>
  </si>
  <si>
    <t>安芸市民病院事業</t>
    <rPh sb="0" eb="8">
      <t>アキシミンビョウインジギョウ</t>
    </rPh>
    <phoneticPr fontId="7"/>
  </si>
  <si>
    <t>市場事業</t>
    <rPh sb="0" eb="4">
      <t>シジョウジギョウ</t>
    </rPh>
    <phoneticPr fontId="7"/>
  </si>
  <si>
    <t>開発事業</t>
    <rPh sb="0" eb="4">
      <t>カイハツジギョウ</t>
    </rPh>
    <phoneticPr fontId="7"/>
  </si>
  <si>
    <t>駐車場事業</t>
    <rPh sb="0" eb="5">
      <t>チュウシャジョウジギョウ</t>
    </rPh>
    <phoneticPr fontId="7"/>
  </si>
  <si>
    <t>国民宿舎湯来ロッジ</t>
    <rPh sb="0" eb="4">
      <t>コクミンシュクシャ</t>
    </rPh>
    <rPh sb="4" eb="6">
      <t>ユキ</t>
    </rPh>
    <phoneticPr fontId="7"/>
  </si>
  <si>
    <t>広島市流通センター㈱</t>
    <rPh sb="0" eb="3">
      <t>ヒロシマシ</t>
    </rPh>
    <rPh sb="3" eb="5">
      <t>リュウツウ</t>
    </rPh>
    <phoneticPr fontId="7"/>
  </si>
  <si>
    <t>広島駅南口開発㈱</t>
    <rPh sb="0" eb="2">
      <t>ヒロシマ</t>
    </rPh>
    <rPh sb="2" eb="3">
      <t>エキ</t>
    </rPh>
    <rPh sb="3" eb="5">
      <t>ミナミグチ</t>
    </rPh>
    <rPh sb="5" eb="7">
      <t>カイハツ</t>
    </rPh>
    <phoneticPr fontId="7"/>
  </si>
  <si>
    <t>広島高速道路公社</t>
    <rPh sb="0" eb="2">
      <t>ヒロシマ</t>
    </rPh>
    <rPh sb="2" eb="4">
      <t>コウソク</t>
    </rPh>
    <rPh sb="4" eb="6">
      <t>ドウロ</t>
    </rPh>
    <rPh sb="6" eb="8">
      <t>コウシャ</t>
    </rPh>
    <phoneticPr fontId="7"/>
  </si>
  <si>
    <t>広島高速交通㈱</t>
    <rPh sb="0" eb="2">
      <t>ヒロシマ</t>
    </rPh>
    <rPh sb="2" eb="4">
      <t>コウソク</t>
    </rPh>
    <rPh sb="4" eb="6">
      <t>コウツウ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</si>
</sst>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  <numFmt numFmtId="182" formatCode="_ * #,##0_ ;_ * \-#,##0_ ;_ * &quot;-&quot;??_ ;_ @_ "/>
  </numFmts>
  <fonts count="18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Meiryo UI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14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182" fontId="2" fillId="0" borderId="8" xfId="1" applyNumberFormat="1" applyBorder="1" applyAlignment="1">
      <alignment horizontal="right"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  <xf numFmtId="41" fontId="0" fillId="0" borderId="12" xfId="0" applyNumberFormat="1" applyBorder="1" applyAlignment="1">
      <alignment horizontal="center" vertical="center"/>
    </xf>
    <xf numFmtId="41" fontId="0" fillId="0" borderId="13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F23" sqref="F23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2" width="9" style="1"/>
    <col min="13" max="13" width="9.90625" style="1" customWidth="1"/>
    <col min="14" max="16384" width="9" style="1"/>
  </cols>
  <sheetData>
    <row r="1" spans="1:9" ht="34" customHeight="1">
      <c r="A1" s="89" t="s">
        <v>0</v>
      </c>
      <c r="B1" s="89"/>
      <c r="C1" s="89"/>
      <c r="D1" s="89"/>
      <c r="E1" s="20" t="s">
        <v>244</v>
      </c>
      <c r="F1" s="2"/>
    </row>
    <row r="3" spans="1:9" ht="14">
      <c r="A3" s="10" t="s">
        <v>103</v>
      </c>
    </row>
    <row r="5" spans="1:9">
      <c r="A5" s="9" t="s">
        <v>233</v>
      </c>
    </row>
    <row r="6" spans="1:9" ht="14">
      <c r="A6" s="3"/>
      <c r="G6" s="91" t="s">
        <v>104</v>
      </c>
      <c r="H6" s="92"/>
      <c r="I6" s="92"/>
    </row>
    <row r="7" spans="1:9" ht="27" customHeight="1">
      <c r="A7" s="8"/>
      <c r="B7" s="4"/>
      <c r="C7" s="4"/>
      <c r="D7" s="4"/>
      <c r="E7" s="57"/>
      <c r="F7" s="49" t="s">
        <v>234</v>
      </c>
      <c r="G7" s="49"/>
      <c r="H7" s="49" t="s">
        <v>231</v>
      </c>
      <c r="I7" s="50" t="s">
        <v>20</v>
      </c>
    </row>
    <row r="8" spans="1:9" ht="17.149999999999999" customHeight="1">
      <c r="A8" s="5"/>
      <c r="B8" s="6"/>
      <c r="C8" s="6"/>
      <c r="D8" s="6"/>
      <c r="E8" s="58"/>
      <c r="F8" s="51" t="s">
        <v>101</v>
      </c>
      <c r="G8" s="51" t="s">
        <v>1</v>
      </c>
      <c r="H8" s="51" t="s">
        <v>228</v>
      </c>
      <c r="I8" s="52"/>
    </row>
    <row r="9" spans="1:9" ht="18" customHeight="1">
      <c r="A9" s="90" t="s">
        <v>79</v>
      </c>
      <c r="B9" s="90" t="s">
        <v>80</v>
      </c>
      <c r="C9" s="59" t="s">
        <v>2</v>
      </c>
      <c r="D9" s="53"/>
      <c r="E9" s="53"/>
      <c r="F9" s="54">
        <v>262774</v>
      </c>
      <c r="G9" s="55">
        <f t="shared" ref="G9:G22" si="0">F9/$F$22*100</f>
        <v>36.600038163632846</v>
      </c>
      <c r="H9" s="54">
        <v>245173</v>
      </c>
      <c r="I9" s="55">
        <f t="shared" ref="I9:I21" si="1">(F9/H9-1)*100</f>
        <v>7.1790123708564968</v>
      </c>
    </row>
    <row r="10" spans="1:9" ht="18" customHeight="1">
      <c r="A10" s="90"/>
      <c r="B10" s="90"/>
      <c r="C10" s="61"/>
      <c r="D10" s="59" t="s">
        <v>21</v>
      </c>
      <c r="E10" s="53"/>
      <c r="F10" s="54">
        <v>131989</v>
      </c>
      <c r="G10" s="55">
        <f t="shared" si="0"/>
        <v>18.383867647407033</v>
      </c>
      <c r="H10" s="54">
        <v>117732</v>
      </c>
      <c r="I10" s="55">
        <f t="shared" si="1"/>
        <v>12.109706791696407</v>
      </c>
    </row>
    <row r="11" spans="1:9" ht="18" customHeight="1">
      <c r="A11" s="90"/>
      <c r="B11" s="90"/>
      <c r="C11" s="48"/>
      <c r="D11" s="48"/>
      <c r="E11" s="29" t="s">
        <v>22</v>
      </c>
      <c r="F11" s="54">
        <v>110920</v>
      </c>
      <c r="G11" s="55">
        <f t="shared" si="0"/>
        <v>15.449307135067226</v>
      </c>
      <c r="H11" s="54">
        <v>97657</v>
      </c>
      <c r="I11" s="55">
        <f t="shared" si="1"/>
        <v>13.581207696324892</v>
      </c>
    </row>
    <row r="12" spans="1:9" ht="18" customHeight="1">
      <c r="A12" s="90"/>
      <c r="B12" s="90"/>
      <c r="C12" s="48"/>
      <c r="D12" s="28"/>
      <c r="E12" s="29" t="s">
        <v>23</v>
      </c>
      <c r="F12" s="54">
        <v>21069</v>
      </c>
      <c r="G12" s="55">
        <f>F12/$F$22*100</f>
        <v>2.9345605123398064</v>
      </c>
      <c r="H12" s="54">
        <v>20075</v>
      </c>
      <c r="I12" s="55">
        <f t="shared" si="1"/>
        <v>4.9514321295143215</v>
      </c>
    </row>
    <row r="13" spans="1:9" ht="18" customHeight="1">
      <c r="A13" s="90"/>
      <c r="B13" s="90"/>
      <c r="C13" s="60"/>
      <c r="D13" s="53" t="s">
        <v>24</v>
      </c>
      <c r="E13" s="53"/>
      <c r="F13" s="54">
        <v>93645</v>
      </c>
      <c r="G13" s="55">
        <f t="shared" si="0"/>
        <v>13.043187582612426</v>
      </c>
      <c r="H13" s="54">
        <v>90896</v>
      </c>
      <c r="I13" s="55">
        <f t="shared" si="1"/>
        <v>3.0243355043126252</v>
      </c>
    </row>
    <row r="14" spans="1:9" ht="18" customHeight="1">
      <c r="A14" s="90"/>
      <c r="B14" s="90"/>
      <c r="C14" s="53" t="s">
        <v>3</v>
      </c>
      <c r="D14" s="53"/>
      <c r="E14" s="53"/>
      <c r="F14" s="54">
        <v>3590</v>
      </c>
      <c r="G14" s="55">
        <f t="shared" si="0"/>
        <v>0.50002716024965144</v>
      </c>
      <c r="H14" s="54">
        <v>3535</v>
      </c>
      <c r="I14" s="55">
        <f t="shared" si="1"/>
        <v>1.5558698727015541</v>
      </c>
    </row>
    <row r="15" spans="1:9" ht="18" customHeight="1">
      <c r="A15" s="90"/>
      <c r="B15" s="90"/>
      <c r="C15" s="53" t="s">
        <v>4</v>
      </c>
      <c r="D15" s="53"/>
      <c r="E15" s="53"/>
      <c r="F15" s="54">
        <v>78000</v>
      </c>
      <c r="G15" s="55">
        <f t="shared" si="0"/>
        <v>10.864099860577385</v>
      </c>
      <c r="H15" s="54">
        <v>68000</v>
      </c>
      <c r="I15" s="55">
        <f t="shared" si="1"/>
        <v>14.705882352941169</v>
      </c>
    </row>
    <row r="16" spans="1:9" ht="18" customHeight="1">
      <c r="A16" s="90"/>
      <c r="B16" s="90"/>
      <c r="C16" s="53" t="s">
        <v>25</v>
      </c>
      <c r="D16" s="53"/>
      <c r="E16" s="53"/>
      <c r="F16" s="54">
        <v>12256</v>
      </c>
      <c r="G16" s="55">
        <f t="shared" si="0"/>
        <v>1.7070565114261083</v>
      </c>
      <c r="H16" s="54">
        <v>12049</v>
      </c>
      <c r="I16" s="55">
        <f>(F16/H16-1)*100</f>
        <v>1.7179848950120258</v>
      </c>
    </row>
    <row r="17" spans="1:9" ht="18" customHeight="1">
      <c r="A17" s="90"/>
      <c r="B17" s="90"/>
      <c r="C17" s="53" t="s">
        <v>5</v>
      </c>
      <c r="D17" s="53"/>
      <c r="E17" s="53"/>
      <c r="F17" s="54">
        <v>158649</v>
      </c>
      <c r="G17" s="55">
        <f t="shared" si="0"/>
        <v>22.097161266419761</v>
      </c>
      <c r="H17" s="54">
        <v>151549</v>
      </c>
      <c r="I17" s="55">
        <f t="shared" si="1"/>
        <v>4.6849533814145916</v>
      </c>
    </row>
    <row r="18" spans="1:9" ht="18" customHeight="1">
      <c r="A18" s="90"/>
      <c r="B18" s="90"/>
      <c r="C18" s="53" t="s">
        <v>26</v>
      </c>
      <c r="D18" s="53"/>
      <c r="E18" s="53"/>
      <c r="F18" s="54">
        <v>37645</v>
      </c>
      <c r="G18" s="55">
        <f t="shared" si="0"/>
        <v>5.2433210160440469</v>
      </c>
      <c r="H18" s="54">
        <v>36183</v>
      </c>
      <c r="I18" s="55">
        <f t="shared" si="1"/>
        <v>4.0405715391205854</v>
      </c>
    </row>
    <row r="19" spans="1:9" ht="18" customHeight="1">
      <c r="A19" s="90"/>
      <c r="B19" s="90"/>
      <c r="C19" s="53" t="s">
        <v>27</v>
      </c>
      <c r="D19" s="53"/>
      <c r="E19" s="53"/>
      <c r="F19" s="54">
        <v>4661</v>
      </c>
      <c r="G19" s="55">
        <f t="shared" si="0"/>
        <v>0.64919960833527168</v>
      </c>
      <c r="H19" s="54">
        <v>3004</v>
      </c>
      <c r="I19" s="55">
        <f t="shared" si="1"/>
        <v>55.159786950732361</v>
      </c>
    </row>
    <row r="20" spans="1:9" ht="18" customHeight="1">
      <c r="A20" s="90"/>
      <c r="B20" s="90"/>
      <c r="C20" s="53" t="s">
        <v>6</v>
      </c>
      <c r="D20" s="53"/>
      <c r="E20" s="53"/>
      <c r="F20" s="54">
        <v>54783</v>
      </c>
      <c r="G20" s="55">
        <f t="shared" si="0"/>
        <v>7.630358752077063</v>
      </c>
      <c r="H20" s="54">
        <v>52438</v>
      </c>
      <c r="I20" s="55">
        <f t="shared" si="1"/>
        <v>4.4719478240970334</v>
      </c>
    </row>
    <row r="21" spans="1:9" ht="18" customHeight="1">
      <c r="A21" s="90"/>
      <c r="B21" s="90"/>
      <c r="C21" s="53" t="s">
        <v>7</v>
      </c>
      <c r="D21" s="53"/>
      <c r="E21" s="53"/>
      <c r="F21" s="54">
        <v>105603</v>
      </c>
      <c r="G21" s="55">
        <f t="shared" si="0"/>
        <v>14.708737661237867</v>
      </c>
      <c r="H21" s="54">
        <v>112772</v>
      </c>
      <c r="I21" s="55">
        <f t="shared" si="1"/>
        <v>-6.3570744511048822</v>
      </c>
    </row>
    <row r="22" spans="1:9" ht="18" customHeight="1">
      <c r="A22" s="90"/>
      <c r="B22" s="90"/>
      <c r="C22" s="53" t="s">
        <v>8</v>
      </c>
      <c r="D22" s="53"/>
      <c r="E22" s="53"/>
      <c r="F22" s="54">
        <f>SUM(F9,F14:F21)</f>
        <v>717961</v>
      </c>
      <c r="G22" s="55">
        <f t="shared" si="0"/>
        <v>100</v>
      </c>
      <c r="H22" s="54">
        <v>684703</v>
      </c>
      <c r="I22" s="55">
        <f t="shared" ref="I22:I40" si="2">(F22/H22-1)*100</f>
        <v>4.8572884885855538</v>
      </c>
    </row>
    <row r="23" spans="1:9" ht="18" customHeight="1">
      <c r="A23" s="90"/>
      <c r="B23" s="90" t="s">
        <v>81</v>
      </c>
      <c r="C23" s="62" t="s">
        <v>9</v>
      </c>
      <c r="D23" s="29"/>
      <c r="E23" s="29"/>
      <c r="F23" s="54">
        <v>420485</v>
      </c>
      <c r="G23" s="55">
        <f t="shared" ref="G23:G37" si="3">F23/$F$40*100</f>
        <v>58.566551665062583</v>
      </c>
      <c r="H23" s="54">
        <v>402975</v>
      </c>
      <c r="I23" s="55">
        <f t="shared" si="2"/>
        <v>4.345182703641659</v>
      </c>
    </row>
    <row r="24" spans="1:9" ht="18" customHeight="1">
      <c r="A24" s="90"/>
      <c r="B24" s="90"/>
      <c r="C24" s="61"/>
      <c r="D24" s="29" t="s">
        <v>10</v>
      </c>
      <c r="E24" s="29"/>
      <c r="F24" s="54">
        <v>150703</v>
      </c>
      <c r="G24" s="55">
        <f t="shared" si="3"/>
        <v>20.99041591395633</v>
      </c>
      <c r="H24" s="54">
        <v>148639</v>
      </c>
      <c r="I24" s="55">
        <f t="shared" si="2"/>
        <v>1.3885992236223332</v>
      </c>
    </row>
    <row r="25" spans="1:9" ht="18" customHeight="1">
      <c r="A25" s="90"/>
      <c r="B25" s="90"/>
      <c r="C25" s="61"/>
      <c r="D25" s="29" t="s">
        <v>28</v>
      </c>
      <c r="E25" s="29"/>
      <c r="F25" s="54">
        <v>193903</v>
      </c>
      <c r="G25" s="55">
        <f t="shared" si="3"/>
        <v>27.007455836737648</v>
      </c>
      <c r="H25" s="54">
        <v>183033</v>
      </c>
      <c r="I25" s="55">
        <f t="shared" si="2"/>
        <v>5.9388197756688577</v>
      </c>
    </row>
    <row r="26" spans="1:9" ht="18" customHeight="1">
      <c r="A26" s="90"/>
      <c r="B26" s="90"/>
      <c r="C26" s="60"/>
      <c r="D26" s="29" t="s">
        <v>11</v>
      </c>
      <c r="E26" s="29"/>
      <c r="F26" s="54">
        <v>75879</v>
      </c>
      <c r="G26" s="55">
        <f t="shared" si="3"/>
        <v>10.568679914368607</v>
      </c>
      <c r="H26" s="54">
        <v>71303</v>
      </c>
      <c r="I26" s="55">
        <f t="shared" si="2"/>
        <v>6.4176822854578264</v>
      </c>
    </row>
    <row r="27" spans="1:9" ht="18" customHeight="1">
      <c r="A27" s="90"/>
      <c r="B27" s="90"/>
      <c r="C27" s="62" t="s">
        <v>12</v>
      </c>
      <c r="D27" s="29"/>
      <c r="E27" s="29"/>
      <c r="F27" s="54">
        <v>218970</v>
      </c>
      <c r="G27" s="55">
        <f t="shared" si="3"/>
        <v>30.498871108597818</v>
      </c>
      <c r="H27" s="54">
        <v>214818</v>
      </c>
      <c r="I27" s="55">
        <f t="shared" si="2"/>
        <v>1.9327989274641855</v>
      </c>
    </row>
    <row r="28" spans="1:9" ht="18" customHeight="1">
      <c r="A28" s="90"/>
      <c r="B28" s="90"/>
      <c r="C28" s="61"/>
      <c r="D28" s="29" t="s">
        <v>13</v>
      </c>
      <c r="E28" s="29"/>
      <c r="F28" s="54">
        <v>88401</v>
      </c>
      <c r="G28" s="55">
        <f t="shared" si="3"/>
        <v>12.312785791985915</v>
      </c>
      <c r="H28" s="54">
        <v>83914</v>
      </c>
      <c r="I28" s="55">
        <f t="shared" si="2"/>
        <v>5.3471411206711617</v>
      </c>
    </row>
    <row r="29" spans="1:9" ht="18" customHeight="1">
      <c r="A29" s="90"/>
      <c r="B29" s="90"/>
      <c r="C29" s="61"/>
      <c r="D29" s="29" t="s">
        <v>29</v>
      </c>
      <c r="E29" s="29"/>
      <c r="F29" s="54">
        <v>3598</v>
      </c>
      <c r="G29" s="55">
        <f t="shared" si="3"/>
        <v>0.50114142690201835</v>
      </c>
      <c r="H29" s="54">
        <v>6311</v>
      </c>
      <c r="I29" s="55">
        <f t="shared" si="2"/>
        <v>-42.98843289494534</v>
      </c>
    </row>
    <row r="30" spans="1:9" ht="18" customHeight="1">
      <c r="A30" s="90"/>
      <c r="B30" s="90"/>
      <c r="C30" s="61"/>
      <c r="D30" s="29" t="s">
        <v>30</v>
      </c>
      <c r="E30" s="29"/>
      <c r="F30" s="54">
        <v>46873</v>
      </c>
      <c r="G30" s="55">
        <f t="shared" si="3"/>
        <v>6.5286275995492788</v>
      </c>
      <c r="H30" s="54">
        <v>47797</v>
      </c>
      <c r="I30" s="55">
        <f t="shared" si="2"/>
        <v>-1.933175722325664</v>
      </c>
    </row>
    <row r="31" spans="1:9" ht="18" customHeight="1">
      <c r="A31" s="90"/>
      <c r="B31" s="90"/>
      <c r="C31" s="61"/>
      <c r="D31" s="29" t="s">
        <v>31</v>
      </c>
      <c r="E31" s="29"/>
      <c r="F31" s="54">
        <v>48113</v>
      </c>
      <c r="G31" s="55">
        <f t="shared" si="3"/>
        <v>6.7013389306661511</v>
      </c>
      <c r="H31" s="54">
        <v>46475</v>
      </c>
      <c r="I31" s="55">
        <f t="shared" si="2"/>
        <v>3.5244755244755233</v>
      </c>
    </row>
    <row r="32" spans="1:9" ht="18" customHeight="1">
      <c r="A32" s="90"/>
      <c r="B32" s="90"/>
      <c r="C32" s="61"/>
      <c r="D32" s="29" t="s">
        <v>14</v>
      </c>
      <c r="E32" s="29"/>
      <c r="F32" s="54">
        <v>735</v>
      </c>
      <c r="G32" s="55">
        <f t="shared" si="3"/>
        <v>0.10237324868620998</v>
      </c>
      <c r="H32" s="54">
        <v>589</v>
      </c>
      <c r="I32" s="55">
        <f t="shared" si="2"/>
        <v>24.787775891341248</v>
      </c>
    </row>
    <row r="33" spans="1:9" ht="18" customHeight="1">
      <c r="A33" s="90"/>
      <c r="B33" s="90"/>
      <c r="C33" s="60"/>
      <c r="D33" s="29" t="s">
        <v>32</v>
      </c>
      <c r="E33" s="29"/>
      <c r="F33" s="54">
        <v>30840</v>
      </c>
      <c r="G33" s="55">
        <f t="shared" si="3"/>
        <v>4.2954979448744428</v>
      </c>
      <c r="H33" s="54">
        <v>29322</v>
      </c>
      <c r="I33" s="55">
        <f t="shared" si="2"/>
        <v>5.1770002046245045</v>
      </c>
    </row>
    <row r="34" spans="1:9" ht="18" customHeight="1">
      <c r="A34" s="90"/>
      <c r="B34" s="90"/>
      <c r="C34" s="62" t="s">
        <v>15</v>
      </c>
      <c r="D34" s="29"/>
      <c r="E34" s="29"/>
      <c r="F34" s="54">
        <v>78506</v>
      </c>
      <c r="G34" s="55">
        <f t="shared" si="3"/>
        <v>10.934577226339592</v>
      </c>
      <c r="H34" s="54">
        <v>66910</v>
      </c>
      <c r="I34" s="55">
        <f t="shared" si="2"/>
        <v>17.330742788820807</v>
      </c>
    </row>
    <row r="35" spans="1:9" ht="18" customHeight="1">
      <c r="A35" s="90"/>
      <c r="B35" s="90"/>
      <c r="C35" s="61"/>
      <c r="D35" s="62" t="s">
        <v>16</v>
      </c>
      <c r="E35" s="29"/>
      <c r="F35" s="54">
        <v>78361</v>
      </c>
      <c r="G35" s="55">
        <f t="shared" si="3"/>
        <v>10.914381143265443</v>
      </c>
      <c r="H35" s="54">
        <v>66778</v>
      </c>
      <c r="I35" s="55">
        <f t="shared" si="2"/>
        <v>17.345532959956866</v>
      </c>
    </row>
    <row r="36" spans="1:9" ht="18" customHeight="1">
      <c r="A36" s="90"/>
      <c r="B36" s="90"/>
      <c r="C36" s="61"/>
      <c r="D36" s="61"/>
      <c r="E36" s="56" t="s">
        <v>102</v>
      </c>
      <c r="F36" s="54">
        <v>32333</v>
      </c>
      <c r="G36" s="55">
        <f t="shared" si="3"/>
        <v>4.5034479588724174</v>
      </c>
      <c r="H36" s="54">
        <v>31790</v>
      </c>
      <c r="I36" s="55">
        <f>(F36/H36-1)*100</f>
        <v>1.7080843032400095</v>
      </c>
    </row>
    <row r="37" spans="1:9" ht="18" customHeight="1">
      <c r="A37" s="90"/>
      <c r="B37" s="90"/>
      <c r="C37" s="61"/>
      <c r="D37" s="60"/>
      <c r="E37" s="29" t="s">
        <v>33</v>
      </c>
      <c r="F37" s="54">
        <v>46028</v>
      </c>
      <c r="G37" s="55">
        <f t="shared" si="3"/>
        <v>6.4109331843930235</v>
      </c>
      <c r="H37" s="54">
        <v>34988</v>
      </c>
      <c r="I37" s="55">
        <f t="shared" si="2"/>
        <v>31.553675545901449</v>
      </c>
    </row>
    <row r="38" spans="1:9" ht="18" customHeight="1">
      <c r="A38" s="90"/>
      <c r="B38" s="90"/>
      <c r="C38" s="61"/>
      <c r="D38" s="53" t="s">
        <v>34</v>
      </c>
      <c r="E38" s="53"/>
      <c r="F38" s="54">
        <v>145</v>
      </c>
      <c r="G38" s="55">
        <f>F38/$F$40*100</f>
        <v>2.0196083074150266E-2</v>
      </c>
      <c r="H38" s="54">
        <v>132</v>
      </c>
      <c r="I38" s="55">
        <f t="shared" si="2"/>
        <v>9.8484848484848406</v>
      </c>
    </row>
    <row r="39" spans="1:9" ht="18" customHeight="1">
      <c r="A39" s="90"/>
      <c r="B39" s="90"/>
      <c r="C39" s="60"/>
      <c r="D39" s="53" t="s">
        <v>35</v>
      </c>
      <c r="E39" s="53"/>
      <c r="F39" s="54">
        <v>0</v>
      </c>
      <c r="G39" s="55">
        <f>F39/$F$40*100</f>
        <v>0</v>
      </c>
      <c r="H39" s="54">
        <v>0</v>
      </c>
      <c r="I39" s="55" t="e">
        <f t="shared" si="2"/>
        <v>#DIV/0!</v>
      </c>
    </row>
    <row r="40" spans="1:9" ht="18" customHeight="1">
      <c r="A40" s="90"/>
      <c r="B40" s="90"/>
      <c r="C40" s="29" t="s">
        <v>17</v>
      </c>
      <c r="D40" s="29"/>
      <c r="E40" s="29"/>
      <c r="F40" s="54">
        <f>SUM(F23,F27,F34)</f>
        <v>717961</v>
      </c>
      <c r="G40" s="55">
        <f>F40/$F$40*100</f>
        <v>100</v>
      </c>
      <c r="H40" s="54">
        <f>SUM(H23,H27,H34)</f>
        <v>684703</v>
      </c>
      <c r="I40" s="55">
        <f t="shared" si="2"/>
        <v>4.8572884885855538</v>
      </c>
    </row>
    <row r="41" spans="1:9" ht="18" customHeight="1">
      <c r="A41" s="25" t="s">
        <v>18</v>
      </c>
      <c r="B41" s="25"/>
    </row>
    <row r="42" spans="1:9" ht="18" customHeight="1">
      <c r="A42" s="26" t="s">
        <v>19</v>
      </c>
      <c r="B42" s="25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94" zoomScaleNormal="100" zoomScaleSheetLayoutView="94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J27" sqref="J27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20" t="s">
        <v>244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235</v>
      </c>
      <c r="B5" s="12"/>
      <c r="C5" s="12"/>
      <c r="D5" s="12"/>
      <c r="K5" s="16"/>
      <c r="O5" s="16" t="s">
        <v>43</v>
      </c>
    </row>
    <row r="6" spans="1:25" ht="16" customHeight="1">
      <c r="A6" s="102" t="s">
        <v>44</v>
      </c>
      <c r="B6" s="101"/>
      <c r="C6" s="101"/>
      <c r="D6" s="101"/>
      <c r="E6" s="101"/>
      <c r="F6" s="96" t="s">
        <v>245</v>
      </c>
      <c r="G6" s="93"/>
      <c r="H6" s="96" t="s">
        <v>246</v>
      </c>
      <c r="I6" s="93"/>
      <c r="J6" s="96" t="s">
        <v>247</v>
      </c>
      <c r="K6" s="93"/>
      <c r="L6" s="93"/>
      <c r="M6" s="93"/>
      <c r="N6" s="93"/>
      <c r="O6" s="93"/>
    </row>
    <row r="7" spans="1:25" ht="16" customHeight="1">
      <c r="A7" s="101"/>
      <c r="B7" s="101"/>
      <c r="C7" s="101"/>
      <c r="D7" s="101"/>
      <c r="E7" s="101"/>
      <c r="F7" s="51" t="s">
        <v>236</v>
      </c>
      <c r="G7" s="51" t="s">
        <v>231</v>
      </c>
      <c r="H7" s="51" t="s">
        <v>236</v>
      </c>
      <c r="I7" s="51" t="s">
        <v>231</v>
      </c>
      <c r="J7" s="51" t="s">
        <v>236</v>
      </c>
      <c r="K7" s="51" t="s">
        <v>231</v>
      </c>
      <c r="L7" s="51" t="s">
        <v>236</v>
      </c>
      <c r="M7" s="51" t="s">
        <v>231</v>
      </c>
      <c r="N7" s="51" t="s">
        <v>236</v>
      </c>
      <c r="O7" s="51" t="s">
        <v>231</v>
      </c>
    </row>
    <row r="8" spans="1:25" ht="16" customHeight="1">
      <c r="A8" s="99" t="s">
        <v>83</v>
      </c>
      <c r="B8" s="59" t="s">
        <v>45</v>
      </c>
      <c r="C8" s="53"/>
      <c r="D8" s="53"/>
      <c r="E8" s="63" t="s">
        <v>36</v>
      </c>
      <c r="F8" s="64">
        <v>24562.171999999999</v>
      </c>
      <c r="G8" s="64">
        <v>24399.54</v>
      </c>
      <c r="H8" s="64">
        <v>44847.707000000002</v>
      </c>
      <c r="I8" s="64">
        <v>44586.44</v>
      </c>
      <c r="J8" s="64">
        <v>2271.846</v>
      </c>
      <c r="K8" s="64">
        <v>2259.6849999999999</v>
      </c>
      <c r="L8" s="64"/>
      <c r="M8" s="64"/>
      <c r="N8" s="64"/>
      <c r="O8" s="64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9"/>
      <c r="B9" s="61"/>
      <c r="C9" s="53" t="s">
        <v>46</v>
      </c>
      <c r="D9" s="53"/>
      <c r="E9" s="63" t="s">
        <v>37</v>
      </c>
      <c r="F9" s="64">
        <v>24460.598000000002</v>
      </c>
      <c r="G9" s="64">
        <v>24396.971000000001</v>
      </c>
      <c r="H9" s="64">
        <v>44834.830999999998</v>
      </c>
      <c r="I9" s="64">
        <v>44583.563999999998</v>
      </c>
      <c r="J9" s="64">
        <v>2270.8939999999998</v>
      </c>
      <c r="K9" s="64">
        <v>2258.7330000000002</v>
      </c>
      <c r="L9" s="64"/>
      <c r="M9" s="64"/>
      <c r="N9" s="64"/>
      <c r="O9" s="64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9"/>
      <c r="B10" s="60"/>
      <c r="C10" s="53" t="s">
        <v>47</v>
      </c>
      <c r="D10" s="53"/>
      <c r="E10" s="63" t="s">
        <v>38</v>
      </c>
      <c r="F10" s="64">
        <v>101.574</v>
      </c>
      <c r="G10" s="64">
        <v>2.569</v>
      </c>
      <c r="H10" s="64">
        <v>2.8759999999999999</v>
      </c>
      <c r="I10" s="64">
        <v>2.8759999999999999</v>
      </c>
      <c r="J10" s="65">
        <v>0.95199999999999996</v>
      </c>
      <c r="K10" s="65">
        <v>0.95199999999999996</v>
      </c>
      <c r="L10" s="64"/>
      <c r="M10" s="64"/>
      <c r="N10" s="64"/>
      <c r="O10" s="64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9"/>
      <c r="B11" s="59" t="s">
        <v>48</v>
      </c>
      <c r="C11" s="53"/>
      <c r="D11" s="53"/>
      <c r="E11" s="63" t="s">
        <v>39</v>
      </c>
      <c r="F11" s="64">
        <v>23821.665000000001</v>
      </c>
      <c r="G11" s="64">
        <v>23655.343000000001</v>
      </c>
      <c r="H11" s="64">
        <v>43711.087</v>
      </c>
      <c r="I11" s="64">
        <v>43623.582000000002</v>
      </c>
      <c r="J11" s="64">
        <v>2269.2640000000001</v>
      </c>
      <c r="K11" s="64">
        <v>2257.5149999999999</v>
      </c>
      <c r="L11" s="64"/>
      <c r="M11" s="64"/>
      <c r="N11" s="64"/>
      <c r="O11" s="64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9"/>
      <c r="B12" s="61"/>
      <c r="C12" s="53" t="s">
        <v>49</v>
      </c>
      <c r="D12" s="53"/>
      <c r="E12" s="63" t="s">
        <v>40</v>
      </c>
      <c r="F12" s="64">
        <v>23774.039000000001</v>
      </c>
      <c r="G12" s="64">
        <v>23595.667000000001</v>
      </c>
      <c r="H12" s="64">
        <v>43682.788</v>
      </c>
      <c r="I12" s="64">
        <v>43595.281999999999</v>
      </c>
      <c r="J12" s="64">
        <v>2261.2640000000001</v>
      </c>
      <c r="K12" s="64">
        <v>2249.5149999999999</v>
      </c>
      <c r="L12" s="64"/>
      <c r="M12" s="64"/>
      <c r="N12" s="64"/>
      <c r="O12" s="64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9"/>
      <c r="B13" s="60"/>
      <c r="C13" s="53" t="s">
        <v>50</v>
      </c>
      <c r="D13" s="53"/>
      <c r="E13" s="63" t="s">
        <v>41</v>
      </c>
      <c r="F13" s="64">
        <v>47.625999999999998</v>
      </c>
      <c r="G13" s="64">
        <v>59.676000000000002</v>
      </c>
      <c r="H13" s="65">
        <v>28.298999999999999</v>
      </c>
      <c r="I13" s="65">
        <v>28.3</v>
      </c>
      <c r="J13" s="65">
        <v>8</v>
      </c>
      <c r="K13" s="65">
        <v>8</v>
      </c>
      <c r="L13" s="64"/>
      <c r="M13" s="64"/>
      <c r="N13" s="64"/>
      <c r="O13" s="64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9"/>
      <c r="B14" s="53" t="s">
        <v>51</v>
      </c>
      <c r="C14" s="53"/>
      <c r="D14" s="53"/>
      <c r="E14" s="63" t="s">
        <v>87</v>
      </c>
      <c r="F14" s="64">
        <f>F9-F12</f>
        <v>686.55900000000111</v>
      </c>
      <c r="G14" s="64">
        <f t="shared" ref="G14:O15" si="0">G9-G12</f>
        <v>801.30400000000009</v>
      </c>
      <c r="H14" s="64">
        <f t="shared" si="0"/>
        <v>1152.0429999999978</v>
      </c>
      <c r="I14" s="64">
        <f t="shared" si="0"/>
        <v>988.28199999999924</v>
      </c>
      <c r="J14" s="64">
        <f t="shared" si="0"/>
        <v>9.6299999999996544</v>
      </c>
      <c r="K14" s="64">
        <f t="shared" si="0"/>
        <v>9.218000000000302</v>
      </c>
      <c r="L14" s="64">
        <f t="shared" si="0"/>
        <v>0</v>
      </c>
      <c r="M14" s="64">
        <f t="shared" si="0"/>
        <v>0</v>
      </c>
      <c r="N14" s="64">
        <f t="shared" si="0"/>
        <v>0</v>
      </c>
      <c r="O14" s="64">
        <f t="shared" si="0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9"/>
      <c r="B15" s="53" t="s">
        <v>52</v>
      </c>
      <c r="C15" s="53"/>
      <c r="D15" s="53"/>
      <c r="E15" s="63" t="s">
        <v>88</v>
      </c>
      <c r="F15" s="64">
        <f>F10-F13</f>
        <v>53.948</v>
      </c>
      <c r="G15" s="64">
        <f t="shared" ref="G15:O15" si="1">G10-G13</f>
        <v>-57.106999999999999</v>
      </c>
      <c r="H15" s="64">
        <f t="shared" si="1"/>
        <v>-25.422999999999998</v>
      </c>
      <c r="I15" s="64">
        <f t="shared" si="0"/>
        <v>-25.423999999999999</v>
      </c>
      <c r="J15" s="64">
        <f t="shared" si="1"/>
        <v>-7.048</v>
      </c>
      <c r="K15" s="64">
        <f t="shared" si="0"/>
        <v>-7.048</v>
      </c>
      <c r="L15" s="64">
        <f t="shared" si="1"/>
        <v>0</v>
      </c>
      <c r="M15" s="64">
        <f t="shared" si="1"/>
        <v>0</v>
      </c>
      <c r="N15" s="64">
        <f t="shared" si="1"/>
        <v>0</v>
      </c>
      <c r="O15" s="64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9"/>
      <c r="B16" s="53" t="s">
        <v>53</v>
      </c>
      <c r="C16" s="53"/>
      <c r="D16" s="53"/>
      <c r="E16" s="63" t="s">
        <v>89</v>
      </c>
      <c r="F16" s="64">
        <f>F8-F11</f>
        <v>740.50699999999779</v>
      </c>
      <c r="G16" s="64">
        <f t="shared" ref="G16:O16" si="2">G8-G11</f>
        <v>744.19700000000012</v>
      </c>
      <c r="H16" s="64">
        <f t="shared" si="2"/>
        <v>1136.6200000000026</v>
      </c>
      <c r="I16" s="64">
        <f t="shared" si="2"/>
        <v>962.85800000000017</v>
      </c>
      <c r="J16" s="64">
        <f t="shared" si="2"/>
        <v>2.5819999999998799</v>
      </c>
      <c r="K16" s="64">
        <f t="shared" si="2"/>
        <v>2.1700000000000728</v>
      </c>
      <c r="L16" s="64">
        <f t="shared" si="2"/>
        <v>0</v>
      </c>
      <c r="M16" s="64">
        <f t="shared" si="2"/>
        <v>0</v>
      </c>
      <c r="N16" s="64">
        <f t="shared" si="2"/>
        <v>0</v>
      </c>
      <c r="O16" s="64">
        <f t="shared" si="2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9"/>
      <c r="B17" s="53" t="s">
        <v>54</v>
      </c>
      <c r="C17" s="53"/>
      <c r="D17" s="53"/>
      <c r="E17" s="51"/>
      <c r="F17" s="64">
        <v>0</v>
      </c>
      <c r="G17" s="64">
        <v>0</v>
      </c>
      <c r="H17" s="65">
        <v>0</v>
      </c>
      <c r="I17" s="65">
        <v>0</v>
      </c>
      <c r="J17" s="64">
        <v>546.47400000000005</v>
      </c>
      <c r="K17" s="64">
        <v>549.93399999999997</v>
      </c>
      <c r="L17" s="64"/>
      <c r="M17" s="64"/>
      <c r="N17" s="65"/>
      <c r="O17" s="66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9"/>
      <c r="B18" s="53" t="s">
        <v>55</v>
      </c>
      <c r="C18" s="53"/>
      <c r="D18" s="53"/>
      <c r="E18" s="51"/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/>
      <c r="M18" s="66"/>
      <c r="N18" s="66"/>
      <c r="O18" s="66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9" t="s">
        <v>84</v>
      </c>
      <c r="B19" s="59" t="s">
        <v>56</v>
      </c>
      <c r="C19" s="53"/>
      <c r="D19" s="53"/>
      <c r="E19" s="63"/>
      <c r="F19" s="64">
        <v>7199.0649999999996</v>
      </c>
      <c r="G19" s="64">
        <v>7632.9269999999997</v>
      </c>
      <c r="H19" s="64">
        <v>33940.756999999998</v>
      </c>
      <c r="I19" s="64">
        <v>39380.792000000001</v>
      </c>
      <c r="J19" s="64">
        <v>1968.9639999999999</v>
      </c>
      <c r="K19" s="64">
        <v>2351.4609999999998</v>
      </c>
      <c r="L19" s="64"/>
      <c r="M19" s="64"/>
      <c r="N19" s="64"/>
      <c r="O19" s="64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9"/>
      <c r="B20" s="60"/>
      <c r="C20" s="53" t="s">
        <v>57</v>
      </c>
      <c r="D20" s="53"/>
      <c r="E20" s="63"/>
      <c r="F20" s="64">
        <v>6662.9</v>
      </c>
      <c r="G20" s="64">
        <v>7132.4</v>
      </c>
      <c r="H20" s="64">
        <v>26376.9</v>
      </c>
      <c r="I20" s="64">
        <v>32132.9</v>
      </c>
      <c r="J20" s="64">
        <v>1851.7</v>
      </c>
      <c r="K20" s="64">
        <v>2234.9</v>
      </c>
      <c r="L20" s="64"/>
      <c r="M20" s="64"/>
      <c r="N20" s="64"/>
      <c r="O20" s="64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9"/>
      <c r="B21" s="53" t="s">
        <v>58</v>
      </c>
      <c r="C21" s="53"/>
      <c r="D21" s="53"/>
      <c r="E21" s="63" t="s">
        <v>90</v>
      </c>
      <c r="F21" s="64">
        <v>7199.0649999999996</v>
      </c>
      <c r="G21" s="64">
        <v>7632.9269999999997</v>
      </c>
      <c r="H21" s="64">
        <v>33940.756999999998</v>
      </c>
      <c r="I21" s="64">
        <v>39380.792000000001</v>
      </c>
      <c r="J21" s="64">
        <v>1968.9639999999999</v>
      </c>
      <c r="K21" s="64">
        <v>2351.4609999999998</v>
      </c>
      <c r="L21" s="64"/>
      <c r="M21" s="64"/>
      <c r="N21" s="64"/>
      <c r="O21" s="64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9"/>
      <c r="B22" s="59" t="s">
        <v>59</v>
      </c>
      <c r="C22" s="53"/>
      <c r="D22" s="53"/>
      <c r="E22" s="63" t="s">
        <v>91</v>
      </c>
      <c r="F22" s="64">
        <v>16075.403</v>
      </c>
      <c r="G22" s="64">
        <v>15658.191999999999</v>
      </c>
      <c r="H22" s="64">
        <v>52651.678</v>
      </c>
      <c r="I22" s="64">
        <v>58046.974000000002</v>
      </c>
      <c r="J22" s="64">
        <v>1969.011</v>
      </c>
      <c r="K22" s="64">
        <v>2353.9929999999999</v>
      </c>
      <c r="L22" s="64"/>
      <c r="M22" s="64"/>
      <c r="N22" s="64"/>
      <c r="O22" s="64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9"/>
      <c r="B23" s="60" t="s">
        <v>60</v>
      </c>
      <c r="C23" s="53" t="s">
        <v>61</v>
      </c>
      <c r="D23" s="53"/>
      <c r="E23" s="63"/>
      <c r="F23" s="64">
        <v>5366.299</v>
      </c>
      <c r="G23" s="64">
        <v>5528.4210000000003</v>
      </c>
      <c r="H23" s="64">
        <v>36112.334999999999</v>
      </c>
      <c r="I23" s="64">
        <v>41892.982000000004</v>
      </c>
      <c r="J23" s="64">
        <v>117.264</v>
      </c>
      <c r="K23" s="64">
        <v>119.011</v>
      </c>
      <c r="L23" s="64"/>
      <c r="M23" s="64"/>
      <c r="N23" s="64"/>
      <c r="O23" s="64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9"/>
      <c r="B24" s="53" t="s">
        <v>92</v>
      </c>
      <c r="C24" s="53"/>
      <c r="D24" s="53"/>
      <c r="E24" s="63" t="s">
        <v>93</v>
      </c>
      <c r="F24" s="64">
        <f>F21-F22</f>
        <v>-8876.3379999999997</v>
      </c>
      <c r="G24" s="64">
        <f t="shared" ref="G24:O24" si="3">G21-G22</f>
        <v>-8025.2649999999994</v>
      </c>
      <c r="H24" s="64">
        <f t="shared" si="3"/>
        <v>-18710.921000000002</v>
      </c>
      <c r="I24" s="64">
        <f t="shared" si="3"/>
        <v>-18666.182000000001</v>
      </c>
      <c r="J24" s="64">
        <f t="shared" si="3"/>
        <v>-4.7000000000025466E-2</v>
      </c>
      <c r="K24" s="64">
        <f>K21-K22</f>
        <v>-2.5320000000001528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9"/>
      <c r="B25" s="59" t="s">
        <v>62</v>
      </c>
      <c r="C25" s="59"/>
      <c r="D25" s="59"/>
      <c r="E25" s="103" t="s">
        <v>94</v>
      </c>
      <c r="F25" s="97">
        <v>8876.3379999999997</v>
      </c>
      <c r="G25" s="97">
        <v>8025.2650000000003</v>
      </c>
      <c r="H25" s="97">
        <v>18710.920999999998</v>
      </c>
      <c r="I25" s="97">
        <v>18666.182000000001</v>
      </c>
      <c r="J25" s="97">
        <v>4.7E-2</v>
      </c>
      <c r="K25" s="97">
        <v>2.5320000000001501</v>
      </c>
      <c r="L25" s="97"/>
      <c r="M25" s="97"/>
      <c r="N25" s="97"/>
      <c r="O25" s="97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9"/>
      <c r="B26" s="80" t="s">
        <v>63</v>
      </c>
      <c r="C26" s="80"/>
      <c r="D26" s="80"/>
      <c r="E26" s="10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9"/>
      <c r="B27" s="53" t="s">
        <v>95</v>
      </c>
      <c r="C27" s="53"/>
      <c r="D27" s="53"/>
      <c r="E27" s="63" t="s">
        <v>96</v>
      </c>
      <c r="F27" s="64">
        <f>F24+F25</f>
        <v>0</v>
      </c>
      <c r="G27" s="64">
        <f t="shared" ref="G27:O27" si="4">G24+G25</f>
        <v>0</v>
      </c>
      <c r="H27" s="64">
        <f t="shared" si="4"/>
        <v>0</v>
      </c>
      <c r="I27" s="64">
        <f t="shared" si="4"/>
        <v>0</v>
      </c>
      <c r="J27" s="64">
        <f t="shared" si="4"/>
        <v>-2.5465740627339528E-14</v>
      </c>
      <c r="K27" s="64">
        <f t="shared" si="4"/>
        <v>0</v>
      </c>
      <c r="L27" s="64">
        <f t="shared" si="4"/>
        <v>0</v>
      </c>
      <c r="M27" s="64">
        <f t="shared" si="4"/>
        <v>0</v>
      </c>
      <c r="N27" s="64">
        <f t="shared" si="4"/>
        <v>0</v>
      </c>
      <c r="O27" s="64">
        <f t="shared" si="4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1" t="s">
        <v>64</v>
      </c>
      <c r="B30" s="101"/>
      <c r="C30" s="101"/>
      <c r="D30" s="101"/>
      <c r="E30" s="101"/>
      <c r="F30" s="94" t="s">
        <v>248</v>
      </c>
      <c r="G30" s="95"/>
      <c r="H30" s="94" t="s">
        <v>249</v>
      </c>
      <c r="I30" s="95"/>
      <c r="J30" s="94" t="s">
        <v>250</v>
      </c>
      <c r="K30" s="95"/>
      <c r="L30" s="94" t="s">
        <v>251</v>
      </c>
      <c r="M30" s="95"/>
      <c r="N30" s="95"/>
      <c r="O30" s="95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01"/>
      <c r="B31" s="101"/>
      <c r="C31" s="101"/>
      <c r="D31" s="101"/>
      <c r="E31" s="101"/>
      <c r="F31" s="51" t="s">
        <v>236</v>
      </c>
      <c r="G31" s="51" t="s">
        <v>231</v>
      </c>
      <c r="H31" s="51" t="s">
        <v>236</v>
      </c>
      <c r="I31" s="51" t="s">
        <v>231</v>
      </c>
      <c r="J31" s="51" t="s">
        <v>236</v>
      </c>
      <c r="K31" s="51" t="s">
        <v>231</v>
      </c>
      <c r="L31" s="51" t="s">
        <v>236</v>
      </c>
      <c r="M31" s="51" t="s">
        <v>231</v>
      </c>
      <c r="N31" s="51" t="s">
        <v>236</v>
      </c>
      <c r="O31" s="51" t="s">
        <v>231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99" t="s">
        <v>85</v>
      </c>
      <c r="B32" s="59" t="s">
        <v>45</v>
      </c>
      <c r="C32" s="53"/>
      <c r="D32" s="53"/>
      <c r="E32" s="63" t="s">
        <v>36</v>
      </c>
      <c r="F32" s="64">
        <v>2581.7930000000001</v>
      </c>
      <c r="G32" s="64">
        <v>2608.3310000000001</v>
      </c>
      <c r="H32" s="64">
        <v>75.328999999999994</v>
      </c>
      <c r="I32" s="64">
        <v>77.635000000000005</v>
      </c>
      <c r="J32" s="64">
        <v>604.63599999999997</v>
      </c>
      <c r="K32" s="64">
        <v>589.98699999999997</v>
      </c>
      <c r="L32" s="64">
        <v>5.0640000000000001</v>
      </c>
      <c r="M32" s="64">
        <v>5.0640000000000001</v>
      </c>
      <c r="N32" s="64"/>
      <c r="O32" s="64"/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05"/>
      <c r="B33" s="61"/>
      <c r="C33" s="59" t="s">
        <v>65</v>
      </c>
      <c r="D33" s="53"/>
      <c r="E33" s="63"/>
      <c r="F33" s="64">
        <v>1568.191</v>
      </c>
      <c r="G33" s="64">
        <v>1588.249</v>
      </c>
      <c r="H33" s="64">
        <v>0</v>
      </c>
      <c r="I33" s="64">
        <v>0</v>
      </c>
      <c r="J33" s="64">
        <v>0</v>
      </c>
      <c r="K33" s="64">
        <v>0</v>
      </c>
      <c r="L33" s="64">
        <v>4.5949999999999998</v>
      </c>
      <c r="M33" s="64">
        <v>4.97</v>
      </c>
      <c r="N33" s="64"/>
      <c r="O33" s="64"/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05"/>
      <c r="B34" s="61"/>
      <c r="C34" s="60"/>
      <c r="D34" s="53" t="s">
        <v>66</v>
      </c>
      <c r="E34" s="63"/>
      <c r="F34" s="64">
        <v>1177.57</v>
      </c>
      <c r="G34" s="64">
        <v>1176.81</v>
      </c>
      <c r="H34" s="64">
        <v>0</v>
      </c>
      <c r="I34" s="64">
        <v>0</v>
      </c>
      <c r="J34" s="64">
        <v>0</v>
      </c>
      <c r="K34" s="64">
        <v>0</v>
      </c>
      <c r="L34" s="64">
        <v>4.4240000000000004</v>
      </c>
      <c r="M34" s="64">
        <v>4.7990000000000004</v>
      </c>
      <c r="N34" s="64"/>
      <c r="O34" s="64"/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05"/>
      <c r="B35" s="60"/>
      <c r="C35" s="53" t="s">
        <v>67</v>
      </c>
      <c r="D35" s="53"/>
      <c r="E35" s="63"/>
      <c r="F35" s="64">
        <v>1013.602</v>
      </c>
      <c r="G35" s="64">
        <v>1020.082</v>
      </c>
      <c r="H35" s="64">
        <v>75.328999999999994</v>
      </c>
      <c r="I35" s="64">
        <v>77.635000000000005</v>
      </c>
      <c r="J35" s="66">
        <v>604.63599999999997</v>
      </c>
      <c r="K35" s="66">
        <v>589.98699999999997</v>
      </c>
      <c r="L35" s="64">
        <v>0.46899999999999997</v>
      </c>
      <c r="M35" s="64">
        <v>9.4E-2</v>
      </c>
      <c r="N35" s="64"/>
      <c r="O35" s="64"/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05"/>
      <c r="B36" s="59" t="s">
        <v>48</v>
      </c>
      <c r="C36" s="53"/>
      <c r="D36" s="53"/>
      <c r="E36" s="63" t="s">
        <v>37</v>
      </c>
      <c r="F36" s="64">
        <v>2581.7930000000001</v>
      </c>
      <c r="G36" s="64">
        <v>2608.3310000000001</v>
      </c>
      <c r="H36" s="64">
        <v>32.904000000000003</v>
      </c>
      <c r="I36" s="64">
        <v>29.344000000000001</v>
      </c>
      <c r="J36" s="64">
        <v>88.302000000000007</v>
      </c>
      <c r="K36" s="64">
        <v>90.335999999999999</v>
      </c>
      <c r="L36" s="64">
        <v>6.5229999999999997</v>
      </c>
      <c r="M36" s="64">
        <v>7.827</v>
      </c>
      <c r="N36" s="64"/>
      <c r="O36" s="64"/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05"/>
      <c r="B37" s="61"/>
      <c r="C37" s="53" t="s">
        <v>68</v>
      </c>
      <c r="D37" s="53"/>
      <c r="E37" s="63"/>
      <c r="F37" s="64">
        <v>2489.6610000000001</v>
      </c>
      <c r="G37" s="64">
        <v>2523.12</v>
      </c>
      <c r="H37" s="64">
        <v>18.164999999999999</v>
      </c>
      <c r="I37" s="64">
        <v>13.967000000000001</v>
      </c>
      <c r="J37" s="64">
        <v>76.299000000000007</v>
      </c>
      <c r="K37" s="64">
        <v>76.95</v>
      </c>
      <c r="L37" s="64">
        <v>4.0439999999999996</v>
      </c>
      <c r="M37" s="64">
        <v>5.2839999999999998</v>
      </c>
      <c r="N37" s="64"/>
      <c r="O37" s="64"/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05"/>
      <c r="B38" s="60"/>
      <c r="C38" s="53" t="s">
        <v>69</v>
      </c>
      <c r="D38" s="53"/>
      <c r="E38" s="63"/>
      <c r="F38" s="64">
        <v>92.132000000000005</v>
      </c>
      <c r="G38" s="64">
        <v>85.210999999999999</v>
      </c>
      <c r="H38" s="64">
        <v>14.739000000000001</v>
      </c>
      <c r="I38" s="64">
        <v>15.377000000000001</v>
      </c>
      <c r="J38" s="64">
        <v>12.003</v>
      </c>
      <c r="K38" s="64">
        <v>13.385999999999999</v>
      </c>
      <c r="L38" s="64">
        <v>2.4790000000000001</v>
      </c>
      <c r="M38" s="64">
        <v>2.5430000000000001</v>
      </c>
      <c r="N38" s="64"/>
      <c r="O38" s="64"/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05"/>
      <c r="B39" s="29" t="s">
        <v>70</v>
      </c>
      <c r="C39" s="29"/>
      <c r="D39" s="29"/>
      <c r="E39" s="63" t="s">
        <v>97</v>
      </c>
      <c r="F39" s="64">
        <f t="shared" ref="F39:O39" si="5">F32-F36</f>
        <v>0</v>
      </c>
      <c r="G39" s="64">
        <f t="shared" si="5"/>
        <v>0</v>
      </c>
      <c r="H39" s="64">
        <f t="shared" si="5"/>
        <v>42.42499999999999</v>
      </c>
      <c r="I39" s="64">
        <f t="shared" si="5"/>
        <v>48.291000000000004</v>
      </c>
      <c r="J39" s="64">
        <f t="shared" si="5"/>
        <v>516.33399999999995</v>
      </c>
      <c r="K39" s="64">
        <f t="shared" si="5"/>
        <v>499.65099999999995</v>
      </c>
      <c r="L39" s="64">
        <f t="shared" si="5"/>
        <v>-1.4589999999999996</v>
      </c>
      <c r="M39" s="64">
        <f t="shared" si="5"/>
        <v>-2.7629999999999999</v>
      </c>
      <c r="N39" s="64">
        <f t="shared" si="5"/>
        <v>0</v>
      </c>
      <c r="O39" s="64">
        <f t="shared" si="5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99" t="s">
        <v>86</v>
      </c>
      <c r="B40" s="59" t="s">
        <v>71</v>
      </c>
      <c r="C40" s="53"/>
      <c r="D40" s="53"/>
      <c r="E40" s="63" t="s">
        <v>39</v>
      </c>
      <c r="F40" s="64">
        <v>400.94</v>
      </c>
      <c r="G40" s="64">
        <v>402.87299999999999</v>
      </c>
      <c r="H40" s="64">
        <v>878.38199999999995</v>
      </c>
      <c r="I40" s="64">
        <v>1545.287</v>
      </c>
      <c r="J40" s="64">
        <v>132.786</v>
      </c>
      <c r="K40" s="64">
        <v>2.5390000000000001</v>
      </c>
      <c r="L40" s="64">
        <v>48.404000000000003</v>
      </c>
      <c r="M40" s="64">
        <v>61.351999999999997</v>
      </c>
      <c r="N40" s="64"/>
      <c r="O40" s="64"/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100"/>
      <c r="B41" s="60"/>
      <c r="C41" s="53" t="s">
        <v>72</v>
      </c>
      <c r="D41" s="53"/>
      <c r="E41" s="63"/>
      <c r="F41" s="66">
        <v>169.3</v>
      </c>
      <c r="G41" s="66">
        <v>168.4</v>
      </c>
      <c r="H41" s="66">
        <v>0</v>
      </c>
      <c r="I41" s="66">
        <v>0</v>
      </c>
      <c r="J41" s="64">
        <v>132.69999999999999</v>
      </c>
      <c r="K41" s="64">
        <v>2.5</v>
      </c>
      <c r="L41" s="64">
        <v>1.2</v>
      </c>
      <c r="M41" s="64">
        <v>13.4</v>
      </c>
      <c r="N41" s="64"/>
      <c r="O41" s="64"/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100"/>
      <c r="B42" s="59" t="s">
        <v>59</v>
      </c>
      <c r="C42" s="53"/>
      <c r="D42" s="53"/>
      <c r="E42" s="63" t="s">
        <v>40</v>
      </c>
      <c r="F42" s="64">
        <v>400.94</v>
      </c>
      <c r="G42" s="64">
        <v>402.87299999999999</v>
      </c>
      <c r="H42" s="64">
        <v>412.113</v>
      </c>
      <c r="I42" s="64">
        <v>1592.807</v>
      </c>
      <c r="J42" s="64">
        <v>649.12</v>
      </c>
      <c r="K42" s="64">
        <v>502.19</v>
      </c>
      <c r="L42" s="64">
        <v>46.945</v>
      </c>
      <c r="M42" s="64">
        <v>58.588999999999999</v>
      </c>
      <c r="N42" s="64"/>
      <c r="O42" s="64"/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100"/>
      <c r="B43" s="60"/>
      <c r="C43" s="53" t="s">
        <v>73</v>
      </c>
      <c r="D43" s="53"/>
      <c r="E43" s="63"/>
      <c r="F43" s="64">
        <v>231.64</v>
      </c>
      <c r="G43" s="64">
        <v>234.47300000000001</v>
      </c>
      <c r="H43" s="64">
        <v>185.68</v>
      </c>
      <c r="I43" s="64">
        <v>185.68</v>
      </c>
      <c r="J43" s="66">
        <v>103.14</v>
      </c>
      <c r="K43" s="66">
        <v>93.311000000000007</v>
      </c>
      <c r="L43" s="64">
        <v>45.744999999999997</v>
      </c>
      <c r="M43" s="64">
        <v>45.189</v>
      </c>
      <c r="N43" s="64"/>
      <c r="O43" s="64"/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100"/>
      <c r="B44" s="53" t="s">
        <v>70</v>
      </c>
      <c r="C44" s="53"/>
      <c r="D44" s="53"/>
      <c r="E44" s="63" t="s">
        <v>98</v>
      </c>
      <c r="F44" s="66">
        <f t="shared" ref="F44:O44" si="6">F40-F42</f>
        <v>0</v>
      </c>
      <c r="G44" s="66">
        <f t="shared" si="6"/>
        <v>0</v>
      </c>
      <c r="H44" s="66">
        <f t="shared" si="6"/>
        <v>466.26899999999995</v>
      </c>
      <c r="I44" s="66">
        <f t="shared" si="6"/>
        <v>-47.519999999999982</v>
      </c>
      <c r="J44" s="66">
        <f t="shared" si="6"/>
        <v>-516.33400000000006</v>
      </c>
      <c r="K44" s="66">
        <f t="shared" si="6"/>
        <v>-499.65100000000001</v>
      </c>
      <c r="L44" s="66">
        <f t="shared" si="6"/>
        <v>1.4590000000000032</v>
      </c>
      <c r="M44" s="66">
        <f t="shared" si="6"/>
        <v>2.7629999999999981</v>
      </c>
      <c r="N44" s="66">
        <f t="shared" si="6"/>
        <v>0</v>
      </c>
      <c r="O44" s="66">
        <f t="shared" si="6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99" t="s">
        <v>78</v>
      </c>
      <c r="B45" s="29" t="s">
        <v>74</v>
      </c>
      <c r="C45" s="29"/>
      <c r="D45" s="29"/>
      <c r="E45" s="63" t="s">
        <v>99</v>
      </c>
      <c r="F45" s="64">
        <f t="shared" ref="F45:O45" si="7">F39+F44</f>
        <v>0</v>
      </c>
      <c r="G45" s="64">
        <f t="shared" si="7"/>
        <v>0</v>
      </c>
      <c r="H45" s="64">
        <f t="shared" si="7"/>
        <v>508.69399999999996</v>
      </c>
      <c r="I45" s="64">
        <f t="shared" si="7"/>
        <v>0.77100000000002211</v>
      </c>
      <c r="J45" s="64">
        <f t="shared" si="7"/>
        <v>0</v>
      </c>
      <c r="K45" s="64">
        <f t="shared" si="7"/>
        <v>0</v>
      </c>
      <c r="L45" s="64">
        <f t="shared" si="7"/>
        <v>3.5527136788005009E-15</v>
      </c>
      <c r="M45" s="64">
        <f t="shared" si="7"/>
        <v>0</v>
      </c>
      <c r="N45" s="64">
        <f t="shared" si="7"/>
        <v>0</v>
      </c>
      <c r="O45" s="64">
        <f t="shared" si="7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100"/>
      <c r="B46" s="53" t="s">
        <v>75</v>
      </c>
      <c r="C46" s="53"/>
      <c r="D46" s="53"/>
      <c r="E46" s="53"/>
      <c r="F46" s="66"/>
      <c r="G46" s="66"/>
      <c r="H46" s="66">
        <v>508.69400000000002</v>
      </c>
      <c r="I46" s="66">
        <v>0.77100000000000002</v>
      </c>
      <c r="J46" s="66"/>
      <c r="K46" s="66"/>
      <c r="L46" s="64"/>
      <c r="M46" s="64"/>
      <c r="N46" s="66"/>
      <c r="O46" s="66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100"/>
      <c r="B47" s="53" t="s">
        <v>76</v>
      </c>
      <c r="C47" s="53"/>
      <c r="D47" s="53"/>
      <c r="E47" s="5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100"/>
      <c r="B48" s="53" t="s">
        <v>77</v>
      </c>
      <c r="C48" s="53"/>
      <c r="D48" s="53"/>
      <c r="E48" s="5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" ht="16" customHeight="1">
      <c r="A49" s="11" t="s">
        <v>82</v>
      </c>
    </row>
    <row r="50" spans="1:1" ht="16" customHeight="1">
      <c r="A50" s="11"/>
    </row>
  </sheetData>
  <mergeCells count="28"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66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G46" sqref="G46"/>
      <selection pane="topRight" activeCell="G46" sqref="G46"/>
      <selection pane="bottomLeft" activeCell="G46" sqref="G46"/>
      <selection pane="bottomRight" activeCell="F29" sqref="F29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24" width="10.6328125" style="1" customWidth="1"/>
    <col min="25" max="16384" width="9" style="1"/>
  </cols>
  <sheetData>
    <row r="1" spans="1:24" ht="34" customHeight="1">
      <c r="A1" s="89" t="s">
        <v>0</v>
      </c>
      <c r="B1" s="89"/>
      <c r="C1" s="89"/>
      <c r="D1" s="89"/>
      <c r="E1" s="20" t="s">
        <v>244</v>
      </c>
      <c r="F1" s="2"/>
    </row>
    <row r="3" spans="1:24" ht="14">
      <c r="A3" s="10" t="s">
        <v>105</v>
      </c>
    </row>
    <row r="5" spans="1:24" ht="14">
      <c r="A5" s="9" t="s">
        <v>242</v>
      </c>
      <c r="E5" s="3"/>
    </row>
    <row r="6" spans="1:24" ht="14">
      <c r="A6" s="3"/>
      <c r="G6" s="91" t="s">
        <v>106</v>
      </c>
      <c r="H6" s="92"/>
      <c r="I6" s="9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27" customHeight="1">
      <c r="A7" s="8"/>
      <c r="B7" s="4"/>
      <c r="C7" s="4"/>
      <c r="D7" s="4"/>
      <c r="E7" s="57"/>
      <c r="F7" s="49" t="s">
        <v>237</v>
      </c>
      <c r="G7" s="49"/>
      <c r="H7" s="49" t="s">
        <v>238</v>
      </c>
      <c r="I7" s="67" t="s">
        <v>20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ht="17.149999999999999" customHeight="1">
      <c r="A8" s="5"/>
      <c r="B8" s="6"/>
      <c r="C8" s="6"/>
      <c r="D8" s="6"/>
      <c r="E8" s="58"/>
      <c r="F8" s="51" t="s">
        <v>229</v>
      </c>
      <c r="G8" s="51" t="s">
        <v>1</v>
      </c>
      <c r="H8" s="51" t="s">
        <v>229</v>
      </c>
      <c r="I8" s="52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8" customHeight="1">
      <c r="A9" s="90" t="s">
        <v>79</v>
      </c>
      <c r="B9" s="90" t="s">
        <v>80</v>
      </c>
      <c r="C9" s="59" t="s">
        <v>2</v>
      </c>
      <c r="D9" s="53"/>
      <c r="E9" s="53"/>
      <c r="F9" s="54">
        <v>246716</v>
      </c>
      <c r="G9" s="55">
        <f t="shared" ref="G9:G22" si="0">F9/$F$22*100</f>
        <v>34.667824527827314</v>
      </c>
      <c r="H9" s="54">
        <v>242137.5</v>
      </c>
      <c r="I9" s="55">
        <f t="shared" ref="I9:I40" si="1">(F9/H9-1)*100</f>
        <v>1.8908677920602912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ht="18" customHeight="1">
      <c r="A10" s="90"/>
      <c r="B10" s="90"/>
      <c r="C10" s="61"/>
      <c r="D10" s="59" t="s">
        <v>21</v>
      </c>
      <c r="E10" s="53"/>
      <c r="F10" s="54">
        <v>121913</v>
      </c>
      <c r="G10" s="55">
        <f t="shared" si="0"/>
        <v>17.130865009407621</v>
      </c>
      <c r="H10" s="54">
        <v>121127.7</v>
      </c>
      <c r="I10" s="55">
        <f t="shared" si="1"/>
        <v>0.648324041486803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8" customHeight="1">
      <c r="A11" s="90"/>
      <c r="B11" s="90"/>
      <c r="C11" s="48"/>
      <c r="D11" s="48"/>
      <c r="E11" s="29" t="s">
        <v>22</v>
      </c>
      <c r="F11" s="54">
        <v>103626</v>
      </c>
      <c r="G11" s="55">
        <f t="shared" si="0"/>
        <v>14.561228232139921</v>
      </c>
      <c r="H11" s="54">
        <v>102742</v>
      </c>
      <c r="I11" s="55">
        <f t="shared" si="1"/>
        <v>0.86040762297794338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8" customHeight="1">
      <c r="A12" s="90"/>
      <c r="B12" s="90"/>
      <c r="C12" s="48"/>
      <c r="D12" s="28"/>
      <c r="E12" s="29" t="s">
        <v>23</v>
      </c>
      <c r="F12" s="54">
        <v>18288</v>
      </c>
      <c r="G12" s="55">
        <f t="shared" si="0"/>
        <v>2.5697772943988468</v>
      </c>
      <c r="H12" s="54">
        <v>18385.599999999999</v>
      </c>
      <c r="I12" s="55">
        <f t="shared" si="1"/>
        <v>-0.53085023061525405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8" customHeight="1">
      <c r="A13" s="90"/>
      <c r="B13" s="90"/>
      <c r="C13" s="60"/>
      <c r="D13" s="53" t="s">
        <v>24</v>
      </c>
      <c r="E13" s="53"/>
      <c r="F13" s="54">
        <v>88811</v>
      </c>
      <c r="G13" s="55">
        <f t="shared" si="0"/>
        <v>12.479466934211285</v>
      </c>
      <c r="H13" s="54">
        <v>85837.2</v>
      </c>
      <c r="I13" s="55">
        <f t="shared" si="1"/>
        <v>3.4644652901073325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ht="18" customHeight="1">
      <c r="A14" s="90"/>
      <c r="B14" s="90"/>
      <c r="C14" s="53" t="s">
        <v>3</v>
      </c>
      <c r="D14" s="53"/>
      <c r="E14" s="53"/>
      <c r="F14" s="54">
        <v>3413</v>
      </c>
      <c r="G14" s="55">
        <f t="shared" si="0"/>
        <v>0.47958496860144706</v>
      </c>
      <c r="H14" s="54">
        <v>3371.8</v>
      </c>
      <c r="I14" s="55">
        <f t="shared" si="1"/>
        <v>1.2218992822824459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18" customHeight="1">
      <c r="A15" s="90"/>
      <c r="B15" s="90"/>
      <c r="C15" s="53" t="s">
        <v>4</v>
      </c>
      <c r="D15" s="53"/>
      <c r="E15" s="53"/>
      <c r="F15" s="54">
        <v>65128</v>
      </c>
      <c r="G15" s="55">
        <f t="shared" si="0"/>
        <v>9.1515997172795327</v>
      </c>
      <c r="H15" s="54">
        <v>58473.47</v>
      </c>
      <c r="I15" s="55">
        <f t="shared" si="1"/>
        <v>11.380426029103452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ht="18" customHeight="1">
      <c r="A16" s="90"/>
      <c r="B16" s="90"/>
      <c r="C16" s="53" t="s">
        <v>25</v>
      </c>
      <c r="D16" s="53"/>
      <c r="E16" s="53"/>
      <c r="F16" s="54">
        <v>10688</v>
      </c>
      <c r="G16" s="55">
        <f t="shared" si="0"/>
        <v>1.5018470976889147</v>
      </c>
      <c r="H16" s="54">
        <v>10545.7</v>
      </c>
      <c r="I16" s="55">
        <f t="shared" si="1"/>
        <v>1.3493651440871668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18" customHeight="1">
      <c r="A17" s="90"/>
      <c r="B17" s="90"/>
      <c r="C17" s="53" t="s">
        <v>5</v>
      </c>
      <c r="D17" s="53"/>
      <c r="E17" s="53"/>
      <c r="F17" s="54">
        <v>174318</v>
      </c>
      <c r="G17" s="55">
        <f t="shared" si="0"/>
        <v>24.494665267116041</v>
      </c>
      <c r="H17" s="54">
        <v>171297.1</v>
      </c>
      <c r="I17" s="55">
        <f t="shared" si="1"/>
        <v>1.7635441580738931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ht="18" customHeight="1">
      <c r="A18" s="90"/>
      <c r="B18" s="90"/>
      <c r="C18" s="53" t="s">
        <v>26</v>
      </c>
      <c r="D18" s="53"/>
      <c r="E18" s="53"/>
      <c r="F18" s="54">
        <v>35582</v>
      </c>
      <c r="G18" s="55">
        <f t="shared" si="0"/>
        <v>4.9998805604385259</v>
      </c>
      <c r="H18" s="54">
        <v>34913.9</v>
      </c>
      <c r="I18" s="55">
        <f t="shared" si="1"/>
        <v>1.9135645115555544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ht="18" customHeight="1">
      <c r="A19" s="90"/>
      <c r="B19" s="90"/>
      <c r="C19" s="53" t="s">
        <v>27</v>
      </c>
      <c r="D19" s="53"/>
      <c r="E19" s="53"/>
      <c r="F19" s="54">
        <v>1983</v>
      </c>
      <c r="G19" s="55">
        <f t="shared" si="0"/>
        <v>0.27864547106260462</v>
      </c>
      <c r="H19" s="54">
        <v>1438.4</v>
      </c>
      <c r="I19" s="55">
        <f t="shared" si="1"/>
        <v>37.861512791991103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18" customHeight="1">
      <c r="A20" s="90"/>
      <c r="B20" s="90"/>
      <c r="C20" s="53" t="s">
        <v>6</v>
      </c>
      <c r="D20" s="53"/>
      <c r="E20" s="53"/>
      <c r="F20" s="54">
        <v>62512</v>
      </c>
      <c r="G20" s="55">
        <f t="shared" si="0"/>
        <v>8.7840069022014813</v>
      </c>
      <c r="H20" s="54">
        <v>77143.7</v>
      </c>
      <c r="I20" s="55">
        <f t="shared" si="1"/>
        <v>-18.96681128854333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ht="18" customHeight="1">
      <c r="A21" s="90"/>
      <c r="B21" s="90"/>
      <c r="C21" s="53" t="s">
        <v>7</v>
      </c>
      <c r="D21" s="53"/>
      <c r="E21" s="53"/>
      <c r="F21" s="54">
        <v>111317</v>
      </c>
      <c r="G21" s="55">
        <f t="shared" si="0"/>
        <v>15.641945487784142</v>
      </c>
      <c r="H21" s="54">
        <v>110826.2</v>
      </c>
      <c r="I21" s="55">
        <f t="shared" si="1"/>
        <v>0.44285557025325328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ht="18" customHeight="1">
      <c r="A22" s="90"/>
      <c r="B22" s="90"/>
      <c r="C22" s="53" t="s">
        <v>8</v>
      </c>
      <c r="D22" s="53"/>
      <c r="E22" s="53"/>
      <c r="F22" s="54">
        <f>SUM(F9,F14:F21)</f>
        <v>711657</v>
      </c>
      <c r="G22" s="55">
        <f t="shared" si="0"/>
        <v>100</v>
      </c>
      <c r="H22" s="54">
        <f>SUM(H9,H14:H21)</f>
        <v>710147.77</v>
      </c>
      <c r="I22" s="55">
        <f t="shared" si="1"/>
        <v>0.21252337383246278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ht="18" customHeight="1">
      <c r="A23" s="90"/>
      <c r="B23" s="90" t="s">
        <v>81</v>
      </c>
      <c r="C23" s="62" t="s">
        <v>9</v>
      </c>
      <c r="D23" s="29"/>
      <c r="E23" s="29"/>
      <c r="F23" s="54">
        <v>404113</v>
      </c>
      <c r="G23" s="55">
        <f t="shared" ref="G23:G40" si="2">F23/$F$40*100</f>
        <v>57.107306278068727</v>
      </c>
      <c r="H23" s="54">
        <v>392256.5</v>
      </c>
      <c r="I23" s="55">
        <f t="shared" si="1"/>
        <v>3.0226395228632352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ht="18" customHeight="1">
      <c r="A24" s="90"/>
      <c r="B24" s="90"/>
      <c r="C24" s="61"/>
      <c r="D24" s="29" t="s">
        <v>10</v>
      </c>
      <c r="E24" s="29"/>
      <c r="F24" s="54">
        <v>137669</v>
      </c>
      <c r="G24" s="55">
        <f t="shared" si="2"/>
        <v>19.454721199257246</v>
      </c>
      <c r="H24" s="54">
        <v>140082.9</v>
      </c>
      <c r="I24" s="55">
        <f t="shared" si="1"/>
        <v>-1.7231939087497428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18" customHeight="1">
      <c r="A25" s="90"/>
      <c r="B25" s="90"/>
      <c r="C25" s="61"/>
      <c r="D25" s="29" t="s">
        <v>28</v>
      </c>
      <c r="E25" s="29"/>
      <c r="F25" s="54">
        <v>193834</v>
      </c>
      <c r="G25" s="55">
        <f t="shared" si="2"/>
        <v>27.391688970914508</v>
      </c>
      <c r="H25" s="54">
        <v>181465.2</v>
      </c>
      <c r="I25" s="55">
        <f t="shared" si="1"/>
        <v>6.8160727235855534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ht="18" customHeight="1">
      <c r="A26" s="90"/>
      <c r="B26" s="90"/>
      <c r="C26" s="60"/>
      <c r="D26" s="29" t="s">
        <v>11</v>
      </c>
      <c r="E26" s="29"/>
      <c r="F26" s="54">
        <v>72610</v>
      </c>
      <c r="G26" s="55">
        <f t="shared" si="2"/>
        <v>10.260896107896976</v>
      </c>
      <c r="H26" s="54">
        <v>70708.399999999994</v>
      </c>
      <c r="I26" s="55">
        <f t="shared" si="1"/>
        <v>2.6893551544088234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ht="18" customHeight="1">
      <c r="A27" s="90"/>
      <c r="B27" s="90"/>
      <c r="C27" s="62" t="s">
        <v>12</v>
      </c>
      <c r="D27" s="29"/>
      <c r="E27" s="29"/>
      <c r="F27" s="54">
        <v>219252</v>
      </c>
      <c r="G27" s="55">
        <f t="shared" si="2"/>
        <v>30.983638527043489</v>
      </c>
      <c r="H27" s="54">
        <v>230168.97999999998</v>
      </c>
      <c r="I27" s="55">
        <f t="shared" si="1"/>
        <v>-4.7430283611631712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ht="18" customHeight="1">
      <c r="A28" s="90"/>
      <c r="B28" s="90"/>
      <c r="C28" s="61"/>
      <c r="D28" s="29" t="s">
        <v>13</v>
      </c>
      <c r="E28" s="29"/>
      <c r="F28" s="54">
        <v>80358</v>
      </c>
      <c r="G28" s="55">
        <f t="shared" si="2"/>
        <v>11.355806217303197</v>
      </c>
      <c r="H28" s="54">
        <v>81492.479999999996</v>
      </c>
      <c r="I28" s="55">
        <f t="shared" si="1"/>
        <v>-1.3921284516068222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ht="18" customHeight="1">
      <c r="A29" s="90"/>
      <c r="B29" s="90"/>
      <c r="C29" s="61"/>
      <c r="D29" s="29" t="s">
        <v>29</v>
      </c>
      <c r="E29" s="29"/>
      <c r="F29" s="54">
        <v>6443</v>
      </c>
      <c r="G29" s="55">
        <f t="shared" si="2"/>
        <v>0.91049378354469379</v>
      </c>
      <c r="H29" s="54">
        <v>6645.2</v>
      </c>
      <c r="I29" s="55">
        <f t="shared" si="1"/>
        <v>-3.0427978089447971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ht="18" customHeight="1">
      <c r="A30" s="90"/>
      <c r="B30" s="90"/>
      <c r="C30" s="61"/>
      <c r="D30" s="29" t="s">
        <v>30</v>
      </c>
      <c r="E30" s="29"/>
      <c r="F30" s="54">
        <v>54784</v>
      </c>
      <c r="G30" s="55">
        <f t="shared" si="2"/>
        <v>7.741811491186172</v>
      </c>
      <c r="H30" s="54">
        <v>60336.4</v>
      </c>
      <c r="I30" s="55">
        <f t="shared" si="1"/>
        <v>-9.2024051816150809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ht="18" customHeight="1">
      <c r="A31" s="90"/>
      <c r="B31" s="90"/>
      <c r="C31" s="61"/>
      <c r="D31" s="29" t="s">
        <v>31</v>
      </c>
      <c r="E31" s="29"/>
      <c r="F31" s="54">
        <v>42901</v>
      </c>
      <c r="G31" s="55">
        <f t="shared" si="2"/>
        <v>6.062563061904533</v>
      </c>
      <c r="H31" s="54">
        <v>39880.699999999997</v>
      </c>
      <c r="I31" s="55">
        <f t="shared" si="1"/>
        <v>7.5733374790312169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ht="18" customHeight="1">
      <c r="A32" s="90"/>
      <c r="B32" s="90"/>
      <c r="C32" s="61"/>
      <c r="D32" s="29" t="s">
        <v>14</v>
      </c>
      <c r="E32" s="29"/>
      <c r="F32" s="54">
        <v>4431</v>
      </c>
      <c r="G32" s="55">
        <f t="shared" si="2"/>
        <v>0.62616761677580912</v>
      </c>
      <c r="H32" s="54">
        <v>3142.2</v>
      </c>
      <c r="I32" s="55">
        <f t="shared" si="1"/>
        <v>41.015848768378845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ht="18" customHeight="1">
      <c r="A33" s="90"/>
      <c r="B33" s="90"/>
      <c r="C33" s="60"/>
      <c r="D33" s="29" t="s">
        <v>32</v>
      </c>
      <c r="E33" s="29"/>
      <c r="F33" s="54">
        <v>30335</v>
      </c>
      <c r="G33" s="55">
        <f t="shared" si="2"/>
        <v>4.2867963563290834</v>
      </c>
      <c r="H33" s="54">
        <v>38672</v>
      </c>
      <c r="I33" s="55">
        <f t="shared" si="1"/>
        <v>-21.558233347124535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ht="18" customHeight="1">
      <c r="A34" s="90"/>
      <c r="B34" s="90"/>
      <c r="C34" s="62" t="s">
        <v>15</v>
      </c>
      <c r="D34" s="29"/>
      <c r="E34" s="29"/>
      <c r="F34" s="54">
        <v>84273</v>
      </c>
      <c r="G34" s="55">
        <f t="shared" si="2"/>
        <v>11.909055194887781</v>
      </c>
      <c r="H34" s="54">
        <v>82762.7</v>
      </c>
      <c r="I34" s="55">
        <f t="shared" si="1"/>
        <v>1.8248558831454265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ht="18" customHeight="1">
      <c r="A35" s="90"/>
      <c r="B35" s="90"/>
      <c r="C35" s="61"/>
      <c r="D35" s="62" t="s">
        <v>16</v>
      </c>
      <c r="E35" s="29"/>
      <c r="F35" s="54">
        <v>81836</v>
      </c>
      <c r="G35" s="55">
        <f t="shared" si="2"/>
        <v>11.564670071420698</v>
      </c>
      <c r="H35" s="54">
        <v>77437.8</v>
      </c>
      <c r="I35" s="55">
        <f t="shared" si="1"/>
        <v>5.6796551554925356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ht="18" customHeight="1">
      <c r="A36" s="90"/>
      <c r="B36" s="90"/>
      <c r="C36" s="61"/>
      <c r="D36" s="61"/>
      <c r="E36" s="56" t="s">
        <v>102</v>
      </c>
      <c r="F36" s="54">
        <v>39491</v>
      </c>
      <c r="G36" s="55">
        <f t="shared" si="2"/>
        <v>5.5806782563966326</v>
      </c>
      <c r="H36" s="54">
        <v>42242.1</v>
      </c>
      <c r="I36" s="55">
        <f t="shared" si="1"/>
        <v>-6.5126970486789171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ht="18" customHeight="1">
      <c r="A37" s="90"/>
      <c r="B37" s="90"/>
      <c r="C37" s="61"/>
      <c r="D37" s="60"/>
      <c r="E37" s="29" t="s">
        <v>33</v>
      </c>
      <c r="F37" s="54">
        <v>41520</v>
      </c>
      <c r="G37" s="55">
        <f t="shared" si="2"/>
        <v>5.867406781433445</v>
      </c>
      <c r="H37" s="54">
        <v>34649</v>
      </c>
      <c r="I37" s="55">
        <f t="shared" si="1"/>
        <v>19.83029813270225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ht="18" customHeight="1">
      <c r="A38" s="90"/>
      <c r="B38" s="90"/>
      <c r="C38" s="61"/>
      <c r="D38" s="53" t="s">
        <v>34</v>
      </c>
      <c r="E38" s="53"/>
      <c r="F38" s="54">
        <v>2437</v>
      </c>
      <c r="G38" s="55">
        <f t="shared" si="2"/>
        <v>0.34438512346708344</v>
      </c>
      <c r="H38" s="54">
        <v>5324.8</v>
      </c>
      <c r="I38" s="55">
        <f t="shared" si="1"/>
        <v>-54.23302283653846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ht="18" customHeight="1">
      <c r="A39" s="90"/>
      <c r="B39" s="90"/>
      <c r="C39" s="60"/>
      <c r="D39" s="53" t="s">
        <v>35</v>
      </c>
      <c r="E39" s="53"/>
      <c r="F39" s="54">
        <v>0</v>
      </c>
      <c r="G39" s="55">
        <f t="shared" si="2"/>
        <v>0</v>
      </c>
      <c r="H39" s="54">
        <v>0</v>
      </c>
      <c r="I39" s="55" t="e">
        <f t="shared" si="1"/>
        <v>#DIV/0!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ht="18" customHeight="1">
      <c r="A40" s="90"/>
      <c r="B40" s="90"/>
      <c r="C40" s="29" t="s">
        <v>17</v>
      </c>
      <c r="D40" s="29"/>
      <c r="E40" s="29"/>
      <c r="F40" s="54">
        <f>SUM(F23,F27,F34)</f>
        <v>707638</v>
      </c>
      <c r="G40" s="55">
        <f t="shared" si="2"/>
        <v>100</v>
      </c>
      <c r="H40" s="54">
        <f>SUM(H23,H27,H34)</f>
        <v>705188.17999999993</v>
      </c>
      <c r="I40" s="55">
        <f t="shared" si="1"/>
        <v>0.34739947002515592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ht="18" customHeight="1">
      <c r="A41" s="25" t="s">
        <v>18</v>
      </c>
    </row>
    <row r="42" spans="1:24" ht="18" customHeight="1">
      <c r="A42" s="26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 activeCell="I31" sqref="I31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7265625" style="1" customWidth="1"/>
    <col min="4" max="9" width="11.90625" style="1" customWidth="1"/>
    <col min="10" max="16384" width="9" style="1"/>
  </cols>
  <sheetData>
    <row r="1" spans="1:9" ht="34" customHeight="1">
      <c r="A1" s="35" t="s">
        <v>0</v>
      </c>
      <c r="B1" s="35"/>
      <c r="C1" s="20" t="s">
        <v>244</v>
      </c>
      <c r="D1" s="36"/>
      <c r="E1" s="36"/>
    </row>
    <row r="4" spans="1:9">
      <c r="A4" s="9" t="s">
        <v>107</v>
      </c>
    </row>
    <row r="5" spans="1:9">
      <c r="I5" s="37" t="s">
        <v>108</v>
      </c>
    </row>
    <row r="6" spans="1:9" s="31" customFormat="1" ht="29.25" customHeight="1">
      <c r="A6" s="68" t="s">
        <v>109</v>
      </c>
      <c r="B6" s="49"/>
      <c r="C6" s="49"/>
      <c r="D6" s="49"/>
      <c r="E6" s="27" t="s">
        <v>226</v>
      </c>
      <c r="F6" s="27" t="s">
        <v>227</v>
      </c>
      <c r="G6" s="27" t="s">
        <v>230</v>
      </c>
      <c r="H6" s="27" t="s">
        <v>232</v>
      </c>
      <c r="I6" s="27" t="s">
        <v>239</v>
      </c>
    </row>
    <row r="7" spans="1:9" ht="27" customHeight="1">
      <c r="A7" s="90" t="s">
        <v>110</v>
      </c>
      <c r="B7" s="59" t="s">
        <v>111</v>
      </c>
      <c r="C7" s="53"/>
      <c r="D7" s="63" t="s">
        <v>112</v>
      </c>
      <c r="E7" s="27">
        <v>630898</v>
      </c>
      <c r="F7" s="27">
        <v>783966.16</v>
      </c>
      <c r="G7" s="27">
        <v>726457.88100000005</v>
      </c>
      <c r="H7" s="27">
        <v>710147.78500000003</v>
      </c>
      <c r="I7" s="27">
        <v>711659</v>
      </c>
    </row>
    <row r="8" spans="1:9" ht="27" customHeight="1">
      <c r="A8" s="90"/>
      <c r="B8" s="80"/>
      <c r="C8" s="53" t="s">
        <v>113</v>
      </c>
      <c r="D8" s="63" t="s">
        <v>37</v>
      </c>
      <c r="E8" s="69">
        <v>322804</v>
      </c>
      <c r="F8" s="70">
        <v>324611.88</v>
      </c>
      <c r="G8" s="70">
        <v>348091.49</v>
      </c>
      <c r="H8" s="70">
        <v>347693.92599999998</v>
      </c>
      <c r="I8" s="70">
        <v>359300</v>
      </c>
    </row>
    <row r="9" spans="1:9" ht="27" customHeight="1">
      <c r="A9" s="90"/>
      <c r="B9" s="53" t="s">
        <v>114</v>
      </c>
      <c r="C9" s="53"/>
      <c r="D9" s="63"/>
      <c r="E9" s="69">
        <v>626662.84</v>
      </c>
      <c r="F9" s="71">
        <v>778023.63</v>
      </c>
      <c r="G9" s="71">
        <v>714072.93299999996</v>
      </c>
      <c r="H9" s="71">
        <v>705188.31799999997</v>
      </c>
      <c r="I9" s="71">
        <v>707638</v>
      </c>
    </row>
    <row r="10" spans="1:9" ht="27" customHeight="1">
      <c r="A10" s="90"/>
      <c r="B10" s="53" t="s">
        <v>115</v>
      </c>
      <c r="C10" s="53"/>
      <c r="D10" s="63"/>
      <c r="E10" s="69">
        <v>4235.37</v>
      </c>
      <c r="F10" s="71">
        <v>5942.5</v>
      </c>
      <c r="G10" s="71">
        <v>12384.948</v>
      </c>
      <c r="H10" s="88">
        <v>4959.4669999999996</v>
      </c>
      <c r="I10" s="71">
        <v>4020</v>
      </c>
    </row>
    <row r="11" spans="1:9" ht="27" customHeight="1">
      <c r="A11" s="90"/>
      <c r="B11" s="53" t="s">
        <v>116</v>
      </c>
      <c r="C11" s="53"/>
      <c r="D11" s="63"/>
      <c r="E11" s="69">
        <v>2059.4899999999998</v>
      </c>
      <c r="F11" s="71">
        <v>3287.62</v>
      </c>
      <c r="G11" s="71">
        <v>9429.6869999999999</v>
      </c>
      <c r="H11" s="71">
        <v>2007.473</v>
      </c>
      <c r="I11" s="71">
        <v>1233</v>
      </c>
    </row>
    <row r="12" spans="1:9" ht="27" customHeight="1">
      <c r="A12" s="90"/>
      <c r="B12" s="53" t="s">
        <v>117</v>
      </c>
      <c r="C12" s="53"/>
      <c r="D12" s="63"/>
      <c r="E12" s="69">
        <v>2175.87</v>
      </c>
      <c r="F12" s="71">
        <v>2654.89</v>
      </c>
      <c r="G12" s="71">
        <v>2955.261</v>
      </c>
      <c r="H12" s="71">
        <v>2951.9940000000001</v>
      </c>
      <c r="I12" s="71">
        <v>2787</v>
      </c>
    </row>
    <row r="13" spans="1:9" ht="27" customHeight="1">
      <c r="A13" s="90"/>
      <c r="B13" s="53" t="s">
        <v>118</v>
      </c>
      <c r="C13" s="53"/>
      <c r="D13" s="63"/>
      <c r="E13" s="69">
        <v>177.88</v>
      </c>
      <c r="F13" s="71">
        <v>479.02</v>
      </c>
      <c r="G13" s="71">
        <v>300.36200000000002</v>
      </c>
      <c r="H13" s="71">
        <v>-3.2669999999999999</v>
      </c>
      <c r="I13" s="71">
        <v>-165</v>
      </c>
    </row>
    <row r="14" spans="1:9" ht="27" customHeight="1">
      <c r="A14" s="90"/>
      <c r="B14" s="53" t="s">
        <v>119</v>
      </c>
      <c r="C14" s="53"/>
      <c r="D14" s="63"/>
      <c r="E14" s="69">
        <v>0</v>
      </c>
      <c r="F14" s="71">
        <v>0</v>
      </c>
      <c r="G14" s="71">
        <v>0</v>
      </c>
      <c r="H14" s="71">
        <v>0</v>
      </c>
      <c r="I14" s="71">
        <v>0</v>
      </c>
    </row>
    <row r="15" spans="1:9" ht="27" customHeight="1">
      <c r="A15" s="90"/>
      <c r="B15" s="53" t="s">
        <v>120</v>
      </c>
      <c r="C15" s="53"/>
      <c r="D15" s="63"/>
      <c r="E15" s="69">
        <v>711.2</v>
      </c>
      <c r="F15" s="71">
        <v>1397.2</v>
      </c>
      <c r="G15" s="71">
        <v>7216.4059999999999</v>
      </c>
      <c r="H15" s="71">
        <v>-1624.5409999999999</v>
      </c>
      <c r="I15" s="71">
        <v>-1903</v>
      </c>
    </row>
    <row r="16" spans="1:9" ht="27" customHeight="1">
      <c r="A16" s="90"/>
      <c r="B16" s="53" t="s">
        <v>121</v>
      </c>
      <c r="C16" s="53"/>
      <c r="D16" s="63" t="s">
        <v>38</v>
      </c>
      <c r="E16" s="69">
        <v>10419.59</v>
      </c>
      <c r="F16" s="71">
        <v>13012.11</v>
      </c>
      <c r="G16" s="71">
        <v>21764.974999999999</v>
      </c>
      <c r="H16" s="71">
        <v>19741.073</v>
      </c>
      <c r="I16" s="71">
        <v>12676</v>
      </c>
    </row>
    <row r="17" spans="1:9" ht="27" customHeight="1">
      <c r="A17" s="90"/>
      <c r="B17" s="53" t="s">
        <v>122</v>
      </c>
      <c r="C17" s="53"/>
      <c r="D17" s="63" t="s">
        <v>39</v>
      </c>
      <c r="E17" s="69">
        <v>122294.31</v>
      </c>
      <c r="F17" s="71">
        <v>116353.37</v>
      </c>
      <c r="G17" s="71">
        <v>190246.75</v>
      </c>
      <c r="H17" s="71">
        <v>199651.24799999999</v>
      </c>
      <c r="I17" s="71">
        <v>194812</v>
      </c>
    </row>
    <row r="18" spans="1:9" ht="27" customHeight="1">
      <c r="A18" s="90"/>
      <c r="B18" s="53" t="s">
        <v>123</v>
      </c>
      <c r="C18" s="53"/>
      <c r="D18" s="63" t="s">
        <v>40</v>
      </c>
      <c r="E18" s="69">
        <v>1049050.8799999999</v>
      </c>
      <c r="F18" s="71">
        <v>1080421.6399999999</v>
      </c>
      <c r="G18" s="71">
        <v>1105394.4779999999</v>
      </c>
      <c r="H18" s="71">
        <v>1116204.48</v>
      </c>
      <c r="I18" s="71">
        <v>1110569</v>
      </c>
    </row>
    <row r="19" spans="1:9" ht="27" customHeight="1">
      <c r="A19" s="90"/>
      <c r="B19" s="53" t="s">
        <v>124</v>
      </c>
      <c r="C19" s="53"/>
      <c r="D19" s="63" t="s">
        <v>125</v>
      </c>
      <c r="E19" s="69">
        <f>E17+E18-E16</f>
        <v>1160925.5999999999</v>
      </c>
      <c r="F19" s="69">
        <f>F17+F18-F16</f>
        <v>1183762.8999999997</v>
      </c>
      <c r="G19" s="69">
        <f>G17+G18-G16</f>
        <v>1273876.2529999998</v>
      </c>
      <c r="H19" s="69">
        <f>H17+H18-H16</f>
        <v>1296114.6549999998</v>
      </c>
      <c r="I19" s="69">
        <f>I17+I18-I16</f>
        <v>1292705</v>
      </c>
    </row>
    <row r="20" spans="1:9" ht="27" customHeight="1">
      <c r="A20" s="90"/>
      <c r="B20" s="53" t="s">
        <v>126</v>
      </c>
      <c r="C20" s="53"/>
      <c r="D20" s="63" t="s">
        <v>127</v>
      </c>
      <c r="E20" s="72">
        <f>E18/E8</f>
        <v>3.249807561244594</v>
      </c>
      <c r="F20" s="72">
        <f>F18/F8</f>
        <v>3.3283490425550659</v>
      </c>
      <c r="G20" s="72">
        <f>G18/G8</f>
        <v>3.1755860449216953</v>
      </c>
      <c r="H20" s="72">
        <f>H18/H8</f>
        <v>3.210307677333426</v>
      </c>
      <c r="I20" s="72">
        <f>I18/I8</f>
        <v>3.0909240189256888</v>
      </c>
    </row>
    <row r="21" spans="1:9" ht="27" customHeight="1">
      <c r="A21" s="90"/>
      <c r="B21" s="53" t="s">
        <v>128</v>
      </c>
      <c r="C21" s="53"/>
      <c r="D21" s="63" t="s">
        <v>129</v>
      </c>
      <c r="E21" s="72">
        <f>E19/E8</f>
        <v>3.5963792270232089</v>
      </c>
      <c r="F21" s="72">
        <f>F19/F8</f>
        <v>3.6467023326441401</v>
      </c>
      <c r="G21" s="72">
        <f>G19/G8</f>
        <v>3.6596018276689266</v>
      </c>
      <c r="H21" s="72">
        <f>H19/H8</f>
        <v>3.7277460377608089</v>
      </c>
      <c r="I21" s="72">
        <f>I19/I8</f>
        <v>3.5978430281102143</v>
      </c>
    </row>
    <row r="22" spans="1:9" ht="27" customHeight="1">
      <c r="A22" s="90"/>
      <c r="B22" s="53" t="s">
        <v>130</v>
      </c>
      <c r="C22" s="53"/>
      <c r="D22" s="63" t="s">
        <v>131</v>
      </c>
      <c r="E22" s="69">
        <f>E18/E24*1000000</f>
        <v>878577.05894472008</v>
      </c>
      <c r="F22" s="69">
        <f>F18/F24*1000000</f>
        <v>899786.00112929032</v>
      </c>
      <c r="G22" s="69">
        <f>G18/G24*1000000</f>
        <v>920583.63161813316</v>
      </c>
      <c r="H22" s="69">
        <f>H18/H24*1000000</f>
        <v>929586.30993525742</v>
      </c>
      <c r="I22" s="69">
        <f>I18/I24*1000000</f>
        <v>924893.02554894669</v>
      </c>
    </row>
    <row r="23" spans="1:9" ht="27" customHeight="1">
      <c r="A23" s="90"/>
      <c r="B23" s="53" t="s">
        <v>132</v>
      </c>
      <c r="C23" s="53"/>
      <c r="D23" s="63" t="s">
        <v>133</v>
      </c>
      <c r="E23" s="69">
        <f>E19/E24*1000000</f>
        <v>972271.81135545543</v>
      </c>
      <c r="F23" s="69">
        <f>F19/F24*1000000</f>
        <v>985849.64114214876</v>
      </c>
      <c r="G23" s="69">
        <f>G19/G24*1000000</f>
        <v>1060896.9472514768</v>
      </c>
      <c r="H23" s="69">
        <f>H19/H24*1000000</f>
        <v>1079417.3119556543</v>
      </c>
      <c r="I23" s="69">
        <f>I19/I24*1000000</f>
        <v>1076577.7170011511</v>
      </c>
    </row>
    <row r="24" spans="1:9" ht="27" customHeight="1">
      <c r="A24" s="90"/>
      <c r="B24" s="73" t="s">
        <v>134</v>
      </c>
      <c r="C24" s="74"/>
      <c r="D24" s="63" t="s">
        <v>135</v>
      </c>
      <c r="E24" s="1">
        <v>1194034</v>
      </c>
      <c r="F24" s="71">
        <v>1200754</v>
      </c>
      <c r="G24" s="69">
        <f>F24</f>
        <v>1200754</v>
      </c>
      <c r="H24" s="69">
        <f>G24</f>
        <v>1200754</v>
      </c>
      <c r="I24" s="71">
        <f>H24</f>
        <v>1200754</v>
      </c>
    </row>
    <row r="25" spans="1:9" ht="27" customHeight="1">
      <c r="A25" s="90"/>
      <c r="B25" s="29" t="s">
        <v>136</v>
      </c>
      <c r="C25" s="29"/>
      <c r="D25" s="29"/>
      <c r="E25" s="69">
        <v>328072.26</v>
      </c>
      <c r="F25" s="64">
        <v>335946.06</v>
      </c>
      <c r="G25" s="64">
        <v>352897.44099999999</v>
      </c>
      <c r="H25" s="64">
        <v>342971.96899999998</v>
      </c>
      <c r="I25" s="64">
        <v>348912</v>
      </c>
    </row>
    <row r="26" spans="1:9" ht="27" customHeight="1">
      <c r="A26" s="90"/>
      <c r="B26" s="29" t="s">
        <v>137</v>
      </c>
      <c r="C26" s="29"/>
      <c r="D26" s="29"/>
      <c r="E26" s="75">
        <v>0.82599999999999996</v>
      </c>
      <c r="F26" s="76">
        <v>0.82599999999999996</v>
      </c>
      <c r="G26" s="76">
        <v>0.80600000000000005</v>
      </c>
      <c r="H26" s="76">
        <v>0.79600000000000004</v>
      </c>
      <c r="I26" s="76">
        <v>0.77900000000000003</v>
      </c>
    </row>
    <row r="27" spans="1:9" ht="27" customHeight="1">
      <c r="A27" s="90"/>
      <c r="B27" s="29" t="s">
        <v>138</v>
      </c>
      <c r="C27" s="29"/>
      <c r="D27" s="29"/>
      <c r="E27" s="77">
        <v>0.7</v>
      </c>
      <c r="F27" s="78">
        <v>0.8</v>
      </c>
      <c r="G27" s="78">
        <v>0.8</v>
      </c>
      <c r="H27" s="78">
        <v>0.86070998997588632</v>
      </c>
      <c r="I27" s="78">
        <v>0.8</v>
      </c>
    </row>
    <row r="28" spans="1:9" ht="27" customHeight="1">
      <c r="A28" s="90"/>
      <c r="B28" s="29" t="s">
        <v>139</v>
      </c>
      <c r="C28" s="29"/>
      <c r="D28" s="29"/>
      <c r="E28" s="77">
        <v>98.4</v>
      </c>
      <c r="F28" s="78">
        <v>97.6</v>
      </c>
      <c r="G28" s="78">
        <v>94.8</v>
      </c>
      <c r="H28" s="78">
        <v>98.2</v>
      </c>
      <c r="I28" s="78">
        <v>98.7</v>
      </c>
    </row>
    <row r="29" spans="1:9" ht="27" customHeight="1">
      <c r="A29" s="90"/>
      <c r="B29" s="29" t="s">
        <v>140</v>
      </c>
      <c r="C29" s="29"/>
      <c r="D29" s="29"/>
      <c r="E29" s="77">
        <v>48.19</v>
      </c>
      <c r="F29" s="78">
        <v>38.1</v>
      </c>
      <c r="G29" s="78">
        <v>41.253</v>
      </c>
      <c r="H29" s="78">
        <v>45.2</v>
      </c>
      <c r="I29" s="78">
        <v>45.9</v>
      </c>
    </row>
    <row r="30" spans="1:9" ht="27" customHeight="1">
      <c r="A30" s="90"/>
      <c r="B30" s="90" t="s">
        <v>141</v>
      </c>
      <c r="C30" s="29" t="s">
        <v>142</v>
      </c>
      <c r="D30" s="29"/>
      <c r="E30" s="77">
        <v>0</v>
      </c>
      <c r="F30" s="78">
        <v>0</v>
      </c>
      <c r="G30" s="78">
        <v>0</v>
      </c>
      <c r="H30" s="78">
        <v>0</v>
      </c>
      <c r="I30" s="78">
        <v>0</v>
      </c>
    </row>
    <row r="31" spans="1:9" ht="27" customHeight="1">
      <c r="A31" s="90"/>
      <c r="B31" s="90"/>
      <c r="C31" s="29" t="s">
        <v>143</v>
      </c>
      <c r="D31" s="29"/>
      <c r="E31" s="77">
        <v>0</v>
      </c>
      <c r="F31" s="78">
        <v>0</v>
      </c>
      <c r="G31" s="78">
        <v>0</v>
      </c>
      <c r="H31" s="78">
        <v>0</v>
      </c>
      <c r="I31" s="78">
        <v>0</v>
      </c>
    </row>
    <row r="32" spans="1:9" ht="27" customHeight="1">
      <c r="A32" s="90"/>
      <c r="B32" s="90"/>
      <c r="C32" s="29" t="s">
        <v>144</v>
      </c>
      <c r="D32" s="29"/>
      <c r="E32" s="77">
        <v>12.4</v>
      </c>
      <c r="F32" s="78">
        <v>11.7</v>
      </c>
      <c r="G32" s="78">
        <v>10.9</v>
      </c>
      <c r="H32" s="78">
        <v>9.8000000000000007</v>
      </c>
      <c r="I32" s="78">
        <v>9.6</v>
      </c>
    </row>
    <row r="33" spans="1:9" ht="27" customHeight="1">
      <c r="A33" s="90"/>
      <c r="B33" s="90"/>
      <c r="C33" s="29" t="s">
        <v>145</v>
      </c>
      <c r="D33" s="29"/>
      <c r="E33" s="77">
        <v>183.7</v>
      </c>
      <c r="F33" s="79">
        <v>174.7</v>
      </c>
      <c r="G33" s="79">
        <v>158.9</v>
      </c>
      <c r="H33" s="79">
        <v>164.8</v>
      </c>
      <c r="I33" s="79">
        <v>165.4</v>
      </c>
    </row>
    <row r="34" spans="1:9" ht="27" customHeight="1">
      <c r="A34" s="1" t="s">
        <v>243</v>
      </c>
      <c r="E34" s="38"/>
      <c r="F34" s="38"/>
      <c r="G34" s="38"/>
      <c r="H34" s="38"/>
      <c r="I34" s="39"/>
    </row>
    <row r="35" spans="1:9" ht="27" customHeight="1">
      <c r="A35" s="11" t="s">
        <v>146</v>
      </c>
    </row>
    <row r="36" spans="1:9">
      <c r="A36" s="40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 activeCell="F43" sqref="F43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20" t="s">
        <v>244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240</v>
      </c>
      <c r="B5" s="12"/>
      <c r="C5" s="12"/>
      <c r="D5" s="12"/>
      <c r="K5" s="16"/>
      <c r="O5" s="16" t="s">
        <v>43</v>
      </c>
    </row>
    <row r="6" spans="1:25" ht="16" customHeight="1">
      <c r="A6" s="102" t="s">
        <v>44</v>
      </c>
      <c r="B6" s="101"/>
      <c r="C6" s="101"/>
      <c r="D6" s="101"/>
      <c r="E6" s="101"/>
      <c r="F6" s="106" t="s">
        <v>245</v>
      </c>
      <c r="G6" s="107"/>
      <c r="H6" s="106" t="s">
        <v>246</v>
      </c>
      <c r="I6" s="107"/>
      <c r="J6" s="106" t="s">
        <v>247</v>
      </c>
      <c r="K6" s="107"/>
      <c r="L6" s="93"/>
      <c r="M6" s="93"/>
      <c r="N6" s="93"/>
      <c r="O6" s="93"/>
    </row>
    <row r="7" spans="1:25" ht="16" customHeight="1">
      <c r="A7" s="101"/>
      <c r="B7" s="101"/>
      <c r="C7" s="101"/>
      <c r="D7" s="101"/>
      <c r="E7" s="101"/>
      <c r="F7" s="51" t="s">
        <v>237</v>
      </c>
      <c r="G7" s="51" t="s">
        <v>238</v>
      </c>
      <c r="H7" s="51" t="s">
        <v>237</v>
      </c>
      <c r="I7" s="51" t="s">
        <v>238</v>
      </c>
      <c r="J7" s="51" t="s">
        <v>237</v>
      </c>
      <c r="K7" s="51" t="s">
        <v>238</v>
      </c>
      <c r="L7" s="51" t="s">
        <v>237</v>
      </c>
      <c r="M7" s="51" t="s">
        <v>238</v>
      </c>
      <c r="N7" s="51" t="s">
        <v>237</v>
      </c>
      <c r="O7" s="51" t="s">
        <v>238</v>
      </c>
    </row>
    <row r="8" spans="1:25" ht="16" customHeight="1">
      <c r="A8" s="99" t="s">
        <v>83</v>
      </c>
      <c r="B8" s="59" t="s">
        <v>45</v>
      </c>
      <c r="C8" s="53"/>
      <c r="D8" s="53"/>
      <c r="E8" s="63" t="s">
        <v>36</v>
      </c>
      <c r="F8" s="64">
        <v>22327</v>
      </c>
      <c r="G8" s="64">
        <v>22723.550999999999</v>
      </c>
      <c r="H8" s="64">
        <v>42572</v>
      </c>
      <c r="I8" s="64">
        <v>42499.955999999998</v>
      </c>
      <c r="J8" s="64">
        <v>2053</v>
      </c>
      <c r="K8" s="64">
        <v>2171.7069999999999</v>
      </c>
      <c r="L8" s="64"/>
      <c r="M8" s="64"/>
      <c r="N8" s="64"/>
      <c r="O8" s="64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9"/>
      <c r="B9" s="61"/>
      <c r="C9" s="53" t="s">
        <v>46</v>
      </c>
      <c r="D9" s="53"/>
      <c r="E9" s="63" t="s">
        <v>37</v>
      </c>
      <c r="F9" s="64">
        <v>22318</v>
      </c>
      <c r="G9" s="64">
        <v>22666.134999999998</v>
      </c>
      <c r="H9" s="64">
        <v>42568</v>
      </c>
      <c r="I9" s="64">
        <v>42493.553</v>
      </c>
      <c r="J9" s="64">
        <v>2052</v>
      </c>
      <c r="K9" s="64">
        <v>2170.627</v>
      </c>
      <c r="L9" s="64"/>
      <c r="M9" s="64"/>
      <c r="N9" s="64"/>
      <c r="O9" s="64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9"/>
      <c r="B10" s="60"/>
      <c r="C10" s="53" t="s">
        <v>47</v>
      </c>
      <c r="D10" s="53"/>
      <c r="E10" s="63" t="s">
        <v>38</v>
      </c>
      <c r="F10" s="64">
        <v>9</v>
      </c>
      <c r="G10" s="64">
        <v>57.415999999999997</v>
      </c>
      <c r="H10" s="64">
        <v>4</v>
      </c>
      <c r="I10" s="64">
        <v>6.4029999999999996</v>
      </c>
      <c r="J10" s="65">
        <v>1</v>
      </c>
      <c r="K10" s="65">
        <v>1.08</v>
      </c>
      <c r="L10" s="64"/>
      <c r="M10" s="64"/>
      <c r="N10" s="64"/>
      <c r="O10" s="64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9"/>
      <c r="B11" s="59" t="s">
        <v>48</v>
      </c>
      <c r="C11" s="53"/>
      <c r="D11" s="53"/>
      <c r="E11" s="63" t="s">
        <v>39</v>
      </c>
      <c r="F11" s="64">
        <v>21764</v>
      </c>
      <c r="G11" s="64">
        <v>22219.695</v>
      </c>
      <c r="H11" s="64">
        <v>42028</v>
      </c>
      <c r="I11" s="64">
        <v>42051.974999999999</v>
      </c>
      <c r="J11" s="64">
        <v>2051</v>
      </c>
      <c r="K11" s="64">
        <v>2169.9989999999998</v>
      </c>
      <c r="L11" s="64"/>
      <c r="M11" s="64"/>
      <c r="N11" s="64"/>
      <c r="O11" s="64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9"/>
      <c r="B12" s="61"/>
      <c r="C12" s="53" t="s">
        <v>49</v>
      </c>
      <c r="D12" s="53"/>
      <c r="E12" s="63" t="s">
        <v>40</v>
      </c>
      <c r="F12" s="64">
        <v>21731</v>
      </c>
      <c r="G12" s="64">
        <v>22189.449000000001</v>
      </c>
      <c r="H12" s="64">
        <v>42008</v>
      </c>
      <c r="I12" s="64">
        <v>42047.133000000002</v>
      </c>
      <c r="J12" s="64">
        <v>2047</v>
      </c>
      <c r="K12" s="64">
        <v>2168.5749999999998</v>
      </c>
      <c r="L12" s="64"/>
      <c r="M12" s="64"/>
      <c r="N12" s="64"/>
      <c r="O12" s="64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9"/>
      <c r="B13" s="60"/>
      <c r="C13" s="53" t="s">
        <v>50</v>
      </c>
      <c r="D13" s="53"/>
      <c r="E13" s="63" t="s">
        <v>41</v>
      </c>
      <c r="F13" s="64">
        <v>33</v>
      </c>
      <c r="G13" s="64">
        <v>30.245999999999999</v>
      </c>
      <c r="H13" s="65">
        <v>20</v>
      </c>
      <c r="I13" s="65">
        <v>4.8419999999999996</v>
      </c>
      <c r="J13" s="65">
        <v>4</v>
      </c>
      <c r="K13" s="65">
        <v>1.4239999999999999</v>
      </c>
      <c r="L13" s="64"/>
      <c r="M13" s="64"/>
      <c r="N13" s="64"/>
      <c r="O13" s="64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9"/>
      <c r="B14" s="53" t="s">
        <v>51</v>
      </c>
      <c r="C14" s="53"/>
      <c r="D14" s="53"/>
      <c r="E14" s="63" t="s">
        <v>148</v>
      </c>
      <c r="F14" s="64">
        <f>F9-F12</f>
        <v>587</v>
      </c>
      <c r="G14" s="64">
        <f>G9-G12</f>
        <v>476.68599999999788</v>
      </c>
      <c r="H14" s="64">
        <f t="shared" ref="F14:O15" si="0">H9-H12</f>
        <v>560</v>
      </c>
      <c r="I14" s="64">
        <f t="shared" si="0"/>
        <v>446.41999999999825</v>
      </c>
      <c r="J14" s="64">
        <f t="shared" si="0"/>
        <v>5</v>
      </c>
      <c r="K14" s="64">
        <f t="shared" si="0"/>
        <v>2.0520000000001346</v>
      </c>
      <c r="L14" s="64">
        <f t="shared" si="0"/>
        <v>0</v>
      </c>
      <c r="M14" s="64">
        <f t="shared" si="0"/>
        <v>0</v>
      </c>
      <c r="N14" s="64">
        <f t="shared" si="0"/>
        <v>0</v>
      </c>
      <c r="O14" s="64">
        <f t="shared" si="0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9"/>
      <c r="B15" s="53" t="s">
        <v>52</v>
      </c>
      <c r="C15" s="53"/>
      <c r="D15" s="53"/>
      <c r="E15" s="63" t="s">
        <v>149</v>
      </c>
      <c r="F15" s="64">
        <f t="shared" si="0"/>
        <v>-24</v>
      </c>
      <c r="G15" s="64">
        <f t="shared" si="0"/>
        <v>27.169999999999998</v>
      </c>
      <c r="H15" s="64">
        <f t="shared" si="0"/>
        <v>-16</v>
      </c>
      <c r="I15" s="64">
        <f t="shared" si="0"/>
        <v>1.5609999999999999</v>
      </c>
      <c r="J15" s="64">
        <f t="shared" si="0"/>
        <v>-3</v>
      </c>
      <c r="K15" s="64">
        <f t="shared" si="0"/>
        <v>-0.34399999999999986</v>
      </c>
      <c r="L15" s="64">
        <f t="shared" si="0"/>
        <v>0</v>
      </c>
      <c r="M15" s="64">
        <f t="shared" si="0"/>
        <v>0</v>
      </c>
      <c r="N15" s="64">
        <f t="shared" si="0"/>
        <v>0</v>
      </c>
      <c r="O15" s="64">
        <f t="shared" si="0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9"/>
      <c r="B16" s="53" t="s">
        <v>53</v>
      </c>
      <c r="C16" s="53"/>
      <c r="D16" s="53"/>
      <c r="E16" s="63" t="s">
        <v>150</v>
      </c>
      <c r="F16" s="64">
        <f t="shared" ref="F16:O16" si="1">F8-F11</f>
        <v>563</v>
      </c>
      <c r="G16" s="64">
        <f t="shared" si="1"/>
        <v>503.85599999999977</v>
      </c>
      <c r="H16" s="64">
        <f t="shared" si="1"/>
        <v>544</v>
      </c>
      <c r="I16" s="64">
        <f t="shared" si="1"/>
        <v>447.98099999999977</v>
      </c>
      <c r="J16" s="64">
        <f t="shared" si="1"/>
        <v>2</v>
      </c>
      <c r="K16" s="64">
        <f t="shared" si="1"/>
        <v>1.7080000000000837</v>
      </c>
      <c r="L16" s="64">
        <f t="shared" si="1"/>
        <v>0</v>
      </c>
      <c r="M16" s="64">
        <f t="shared" si="1"/>
        <v>0</v>
      </c>
      <c r="N16" s="64">
        <f t="shared" si="1"/>
        <v>0</v>
      </c>
      <c r="O16" s="64">
        <f t="shared" si="1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9"/>
      <c r="B17" s="53" t="s">
        <v>54</v>
      </c>
      <c r="C17" s="53"/>
      <c r="D17" s="53"/>
      <c r="E17" s="51"/>
      <c r="F17" s="65"/>
      <c r="G17" s="65"/>
      <c r="H17" s="65"/>
      <c r="I17" s="65"/>
      <c r="J17" s="64">
        <v>554</v>
      </c>
      <c r="K17" s="64">
        <v>556.23599999999999</v>
      </c>
      <c r="L17" s="64"/>
      <c r="M17" s="64"/>
      <c r="N17" s="65"/>
      <c r="O17" s="66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9"/>
      <c r="B18" s="53" t="s">
        <v>55</v>
      </c>
      <c r="C18" s="53"/>
      <c r="D18" s="53"/>
      <c r="E18" s="51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9" t="s">
        <v>84</v>
      </c>
      <c r="B19" s="59" t="s">
        <v>56</v>
      </c>
      <c r="C19" s="53"/>
      <c r="D19" s="53"/>
      <c r="E19" s="63"/>
      <c r="F19" s="64">
        <v>6329</v>
      </c>
      <c r="G19" s="64">
        <v>5832.7579999999998</v>
      </c>
      <c r="H19" s="64">
        <v>42025</v>
      </c>
      <c r="I19" s="64">
        <v>40554.720999999998</v>
      </c>
      <c r="J19" s="64">
        <v>254</v>
      </c>
      <c r="K19" s="64">
        <v>363.60399999999998</v>
      </c>
      <c r="L19" s="64"/>
      <c r="M19" s="64"/>
      <c r="N19" s="64"/>
      <c r="O19" s="64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9"/>
      <c r="B20" s="60"/>
      <c r="C20" s="53" t="s">
        <v>57</v>
      </c>
      <c r="D20" s="53"/>
      <c r="E20" s="63"/>
      <c r="F20" s="64">
        <v>6027</v>
      </c>
      <c r="G20" s="64">
        <v>5497.1</v>
      </c>
      <c r="H20" s="64">
        <v>32373</v>
      </c>
      <c r="I20" s="64">
        <v>30054.1</v>
      </c>
      <c r="J20" s="64">
        <v>137</v>
      </c>
      <c r="K20" s="64">
        <v>247.2</v>
      </c>
      <c r="L20" s="64"/>
      <c r="M20" s="64"/>
      <c r="N20" s="64"/>
      <c r="O20" s="64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9"/>
      <c r="B21" s="53" t="s">
        <v>58</v>
      </c>
      <c r="C21" s="53"/>
      <c r="D21" s="53"/>
      <c r="E21" s="63" t="s">
        <v>151</v>
      </c>
      <c r="F21" s="64">
        <v>6329</v>
      </c>
      <c r="G21" s="64">
        <v>5832.7579999999998</v>
      </c>
      <c r="H21" s="64">
        <v>41439</v>
      </c>
      <c r="I21" s="64">
        <v>39670.381000000001</v>
      </c>
      <c r="J21" s="64">
        <v>238</v>
      </c>
      <c r="K21" s="64">
        <v>286.20400000000001</v>
      </c>
      <c r="L21" s="64"/>
      <c r="M21" s="64"/>
      <c r="N21" s="64"/>
      <c r="O21" s="64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9"/>
      <c r="B22" s="59" t="s">
        <v>59</v>
      </c>
      <c r="C22" s="53"/>
      <c r="D22" s="53"/>
      <c r="E22" s="63" t="s">
        <v>152</v>
      </c>
      <c r="F22" s="64">
        <v>13970</v>
      </c>
      <c r="G22" s="64">
        <v>14258.455</v>
      </c>
      <c r="H22" s="64">
        <v>61876</v>
      </c>
      <c r="I22" s="64">
        <v>59709.459000000003</v>
      </c>
      <c r="J22" s="64">
        <v>269</v>
      </c>
      <c r="K22" s="64">
        <v>328.322</v>
      </c>
      <c r="L22" s="64"/>
      <c r="M22" s="64"/>
      <c r="N22" s="64"/>
      <c r="O22" s="64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9"/>
      <c r="B23" s="60" t="s">
        <v>60</v>
      </c>
      <c r="C23" s="53" t="s">
        <v>61</v>
      </c>
      <c r="D23" s="53"/>
      <c r="E23" s="63"/>
      <c r="F23" s="64">
        <v>5499</v>
      </c>
      <c r="G23" s="64">
        <v>6084.4880000000003</v>
      </c>
      <c r="H23" s="64">
        <v>44621</v>
      </c>
      <c r="I23" s="64">
        <v>44544.305999999997</v>
      </c>
      <c r="J23" s="64">
        <v>128</v>
      </c>
      <c r="K23" s="64">
        <v>142.45400000000001</v>
      </c>
      <c r="L23" s="64"/>
      <c r="M23" s="64"/>
      <c r="N23" s="64"/>
      <c r="O23" s="64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9"/>
      <c r="B24" s="53" t="s">
        <v>153</v>
      </c>
      <c r="C24" s="53"/>
      <c r="D24" s="53"/>
      <c r="E24" s="63" t="s">
        <v>154</v>
      </c>
      <c r="F24" s="64">
        <f>F21-F22</f>
        <v>-7641</v>
      </c>
      <c r="G24" s="64">
        <f>G21-G22</f>
        <v>-8425.6970000000001</v>
      </c>
      <c r="H24" s="64">
        <f t="shared" ref="H24:O24" si="2">H21-H22</f>
        <v>-20437</v>
      </c>
      <c r="I24" s="64">
        <f t="shared" si="2"/>
        <v>-20039.078000000001</v>
      </c>
      <c r="J24" s="64">
        <f t="shared" si="2"/>
        <v>-31</v>
      </c>
      <c r="K24" s="64">
        <f t="shared" si="2"/>
        <v>-42.117999999999995</v>
      </c>
      <c r="L24" s="64">
        <f t="shared" si="2"/>
        <v>0</v>
      </c>
      <c r="M24" s="64">
        <f t="shared" si="2"/>
        <v>0</v>
      </c>
      <c r="N24" s="64">
        <f t="shared" si="2"/>
        <v>0</v>
      </c>
      <c r="O24" s="64">
        <f t="shared" si="2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9"/>
      <c r="B25" s="59" t="s">
        <v>62</v>
      </c>
      <c r="C25" s="59"/>
      <c r="D25" s="59"/>
      <c r="E25" s="103" t="s">
        <v>155</v>
      </c>
      <c r="F25" s="97">
        <v>7641</v>
      </c>
      <c r="G25" s="97">
        <v>8425.6970000000001</v>
      </c>
      <c r="H25" s="97">
        <v>20437</v>
      </c>
      <c r="I25" s="97">
        <v>20039.078000000001</v>
      </c>
      <c r="J25" s="97">
        <v>31</v>
      </c>
      <c r="K25" s="97">
        <v>42.118000000000002</v>
      </c>
      <c r="L25" s="97"/>
      <c r="M25" s="97"/>
      <c r="N25" s="97"/>
      <c r="O25" s="97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9"/>
      <c r="B26" s="80" t="s">
        <v>63</v>
      </c>
      <c r="C26" s="80"/>
      <c r="D26" s="80"/>
      <c r="E26" s="10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9"/>
      <c r="B27" s="53" t="s">
        <v>156</v>
      </c>
      <c r="C27" s="53"/>
      <c r="D27" s="53"/>
      <c r="E27" s="63" t="s">
        <v>157</v>
      </c>
      <c r="F27" s="64">
        <f t="shared" ref="F27:O27" si="3">F24+F25</f>
        <v>0</v>
      </c>
      <c r="G27" s="64">
        <f>G24+G25</f>
        <v>0</v>
      </c>
      <c r="H27" s="64">
        <f t="shared" si="3"/>
        <v>0</v>
      </c>
      <c r="I27" s="64">
        <f t="shared" si="3"/>
        <v>0</v>
      </c>
      <c r="J27" s="64">
        <f t="shared" si="3"/>
        <v>0</v>
      </c>
      <c r="K27" s="64">
        <f t="shared" si="3"/>
        <v>0</v>
      </c>
      <c r="L27" s="64">
        <f t="shared" si="3"/>
        <v>0</v>
      </c>
      <c r="M27" s="64">
        <f t="shared" si="3"/>
        <v>0</v>
      </c>
      <c r="N27" s="64">
        <f t="shared" si="3"/>
        <v>0</v>
      </c>
      <c r="O27" s="64">
        <f t="shared" si="3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1" t="s">
        <v>64</v>
      </c>
      <c r="B30" s="101"/>
      <c r="C30" s="101"/>
      <c r="D30" s="101"/>
      <c r="E30" s="101"/>
      <c r="F30" s="95" t="s">
        <v>248</v>
      </c>
      <c r="G30" s="95"/>
      <c r="H30" s="95" t="s">
        <v>249</v>
      </c>
      <c r="I30" s="95"/>
      <c r="J30" s="94" t="s">
        <v>250</v>
      </c>
      <c r="K30" s="95"/>
      <c r="L30" s="95" t="s">
        <v>251</v>
      </c>
      <c r="M30" s="95"/>
      <c r="N30" s="95"/>
      <c r="O30" s="95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01"/>
      <c r="B31" s="101"/>
      <c r="C31" s="101"/>
      <c r="D31" s="101"/>
      <c r="E31" s="101"/>
      <c r="F31" s="51" t="s">
        <v>237</v>
      </c>
      <c r="G31" s="51" t="s">
        <v>238</v>
      </c>
      <c r="H31" s="51" t="s">
        <v>237</v>
      </c>
      <c r="I31" s="51" t="s">
        <v>238</v>
      </c>
      <c r="J31" s="51" t="s">
        <v>237</v>
      </c>
      <c r="K31" s="51" t="s">
        <v>238</v>
      </c>
      <c r="L31" s="51" t="s">
        <v>237</v>
      </c>
      <c r="M31" s="51" t="s">
        <v>238</v>
      </c>
      <c r="N31" s="51" t="s">
        <v>237</v>
      </c>
      <c r="O31" s="51" t="s">
        <v>238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99" t="s">
        <v>85</v>
      </c>
      <c r="B32" s="59" t="s">
        <v>45</v>
      </c>
      <c r="C32" s="53"/>
      <c r="D32" s="53"/>
      <c r="E32" s="63" t="s">
        <v>36</v>
      </c>
      <c r="F32" s="64">
        <v>1696</v>
      </c>
      <c r="G32" s="64">
        <v>2617.1709999999998</v>
      </c>
      <c r="H32" s="64">
        <v>35</v>
      </c>
      <c r="I32" s="64">
        <v>36.372999999999998</v>
      </c>
      <c r="J32" s="64">
        <v>576</v>
      </c>
      <c r="K32" s="64">
        <v>569.87300000000005</v>
      </c>
      <c r="L32" s="64">
        <v>12</v>
      </c>
      <c r="M32" s="64">
        <v>36.723999999999997</v>
      </c>
      <c r="N32" s="64"/>
      <c r="O32" s="64"/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05"/>
      <c r="B33" s="61"/>
      <c r="C33" s="59" t="s">
        <v>65</v>
      </c>
      <c r="D33" s="53"/>
      <c r="E33" s="63"/>
      <c r="F33" s="64">
        <v>1534</v>
      </c>
      <c r="G33" s="64">
        <v>1581.6610000000001</v>
      </c>
      <c r="H33" s="64">
        <v>0.05</v>
      </c>
      <c r="I33" s="64">
        <v>0.11799999999999999</v>
      </c>
      <c r="J33" s="64">
        <v>576</v>
      </c>
      <c r="K33" s="64">
        <v>569.86800000000005</v>
      </c>
      <c r="L33" s="64">
        <v>5</v>
      </c>
      <c r="M33" s="64">
        <v>4.9480000000000004</v>
      </c>
      <c r="N33" s="64"/>
      <c r="O33" s="64"/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05"/>
      <c r="B34" s="61"/>
      <c r="C34" s="60"/>
      <c r="D34" s="53" t="s">
        <v>66</v>
      </c>
      <c r="E34" s="63"/>
      <c r="F34" s="64">
        <v>1117</v>
      </c>
      <c r="G34" s="64">
        <v>1129.3440000000001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/>
      <c r="O34" s="64"/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05"/>
      <c r="B35" s="60"/>
      <c r="C35" s="53" t="s">
        <v>67</v>
      </c>
      <c r="D35" s="53"/>
      <c r="E35" s="63"/>
      <c r="F35" s="64">
        <v>975</v>
      </c>
      <c r="G35" s="64">
        <v>1035.51</v>
      </c>
      <c r="H35" s="64">
        <v>35</v>
      </c>
      <c r="I35" s="64">
        <v>36.255000000000003</v>
      </c>
      <c r="J35" s="66">
        <v>0.01</v>
      </c>
      <c r="K35" s="66">
        <v>5.0000000000000001E-3</v>
      </c>
      <c r="L35" s="64">
        <v>7</v>
      </c>
      <c r="M35" s="64">
        <v>31.776</v>
      </c>
      <c r="N35" s="64"/>
      <c r="O35" s="64"/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05"/>
      <c r="B36" s="59" t="s">
        <v>48</v>
      </c>
      <c r="C36" s="53"/>
      <c r="D36" s="53"/>
      <c r="E36" s="63" t="s">
        <v>37</v>
      </c>
      <c r="F36" s="64">
        <v>2404</v>
      </c>
      <c r="G36" s="64">
        <v>2513.3290000000002</v>
      </c>
      <c r="H36" s="64">
        <v>10</v>
      </c>
      <c r="I36" s="64">
        <v>9.52</v>
      </c>
      <c r="J36" s="64">
        <v>91</v>
      </c>
      <c r="K36" s="64">
        <v>70.850999999999999</v>
      </c>
      <c r="L36" s="64">
        <v>12</v>
      </c>
      <c r="M36" s="64">
        <v>36.723999999999997</v>
      </c>
      <c r="N36" s="64"/>
      <c r="O36" s="64"/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05"/>
      <c r="B37" s="61"/>
      <c r="C37" s="53" t="s">
        <v>68</v>
      </c>
      <c r="D37" s="53"/>
      <c r="E37" s="63"/>
      <c r="F37" s="64">
        <v>2395</v>
      </c>
      <c r="G37" s="64">
        <v>2501.3040000000001</v>
      </c>
      <c r="H37" s="64">
        <v>10</v>
      </c>
      <c r="I37" s="64">
        <v>9.4250000000000007</v>
      </c>
      <c r="J37" s="64">
        <v>87</v>
      </c>
      <c r="K37" s="64">
        <v>65.382000000000005</v>
      </c>
      <c r="L37" s="64">
        <v>6</v>
      </c>
      <c r="M37" s="64">
        <v>29.475000000000001</v>
      </c>
      <c r="N37" s="64"/>
      <c r="O37" s="64"/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05"/>
      <c r="B38" s="60"/>
      <c r="C38" s="53" t="s">
        <v>69</v>
      </c>
      <c r="D38" s="53"/>
      <c r="E38" s="63"/>
      <c r="F38" s="64">
        <v>8</v>
      </c>
      <c r="G38" s="64">
        <v>12.025</v>
      </c>
      <c r="H38" s="64">
        <v>0.09</v>
      </c>
      <c r="I38" s="64">
        <v>9.5000000000000001E-2</v>
      </c>
      <c r="J38" s="64">
        <v>4</v>
      </c>
      <c r="K38" s="64">
        <v>5.4690000000000003</v>
      </c>
      <c r="L38" s="64">
        <v>5</v>
      </c>
      <c r="M38" s="64">
        <v>7.2489999999999997</v>
      </c>
      <c r="N38" s="64"/>
      <c r="O38" s="64"/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05"/>
      <c r="B39" s="29" t="s">
        <v>70</v>
      </c>
      <c r="C39" s="29"/>
      <c r="D39" s="29"/>
      <c r="E39" s="63" t="s">
        <v>159</v>
      </c>
      <c r="F39" s="64">
        <f t="shared" ref="F39:O39" si="4">F32-F36</f>
        <v>-708</v>
      </c>
      <c r="G39" s="64">
        <f t="shared" si="4"/>
        <v>103.84199999999964</v>
      </c>
      <c r="H39" s="64">
        <f t="shared" si="4"/>
        <v>25</v>
      </c>
      <c r="I39" s="64">
        <f t="shared" si="4"/>
        <v>26.852999999999998</v>
      </c>
      <c r="J39" s="64">
        <f t="shared" si="4"/>
        <v>485</v>
      </c>
      <c r="K39" s="64">
        <f t="shared" si="4"/>
        <v>499.02200000000005</v>
      </c>
      <c r="L39" s="64">
        <f t="shared" si="4"/>
        <v>0</v>
      </c>
      <c r="M39" s="64">
        <f t="shared" si="4"/>
        <v>0</v>
      </c>
      <c r="N39" s="64">
        <f t="shared" si="4"/>
        <v>0</v>
      </c>
      <c r="O39" s="64">
        <f t="shared" si="4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99" t="s">
        <v>86</v>
      </c>
      <c r="B40" s="59" t="s">
        <v>71</v>
      </c>
      <c r="C40" s="53"/>
      <c r="D40" s="53"/>
      <c r="E40" s="63" t="s">
        <v>39</v>
      </c>
      <c r="F40" s="64">
        <v>415</v>
      </c>
      <c r="G40" s="64">
        <v>347.46199999999999</v>
      </c>
      <c r="H40" s="64">
        <v>710</v>
      </c>
      <c r="I40" s="64">
        <v>985.23599999999999</v>
      </c>
      <c r="J40" s="64">
        <v>51</v>
      </c>
      <c r="K40" s="64">
        <v>29.8</v>
      </c>
      <c r="L40" s="64">
        <v>45</v>
      </c>
      <c r="M40" s="64">
        <v>44.417999999999999</v>
      </c>
      <c r="N40" s="64"/>
      <c r="O40" s="64"/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100"/>
      <c r="B41" s="60"/>
      <c r="C41" s="53" t="s">
        <v>72</v>
      </c>
      <c r="D41" s="53"/>
      <c r="E41" s="63"/>
      <c r="F41" s="66">
        <v>250</v>
      </c>
      <c r="G41" s="66">
        <v>162.9</v>
      </c>
      <c r="H41" s="66">
        <v>0</v>
      </c>
      <c r="I41" s="66">
        <v>0</v>
      </c>
      <c r="J41" s="64">
        <v>51</v>
      </c>
      <c r="K41" s="64">
        <v>29.8</v>
      </c>
      <c r="L41" s="64">
        <v>1</v>
      </c>
      <c r="M41" s="64">
        <v>1.6</v>
      </c>
      <c r="N41" s="64"/>
      <c r="O41" s="64"/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100"/>
      <c r="B42" s="59" t="s">
        <v>59</v>
      </c>
      <c r="C42" s="53"/>
      <c r="D42" s="53"/>
      <c r="E42" s="63" t="s">
        <v>40</v>
      </c>
      <c r="F42" s="64">
        <v>520</v>
      </c>
      <c r="G42" s="64">
        <v>500.24299999999999</v>
      </c>
      <c r="H42" s="64">
        <v>636</v>
      </c>
      <c r="I42" s="64">
        <v>861.49599999999998</v>
      </c>
      <c r="J42" s="64">
        <v>537</v>
      </c>
      <c r="K42" s="64">
        <v>531.32600000000002</v>
      </c>
      <c r="L42" s="64">
        <v>45</v>
      </c>
      <c r="M42" s="64">
        <v>44.417999999999999</v>
      </c>
      <c r="N42" s="64"/>
      <c r="O42" s="64"/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100"/>
      <c r="B43" s="60"/>
      <c r="C43" s="53" t="s">
        <v>73</v>
      </c>
      <c r="D43" s="53"/>
      <c r="E43" s="63"/>
      <c r="F43" s="64">
        <v>231</v>
      </c>
      <c r="G43" s="64">
        <v>337.17</v>
      </c>
      <c r="H43" s="64">
        <v>6</v>
      </c>
      <c r="I43" s="64">
        <v>6.15</v>
      </c>
      <c r="J43" s="66">
        <v>87</v>
      </c>
      <c r="K43" s="66">
        <v>81.638000000000005</v>
      </c>
      <c r="L43" s="64">
        <v>43</v>
      </c>
      <c r="M43" s="64">
        <v>42.81</v>
      </c>
      <c r="N43" s="64"/>
      <c r="O43" s="64"/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100"/>
      <c r="B44" s="53" t="s">
        <v>70</v>
      </c>
      <c r="C44" s="53"/>
      <c r="D44" s="53"/>
      <c r="E44" s="63" t="s">
        <v>160</v>
      </c>
      <c r="F44" s="66">
        <f t="shared" ref="F44:O44" si="5">F40-F42</f>
        <v>-105</v>
      </c>
      <c r="G44" s="66">
        <f t="shared" si="5"/>
        <v>-152.78100000000001</v>
      </c>
      <c r="H44" s="66">
        <f t="shared" si="5"/>
        <v>74</v>
      </c>
      <c r="I44" s="66">
        <f t="shared" si="5"/>
        <v>123.74000000000001</v>
      </c>
      <c r="J44" s="66">
        <f t="shared" si="5"/>
        <v>-486</v>
      </c>
      <c r="K44" s="66">
        <f t="shared" si="5"/>
        <v>-501.52600000000001</v>
      </c>
      <c r="L44" s="66">
        <f t="shared" si="5"/>
        <v>0</v>
      </c>
      <c r="M44" s="66">
        <f t="shared" si="5"/>
        <v>0</v>
      </c>
      <c r="N44" s="66">
        <f t="shared" si="5"/>
        <v>0</v>
      </c>
      <c r="O44" s="66">
        <f t="shared" si="5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99" t="s">
        <v>78</v>
      </c>
      <c r="B45" s="29" t="s">
        <v>74</v>
      </c>
      <c r="C45" s="29"/>
      <c r="D45" s="29"/>
      <c r="E45" s="63" t="s">
        <v>161</v>
      </c>
      <c r="F45" s="64">
        <f t="shared" ref="F45:O45" si="6">F39+F44</f>
        <v>-813</v>
      </c>
      <c r="G45" s="64">
        <f t="shared" si="6"/>
        <v>-48.939000000000362</v>
      </c>
      <c r="H45" s="64">
        <f t="shared" si="6"/>
        <v>99</v>
      </c>
      <c r="I45" s="64">
        <f t="shared" si="6"/>
        <v>150.59300000000002</v>
      </c>
      <c r="J45" s="64">
        <f t="shared" si="6"/>
        <v>-1</v>
      </c>
      <c r="K45" s="64">
        <f t="shared" si="6"/>
        <v>-2.5039999999999623</v>
      </c>
      <c r="L45" s="64">
        <f t="shared" si="6"/>
        <v>0</v>
      </c>
      <c r="M45" s="64">
        <f t="shared" si="6"/>
        <v>0</v>
      </c>
      <c r="N45" s="64">
        <f t="shared" si="6"/>
        <v>0</v>
      </c>
      <c r="O45" s="64">
        <f t="shared" si="6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100"/>
      <c r="B46" s="53" t="s">
        <v>75</v>
      </c>
      <c r="C46" s="53"/>
      <c r="D46" s="53"/>
      <c r="E46" s="53"/>
      <c r="F46" s="66">
        <v>0</v>
      </c>
      <c r="G46" s="66">
        <v>0</v>
      </c>
      <c r="H46" s="66">
        <v>70</v>
      </c>
      <c r="I46" s="66">
        <v>0.09</v>
      </c>
      <c r="J46" s="66">
        <v>0</v>
      </c>
      <c r="K46" s="66">
        <v>0</v>
      </c>
      <c r="L46" s="64">
        <v>0</v>
      </c>
      <c r="M46" s="64">
        <v>0</v>
      </c>
      <c r="N46" s="66"/>
      <c r="O46" s="66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100"/>
      <c r="B47" s="53" t="s">
        <v>76</v>
      </c>
      <c r="C47" s="53"/>
      <c r="D47" s="53"/>
      <c r="E47" s="53"/>
      <c r="F47" s="64">
        <v>82</v>
      </c>
      <c r="G47" s="64">
        <v>0</v>
      </c>
      <c r="H47" s="64">
        <v>87</v>
      </c>
      <c r="I47" s="64">
        <v>-6.2480000000000002</v>
      </c>
      <c r="J47" s="64">
        <v>0</v>
      </c>
      <c r="K47" s="64">
        <v>1.496</v>
      </c>
      <c r="L47" s="64">
        <v>0</v>
      </c>
      <c r="M47" s="64">
        <v>0</v>
      </c>
      <c r="N47" s="64"/>
      <c r="O47" s="64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100"/>
      <c r="B48" s="53" t="s">
        <v>77</v>
      </c>
      <c r="C48" s="53"/>
      <c r="D48" s="53"/>
      <c r="E48" s="53"/>
      <c r="F48" s="64">
        <v>0</v>
      </c>
      <c r="G48" s="64">
        <v>0</v>
      </c>
      <c r="H48" s="64">
        <v>87</v>
      </c>
      <c r="I48" s="64">
        <v>-6.2480000000000002</v>
      </c>
      <c r="J48" s="64">
        <v>0</v>
      </c>
      <c r="K48" s="64">
        <v>0</v>
      </c>
      <c r="L48" s="64">
        <v>0</v>
      </c>
      <c r="M48" s="64">
        <v>0</v>
      </c>
      <c r="N48" s="64"/>
      <c r="O48" s="64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5" ht="16" customHeight="1">
      <c r="A49" s="11" t="s">
        <v>162</v>
      </c>
      <c r="O49" s="4"/>
    </row>
    <row r="50" spans="1:15" ht="16" customHeight="1">
      <c r="A50" s="11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I45" sqref="I45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14" width="12.6328125" style="1" customWidth="1"/>
    <col min="15" max="16384" width="9" style="1"/>
  </cols>
  <sheetData>
    <row r="1" spans="1:14" ht="34" customHeight="1">
      <c r="A1" s="35" t="s">
        <v>0</v>
      </c>
      <c r="B1" s="35"/>
      <c r="C1" s="20" t="s">
        <v>244</v>
      </c>
      <c r="D1" s="41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2"/>
      <c r="B5" s="42" t="s">
        <v>241</v>
      </c>
      <c r="C5" s="42"/>
      <c r="D5" s="42"/>
      <c r="H5" s="16"/>
      <c r="L5" s="16"/>
      <c r="N5" s="16" t="s">
        <v>164</v>
      </c>
    </row>
    <row r="6" spans="1:14" ht="15" customHeight="1">
      <c r="A6" s="43"/>
      <c r="B6" s="44"/>
      <c r="C6" s="44"/>
      <c r="D6" s="86"/>
      <c r="E6" s="109" t="s">
        <v>252</v>
      </c>
      <c r="F6" s="110"/>
      <c r="G6" s="109" t="s">
        <v>253</v>
      </c>
      <c r="H6" s="110"/>
      <c r="I6" s="112" t="s">
        <v>254</v>
      </c>
      <c r="J6" s="113"/>
      <c r="K6" s="109" t="s">
        <v>255</v>
      </c>
      <c r="L6" s="110"/>
      <c r="M6" s="111"/>
      <c r="N6" s="111"/>
    </row>
    <row r="7" spans="1:14" ht="15" customHeight="1">
      <c r="A7" s="45"/>
      <c r="B7" s="46"/>
      <c r="C7" s="46"/>
      <c r="D7" s="87"/>
      <c r="E7" s="27" t="s">
        <v>237</v>
      </c>
      <c r="F7" s="27" t="s">
        <v>238</v>
      </c>
      <c r="G7" s="27" t="s">
        <v>237</v>
      </c>
      <c r="H7" s="27" t="s">
        <v>238</v>
      </c>
      <c r="I7" s="27" t="s">
        <v>237</v>
      </c>
      <c r="J7" s="27" t="s">
        <v>238</v>
      </c>
      <c r="K7" s="27" t="s">
        <v>237</v>
      </c>
      <c r="L7" s="27" t="s">
        <v>238</v>
      </c>
      <c r="M7" s="27" t="s">
        <v>237</v>
      </c>
      <c r="N7" s="27" t="s">
        <v>238</v>
      </c>
    </row>
    <row r="8" spans="1:14" ht="18" customHeight="1">
      <c r="A8" s="90" t="s">
        <v>165</v>
      </c>
      <c r="B8" s="81" t="s">
        <v>166</v>
      </c>
      <c r="C8" s="82"/>
      <c r="D8" s="82"/>
      <c r="E8" s="83">
        <v>12</v>
      </c>
      <c r="F8" s="83">
        <v>12</v>
      </c>
      <c r="G8" s="83">
        <v>24</v>
      </c>
      <c r="H8" s="83">
        <v>24</v>
      </c>
      <c r="I8" s="83">
        <v>2</v>
      </c>
      <c r="J8" s="83">
        <v>2</v>
      </c>
      <c r="K8" s="83">
        <v>30</v>
      </c>
      <c r="L8" s="83">
        <v>30</v>
      </c>
      <c r="M8" s="83"/>
      <c r="N8" s="83"/>
    </row>
    <row r="9" spans="1:14" ht="18" customHeight="1">
      <c r="A9" s="90"/>
      <c r="B9" s="90" t="s">
        <v>167</v>
      </c>
      <c r="C9" s="53" t="s">
        <v>168</v>
      </c>
      <c r="D9" s="53"/>
      <c r="E9" s="83">
        <v>1000</v>
      </c>
      <c r="F9" s="83">
        <v>1000</v>
      </c>
      <c r="G9" s="83">
        <v>5960</v>
      </c>
      <c r="H9" s="83">
        <v>5960</v>
      </c>
      <c r="I9" s="83">
        <v>91555</v>
      </c>
      <c r="J9" s="83">
        <v>88005</v>
      </c>
      <c r="K9" s="83">
        <v>10000</v>
      </c>
      <c r="L9" s="83">
        <v>10000</v>
      </c>
      <c r="M9" s="83"/>
      <c r="N9" s="83"/>
    </row>
    <row r="10" spans="1:14" ht="18" customHeight="1">
      <c r="A10" s="90"/>
      <c r="B10" s="90"/>
      <c r="C10" s="53" t="s">
        <v>169</v>
      </c>
      <c r="D10" s="53"/>
      <c r="E10" s="83">
        <v>700</v>
      </c>
      <c r="F10" s="83">
        <v>700</v>
      </c>
      <c r="G10" s="83">
        <v>3762</v>
      </c>
      <c r="H10" s="83">
        <v>3762</v>
      </c>
      <c r="I10" s="83">
        <v>45777</v>
      </c>
      <c r="J10" s="83">
        <v>44002</v>
      </c>
      <c r="K10" s="83">
        <v>5100</v>
      </c>
      <c r="L10" s="83">
        <v>5100</v>
      </c>
      <c r="M10" s="83"/>
      <c r="N10" s="83"/>
    </row>
    <row r="11" spans="1:14" ht="18" customHeight="1">
      <c r="A11" s="90"/>
      <c r="B11" s="90"/>
      <c r="C11" s="53" t="s">
        <v>170</v>
      </c>
      <c r="D11" s="53"/>
      <c r="E11" s="83">
        <v>0</v>
      </c>
      <c r="F11" s="83">
        <v>0</v>
      </c>
      <c r="G11" s="83">
        <v>0</v>
      </c>
      <c r="H11" s="83">
        <v>0</v>
      </c>
      <c r="I11" s="83">
        <v>45778</v>
      </c>
      <c r="J11" s="83">
        <v>44003</v>
      </c>
      <c r="K11" s="83">
        <v>0</v>
      </c>
      <c r="L11" s="83">
        <v>0</v>
      </c>
      <c r="M11" s="83"/>
      <c r="N11" s="83"/>
    </row>
    <row r="12" spans="1:14" ht="18" customHeight="1">
      <c r="A12" s="90"/>
      <c r="B12" s="90"/>
      <c r="C12" s="53" t="s">
        <v>171</v>
      </c>
      <c r="D12" s="53"/>
      <c r="E12" s="83">
        <v>300</v>
      </c>
      <c r="F12" s="83">
        <v>300</v>
      </c>
      <c r="G12" s="83">
        <v>2198</v>
      </c>
      <c r="H12" s="83">
        <v>2198</v>
      </c>
      <c r="I12" s="83">
        <v>0</v>
      </c>
      <c r="J12" s="83">
        <v>0</v>
      </c>
      <c r="K12" s="83">
        <v>4900</v>
      </c>
      <c r="L12" s="83">
        <v>4900</v>
      </c>
      <c r="M12" s="83"/>
      <c r="N12" s="83"/>
    </row>
    <row r="13" spans="1:14" ht="18" customHeight="1">
      <c r="A13" s="90"/>
      <c r="B13" s="90"/>
      <c r="C13" s="53" t="s">
        <v>172</v>
      </c>
      <c r="D13" s="53"/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/>
      <c r="N13" s="83"/>
    </row>
    <row r="14" spans="1:14" ht="18" customHeight="1">
      <c r="A14" s="90"/>
      <c r="B14" s="90"/>
      <c r="C14" s="53" t="s">
        <v>78</v>
      </c>
      <c r="D14" s="53"/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/>
      <c r="N14" s="83"/>
    </row>
    <row r="15" spans="1:14" ht="18" customHeight="1">
      <c r="A15" s="90" t="s">
        <v>173</v>
      </c>
      <c r="B15" s="90" t="s">
        <v>174</v>
      </c>
      <c r="C15" s="53" t="s">
        <v>175</v>
      </c>
      <c r="D15" s="53"/>
      <c r="E15" s="64">
        <v>288.39999999999998</v>
      </c>
      <c r="F15" s="64">
        <v>216.6</v>
      </c>
      <c r="G15" s="64">
        <v>966.7</v>
      </c>
      <c r="H15" s="64">
        <v>896</v>
      </c>
      <c r="I15" s="64">
        <v>4536.6000000000004</v>
      </c>
      <c r="J15" s="64">
        <v>8701.3900030000004</v>
      </c>
      <c r="K15" s="64">
        <v>4416</v>
      </c>
      <c r="L15" s="64">
        <v>5545.6</v>
      </c>
      <c r="M15" s="64"/>
      <c r="N15" s="64"/>
    </row>
    <row r="16" spans="1:14" ht="18" customHeight="1">
      <c r="A16" s="90"/>
      <c r="B16" s="90"/>
      <c r="C16" s="53" t="s">
        <v>176</v>
      </c>
      <c r="D16" s="53"/>
      <c r="E16" s="64">
        <v>4594.5</v>
      </c>
      <c r="F16" s="64">
        <v>4609.8</v>
      </c>
      <c r="G16" s="64">
        <v>24135.8</v>
      </c>
      <c r="H16" s="64">
        <v>29498.3</v>
      </c>
      <c r="I16" s="64">
        <v>417075.20000000001</v>
      </c>
      <c r="J16" s="64">
        <v>402962.66288999998</v>
      </c>
      <c r="K16" s="64">
        <v>41433</v>
      </c>
      <c r="L16" s="64">
        <v>37600.699999999997</v>
      </c>
      <c r="M16" s="64"/>
      <c r="N16" s="64"/>
    </row>
    <row r="17" spans="1:15" ht="18" customHeight="1">
      <c r="A17" s="90"/>
      <c r="B17" s="90"/>
      <c r="C17" s="53" t="s">
        <v>177</v>
      </c>
      <c r="D17" s="53"/>
      <c r="E17" s="64">
        <v>0</v>
      </c>
      <c r="F17" s="64">
        <v>0</v>
      </c>
      <c r="G17" s="64">
        <v>0</v>
      </c>
      <c r="H17" s="64">
        <v>0</v>
      </c>
      <c r="I17" s="64">
        <v>445.3</v>
      </c>
      <c r="J17" s="64">
        <v>451.20278200000001</v>
      </c>
      <c r="K17" s="64">
        <v>0</v>
      </c>
      <c r="L17" s="64">
        <v>0</v>
      </c>
      <c r="M17" s="64"/>
      <c r="N17" s="64"/>
    </row>
    <row r="18" spans="1:15" ht="18" customHeight="1">
      <c r="A18" s="90"/>
      <c r="B18" s="90"/>
      <c r="C18" s="53" t="s">
        <v>178</v>
      </c>
      <c r="D18" s="53"/>
      <c r="E18" s="64">
        <v>4883</v>
      </c>
      <c r="F18" s="64">
        <v>4826.3999999999996</v>
      </c>
      <c r="G18" s="64">
        <v>25102.5</v>
      </c>
      <c r="H18" s="64">
        <v>30394.3</v>
      </c>
      <c r="I18" s="64">
        <v>422057.1</v>
      </c>
      <c r="J18" s="64">
        <v>412115.25567500002</v>
      </c>
      <c r="K18" s="64">
        <v>45850</v>
      </c>
      <c r="L18" s="64">
        <v>43146.3</v>
      </c>
      <c r="M18" s="64"/>
      <c r="N18" s="64"/>
    </row>
    <row r="19" spans="1:15" ht="18" customHeight="1">
      <c r="A19" s="90"/>
      <c r="B19" s="90" t="s">
        <v>179</v>
      </c>
      <c r="C19" s="53" t="s">
        <v>180</v>
      </c>
      <c r="D19" s="53"/>
      <c r="E19" s="64">
        <v>119.9</v>
      </c>
      <c r="F19" s="64">
        <v>123.7</v>
      </c>
      <c r="G19" s="64">
        <v>1186.7</v>
      </c>
      <c r="H19" s="64">
        <v>892.1</v>
      </c>
      <c r="I19" s="64">
        <v>22882.5</v>
      </c>
      <c r="J19" s="64">
        <v>22974.660345</v>
      </c>
      <c r="K19" s="64">
        <v>18077</v>
      </c>
      <c r="L19" s="64">
        <v>18274.900000000001</v>
      </c>
      <c r="M19" s="64"/>
      <c r="N19" s="64"/>
    </row>
    <row r="20" spans="1:15" ht="18" customHeight="1">
      <c r="A20" s="90"/>
      <c r="B20" s="90"/>
      <c r="C20" s="53" t="s">
        <v>181</v>
      </c>
      <c r="D20" s="53"/>
      <c r="E20" s="64">
        <v>445.7</v>
      </c>
      <c r="F20" s="64">
        <v>490.1</v>
      </c>
      <c r="G20" s="64">
        <v>18092.400000000001</v>
      </c>
      <c r="H20" s="64">
        <v>23057.4</v>
      </c>
      <c r="I20" s="64">
        <v>208653.7</v>
      </c>
      <c r="J20" s="64">
        <v>210214.919364</v>
      </c>
      <c r="K20" s="64">
        <v>28341</v>
      </c>
      <c r="L20" s="64">
        <v>24870.455999999998</v>
      </c>
      <c r="M20" s="64"/>
      <c r="N20" s="64"/>
    </row>
    <row r="21" spans="1:15" ht="18" customHeight="1">
      <c r="A21" s="90"/>
      <c r="B21" s="90"/>
      <c r="C21" s="53" t="s">
        <v>182</v>
      </c>
      <c r="D21" s="53"/>
      <c r="E21" s="84">
        <v>0</v>
      </c>
      <c r="F21" s="84">
        <v>0</v>
      </c>
      <c r="G21" s="84">
        <v>0</v>
      </c>
      <c r="H21" s="84">
        <v>0</v>
      </c>
      <c r="I21" s="84">
        <v>98966.2</v>
      </c>
      <c r="J21" s="84">
        <v>90786.603436000005</v>
      </c>
      <c r="K21" s="84">
        <v>0</v>
      </c>
      <c r="L21" s="84">
        <v>0</v>
      </c>
      <c r="M21" s="84"/>
      <c r="N21" s="84"/>
    </row>
    <row r="22" spans="1:15" ht="18" customHeight="1">
      <c r="A22" s="90"/>
      <c r="B22" s="90"/>
      <c r="C22" s="29" t="s">
        <v>183</v>
      </c>
      <c r="D22" s="29"/>
      <c r="E22" s="64">
        <v>565.70000000000005</v>
      </c>
      <c r="F22" s="64">
        <v>613.9</v>
      </c>
      <c r="G22" s="64">
        <v>19279.2</v>
      </c>
      <c r="H22" s="64">
        <v>23949.5</v>
      </c>
      <c r="I22" s="64">
        <v>330502.5</v>
      </c>
      <c r="J22" s="64">
        <v>323976.18314500002</v>
      </c>
      <c r="K22" s="64">
        <v>46417</v>
      </c>
      <c r="L22" s="64">
        <v>43145.4</v>
      </c>
      <c r="M22" s="64"/>
      <c r="N22" s="64"/>
    </row>
    <row r="23" spans="1:15" ht="18" customHeight="1">
      <c r="A23" s="90"/>
      <c r="B23" s="90" t="s">
        <v>184</v>
      </c>
      <c r="C23" s="53" t="s">
        <v>185</v>
      </c>
      <c r="D23" s="53"/>
      <c r="E23" s="64">
        <v>1000</v>
      </c>
      <c r="F23" s="64">
        <v>1000</v>
      </c>
      <c r="G23" s="64">
        <v>5230</v>
      </c>
      <c r="H23" s="64">
        <v>5230</v>
      </c>
      <c r="I23" s="64">
        <v>91554.6</v>
      </c>
      <c r="J23" s="64">
        <v>88004.6</v>
      </c>
      <c r="K23" s="64">
        <v>10000</v>
      </c>
      <c r="L23" s="64">
        <v>10000</v>
      </c>
      <c r="M23" s="64"/>
      <c r="N23" s="64"/>
    </row>
    <row r="24" spans="1:15" ht="18" customHeight="1">
      <c r="A24" s="90"/>
      <c r="B24" s="90"/>
      <c r="C24" s="53" t="s">
        <v>186</v>
      </c>
      <c r="D24" s="53"/>
      <c r="E24" s="64">
        <v>3117.2</v>
      </c>
      <c r="F24" s="64">
        <v>3212.6</v>
      </c>
      <c r="G24" s="64">
        <v>593.29999999999995</v>
      </c>
      <c r="H24" s="64">
        <v>1214.8</v>
      </c>
      <c r="I24" s="64">
        <v>0</v>
      </c>
      <c r="J24" s="64">
        <v>134.47253000000001</v>
      </c>
      <c r="K24" s="64">
        <v>-10568</v>
      </c>
      <c r="L24" s="64">
        <v>-9999.1</v>
      </c>
      <c r="M24" s="64"/>
      <c r="N24" s="64"/>
    </row>
    <row r="25" spans="1:15" ht="18" customHeight="1">
      <c r="A25" s="90"/>
      <c r="B25" s="90"/>
      <c r="C25" s="53" t="s">
        <v>187</v>
      </c>
      <c r="D25" s="53"/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/>
      <c r="N25" s="64"/>
    </row>
    <row r="26" spans="1:15" ht="18" customHeight="1">
      <c r="A26" s="90"/>
      <c r="B26" s="90"/>
      <c r="C26" s="53" t="s">
        <v>188</v>
      </c>
      <c r="D26" s="53"/>
      <c r="E26" s="64">
        <v>4317.2</v>
      </c>
      <c r="F26" s="64">
        <v>4212.6000000000004</v>
      </c>
      <c r="G26" s="64">
        <v>5823.3</v>
      </c>
      <c r="H26" s="64">
        <v>6444.8</v>
      </c>
      <c r="I26" s="64">
        <v>91554.6</v>
      </c>
      <c r="J26" s="64">
        <v>88139.072530000005</v>
      </c>
      <c r="K26" s="64">
        <v>-568</v>
      </c>
      <c r="L26" s="64">
        <v>0.9</v>
      </c>
      <c r="M26" s="64"/>
      <c r="N26" s="64"/>
    </row>
    <row r="27" spans="1:15" ht="18" customHeight="1">
      <c r="A27" s="90"/>
      <c r="B27" s="53" t="s">
        <v>189</v>
      </c>
      <c r="C27" s="53"/>
      <c r="D27" s="53"/>
      <c r="E27" s="64">
        <v>4883</v>
      </c>
      <c r="F27" s="64">
        <v>4826.3999999999996</v>
      </c>
      <c r="G27" s="64">
        <v>25102.5</v>
      </c>
      <c r="H27" s="64">
        <v>30394.3</v>
      </c>
      <c r="I27" s="64">
        <v>422057.1</v>
      </c>
      <c r="J27" s="64">
        <v>412115.25567500002</v>
      </c>
      <c r="K27" s="64">
        <v>45850</v>
      </c>
      <c r="L27" s="64">
        <v>43146.3</v>
      </c>
      <c r="M27" s="64"/>
      <c r="N27" s="64"/>
    </row>
    <row r="28" spans="1:15" ht="18" customHeight="1">
      <c r="A28" s="90" t="s">
        <v>190</v>
      </c>
      <c r="B28" s="90" t="s">
        <v>191</v>
      </c>
      <c r="C28" s="53" t="s">
        <v>192</v>
      </c>
      <c r="D28" s="85" t="s">
        <v>36</v>
      </c>
      <c r="E28" s="64">
        <v>455.9</v>
      </c>
      <c r="F28" s="64">
        <v>436.36099999999999</v>
      </c>
      <c r="G28" s="64">
        <v>1670.2</v>
      </c>
      <c r="H28" s="64">
        <v>1887.2</v>
      </c>
      <c r="I28" s="64">
        <v>12696.8</v>
      </c>
      <c r="J28" s="64">
        <v>12541.100081000001</v>
      </c>
      <c r="K28" s="64">
        <v>4973</v>
      </c>
      <c r="L28" s="64">
        <v>4486.3999999999996</v>
      </c>
      <c r="M28" s="64"/>
      <c r="N28" s="64"/>
    </row>
    <row r="29" spans="1:15" ht="18" customHeight="1">
      <c r="A29" s="90"/>
      <c r="B29" s="90"/>
      <c r="C29" s="53" t="s">
        <v>193</v>
      </c>
      <c r="D29" s="85" t="s">
        <v>37</v>
      </c>
      <c r="E29" s="64">
        <v>198.3</v>
      </c>
      <c r="F29" s="64">
        <v>120.642</v>
      </c>
      <c r="G29" s="64">
        <v>1385</v>
      </c>
      <c r="H29" s="64">
        <v>1414.1</v>
      </c>
      <c r="I29" s="64">
        <v>11682.9</v>
      </c>
      <c r="J29" s="64">
        <v>11277.291485</v>
      </c>
      <c r="K29" s="64">
        <v>5195</v>
      </c>
      <c r="L29" s="64">
        <v>4745.2</v>
      </c>
      <c r="M29" s="64"/>
      <c r="N29" s="64"/>
    </row>
    <row r="30" spans="1:15" ht="18" customHeight="1">
      <c r="A30" s="90"/>
      <c r="B30" s="90"/>
      <c r="C30" s="53" t="s">
        <v>194</v>
      </c>
      <c r="D30" s="85" t="s">
        <v>195</v>
      </c>
      <c r="E30" s="64">
        <v>87.9</v>
      </c>
      <c r="F30" s="64">
        <v>73.438000000000002</v>
      </c>
      <c r="G30" s="64">
        <v>195.3</v>
      </c>
      <c r="H30" s="64">
        <v>99.1</v>
      </c>
      <c r="I30" s="64">
        <v>361.4</v>
      </c>
      <c r="J30" s="64">
        <v>389.51516600000002</v>
      </c>
      <c r="K30" s="64">
        <v>0</v>
      </c>
      <c r="L30" s="64">
        <v>0</v>
      </c>
      <c r="M30" s="64"/>
      <c r="N30" s="64"/>
    </row>
    <row r="31" spans="1:15" ht="18" customHeight="1">
      <c r="A31" s="90"/>
      <c r="B31" s="90"/>
      <c r="C31" s="29" t="s">
        <v>196</v>
      </c>
      <c r="D31" s="85" t="s">
        <v>197</v>
      </c>
      <c r="E31" s="64">
        <f t="shared" ref="E31:N31" si="0">E28-E29-E30</f>
        <v>169.69999999999996</v>
      </c>
      <c r="F31" s="64">
        <f>F28-F29-F30</f>
        <v>242.28100000000001</v>
      </c>
      <c r="G31" s="64">
        <f t="shared" si="0"/>
        <v>89.900000000000034</v>
      </c>
      <c r="H31" s="64">
        <f t="shared" si="0"/>
        <v>374.00000000000011</v>
      </c>
      <c r="I31" s="64">
        <f t="shared" si="0"/>
        <v>652.49999999999966</v>
      </c>
      <c r="J31" s="64">
        <f t="shared" si="0"/>
        <v>874.29343000000074</v>
      </c>
      <c r="K31" s="64">
        <f t="shared" si="0"/>
        <v>-222</v>
      </c>
      <c r="L31" s="64">
        <f t="shared" si="0"/>
        <v>-258.80000000000018</v>
      </c>
      <c r="M31" s="64">
        <f t="shared" si="0"/>
        <v>0</v>
      </c>
      <c r="N31" s="64">
        <f t="shared" si="0"/>
        <v>0</v>
      </c>
      <c r="O31" s="7"/>
    </row>
    <row r="32" spans="1:15" ht="18" customHeight="1">
      <c r="A32" s="90"/>
      <c r="B32" s="90"/>
      <c r="C32" s="53" t="s">
        <v>198</v>
      </c>
      <c r="D32" s="85" t="s">
        <v>199</v>
      </c>
      <c r="E32" s="64">
        <v>1.5</v>
      </c>
      <c r="F32" s="64">
        <v>1.1000000000000001</v>
      </c>
      <c r="G32" s="64">
        <v>10.199999999999999</v>
      </c>
      <c r="H32" s="64">
        <v>8.4</v>
      </c>
      <c r="I32" s="64">
        <v>271.2</v>
      </c>
      <c r="J32" s="64">
        <v>62.405132999999999</v>
      </c>
      <c r="K32" s="64">
        <v>32</v>
      </c>
      <c r="L32" s="64">
        <v>15</v>
      </c>
      <c r="M32" s="64"/>
      <c r="N32" s="64"/>
    </row>
    <row r="33" spans="1:14" ht="18" customHeight="1">
      <c r="A33" s="90"/>
      <c r="B33" s="90"/>
      <c r="C33" s="53" t="s">
        <v>200</v>
      </c>
      <c r="D33" s="85" t="s">
        <v>201</v>
      </c>
      <c r="E33" s="64">
        <v>8.4</v>
      </c>
      <c r="F33" s="64">
        <v>2</v>
      </c>
      <c r="G33" s="64">
        <v>108.8</v>
      </c>
      <c r="H33" s="64">
        <v>137.9</v>
      </c>
      <c r="I33" s="64">
        <v>923.6</v>
      </c>
      <c r="J33" s="64">
        <v>936.69856300000004</v>
      </c>
      <c r="K33" s="64">
        <v>150</v>
      </c>
      <c r="L33" s="64">
        <v>94.8</v>
      </c>
      <c r="M33" s="64"/>
      <c r="N33" s="64"/>
    </row>
    <row r="34" spans="1:14" ht="18" customHeight="1">
      <c r="A34" s="90"/>
      <c r="B34" s="90"/>
      <c r="C34" s="29" t="s">
        <v>202</v>
      </c>
      <c r="D34" s="85" t="s">
        <v>203</v>
      </c>
      <c r="E34" s="64">
        <f t="shared" ref="E34:N34" si="1">E31+E32-E33</f>
        <v>162.79999999999995</v>
      </c>
      <c r="F34" s="64">
        <f>F31+F32-F33</f>
        <v>241.381</v>
      </c>
      <c r="G34" s="64">
        <f t="shared" si="1"/>
        <v>-8.6999999999999602</v>
      </c>
      <c r="H34" s="64">
        <f t="shared" si="1"/>
        <v>244.50000000000009</v>
      </c>
      <c r="I34" s="64">
        <f t="shared" si="1"/>
        <v>9.999999999956799E-2</v>
      </c>
      <c r="J34" s="64">
        <f>J31+J32-J33</f>
        <v>0</v>
      </c>
      <c r="K34" s="64">
        <f t="shared" si="1"/>
        <v>-340</v>
      </c>
      <c r="L34" s="64">
        <f t="shared" si="1"/>
        <v>-338.60000000000019</v>
      </c>
      <c r="M34" s="64">
        <f t="shared" si="1"/>
        <v>0</v>
      </c>
      <c r="N34" s="64">
        <f t="shared" si="1"/>
        <v>0</v>
      </c>
    </row>
    <row r="35" spans="1:14" ht="18" customHeight="1">
      <c r="A35" s="90"/>
      <c r="B35" s="90" t="s">
        <v>204</v>
      </c>
      <c r="C35" s="53" t="s">
        <v>205</v>
      </c>
      <c r="D35" s="85" t="s">
        <v>206</v>
      </c>
      <c r="E35" s="64">
        <v>0</v>
      </c>
      <c r="F35" s="64">
        <v>0</v>
      </c>
      <c r="G35" s="64">
        <v>64.099999999999994</v>
      </c>
      <c r="H35" s="64">
        <v>0</v>
      </c>
      <c r="I35" s="64">
        <v>0</v>
      </c>
      <c r="J35" s="64">
        <v>0</v>
      </c>
      <c r="K35" s="64">
        <v>12</v>
      </c>
      <c r="L35" s="64">
        <v>137.80000000000001</v>
      </c>
      <c r="M35" s="64"/>
      <c r="N35" s="64"/>
    </row>
    <row r="36" spans="1:14" ht="18" customHeight="1">
      <c r="A36" s="90"/>
      <c r="B36" s="90"/>
      <c r="C36" s="53" t="s">
        <v>207</v>
      </c>
      <c r="D36" s="85" t="s">
        <v>208</v>
      </c>
      <c r="E36" s="64">
        <v>2.5</v>
      </c>
      <c r="F36" s="64">
        <v>0</v>
      </c>
      <c r="G36" s="64">
        <v>274</v>
      </c>
      <c r="H36" s="64">
        <v>28</v>
      </c>
      <c r="I36" s="64">
        <v>0</v>
      </c>
      <c r="J36" s="64">
        <v>0</v>
      </c>
      <c r="K36" s="64">
        <v>0</v>
      </c>
      <c r="L36" s="64">
        <v>0</v>
      </c>
      <c r="M36" s="64"/>
      <c r="N36" s="64"/>
    </row>
    <row r="37" spans="1:14" ht="18" customHeight="1">
      <c r="A37" s="90"/>
      <c r="B37" s="90"/>
      <c r="C37" s="53" t="s">
        <v>209</v>
      </c>
      <c r="D37" s="85" t="s">
        <v>210</v>
      </c>
      <c r="E37" s="64">
        <f t="shared" ref="E37:N37" si="2">E34+E35-E36</f>
        <v>160.29999999999995</v>
      </c>
      <c r="F37" s="64">
        <f t="shared" si="2"/>
        <v>241.381</v>
      </c>
      <c r="G37" s="64">
        <f t="shared" si="2"/>
        <v>-218.59999999999997</v>
      </c>
      <c r="H37" s="64">
        <f t="shared" si="2"/>
        <v>216.50000000000009</v>
      </c>
      <c r="I37" s="64">
        <f t="shared" si="2"/>
        <v>9.999999999956799E-2</v>
      </c>
      <c r="J37" s="64">
        <f t="shared" si="2"/>
        <v>0</v>
      </c>
      <c r="K37" s="64">
        <f t="shared" si="2"/>
        <v>-328</v>
      </c>
      <c r="L37" s="64">
        <f t="shared" si="2"/>
        <v>-200.80000000000018</v>
      </c>
      <c r="M37" s="64">
        <f t="shared" si="2"/>
        <v>0</v>
      </c>
      <c r="N37" s="64">
        <f t="shared" si="2"/>
        <v>0</v>
      </c>
    </row>
    <row r="38" spans="1:14" ht="18" customHeight="1">
      <c r="A38" s="90"/>
      <c r="B38" s="90"/>
      <c r="C38" s="53" t="s">
        <v>211</v>
      </c>
      <c r="D38" s="85" t="s">
        <v>212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</row>
    <row r="39" spans="1:14" ht="18" customHeight="1">
      <c r="A39" s="90"/>
      <c r="B39" s="90"/>
      <c r="C39" s="53" t="s">
        <v>213</v>
      </c>
      <c r="D39" s="85" t="s">
        <v>214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/>
      <c r="N39" s="64"/>
    </row>
    <row r="40" spans="1:14" ht="18" customHeight="1">
      <c r="A40" s="90"/>
      <c r="B40" s="90"/>
      <c r="C40" s="53" t="s">
        <v>215</v>
      </c>
      <c r="D40" s="85" t="s">
        <v>216</v>
      </c>
      <c r="E40" s="64">
        <v>49.3</v>
      </c>
      <c r="F40" s="64">
        <v>74.2</v>
      </c>
      <c r="G40" s="64">
        <v>-0.3</v>
      </c>
      <c r="H40" s="64">
        <v>64.3</v>
      </c>
      <c r="I40" s="64">
        <v>0</v>
      </c>
      <c r="J40" s="64">
        <v>0</v>
      </c>
      <c r="K40" s="64">
        <v>6</v>
      </c>
      <c r="L40" s="64">
        <v>4.5999999999999996</v>
      </c>
      <c r="M40" s="64"/>
      <c r="N40" s="64"/>
    </row>
    <row r="41" spans="1:14" ht="18" customHeight="1">
      <c r="A41" s="90"/>
      <c r="B41" s="90"/>
      <c r="C41" s="29" t="s">
        <v>217</v>
      </c>
      <c r="D41" s="85" t="s">
        <v>218</v>
      </c>
      <c r="E41" s="64">
        <f t="shared" ref="E41:N41" si="3">E34+E35-E36-E40</f>
        <v>110.99999999999996</v>
      </c>
      <c r="F41" s="64">
        <f t="shared" si="3"/>
        <v>167.18099999999998</v>
      </c>
      <c r="G41" s="64">
        <f t="shared" si="3"/>
        <v>-218.29999999999995</v>
      </c>
      <c r="H41" s="64">
        <f t="shared" si="3"/>
        <v>152.2000000000001</v>
      </c>
      <c r="I41" s="64">
        <f t="shared" si="3"/>
        <v>9.999999999956799E-2</v>
      </c>
      <c r="J41" s="64">
        <f t="shared" si="3"/>
        <v>0</v>
      </c>
      <c r="K41" s="64">
        <f t="shared" si="3"/>
        <v>-334</v>
      </c>
      <c r="L41" s="64">
        <f t="shared" si="3"/>
        <v>-205.40000000000018</v>
      </c>
      <c r="M41" s="64">
        <f t="shared" si="3"/>
        <v>0</v>
      </c>
      <c r="N41" s="64">
        <f t="shared" si="3"/>
        <v>0</v>
      </c>
    </row>
    <row r="42" spans="1:14" ht="18" customHeight="1">
      <c r="A42" s="90"/>
      <c r="B42" s="90"/>
      <c r="C42" s="108" t="s">
        <v>219</v>
      </c>
      <c r="D42" s="108"/>
      <c r="E42" s="64">
        <f t="shared" ref="E42:N42" si="4">E37+E38-E39-E40</f>
        <v>110.99999999999996</v>
      </c>
      <c r="F42" s="64">
        <f t="shared" si="4"/>
        <v>167.18099999999998</v>
      </c>
      <c r="G42" s="64">
        <f t="shared" si="4"/>
        <v>-218.29999999999995</v>
      </c>
      <c r="H42" s="64">
        <f t="shared" si="4"/>
        <v>152.2000000000001</v>
      </c>
      <c r="I42" s="64">
        <f t="shared" si="4"/>
        <v>9.999999999956799E-2</v>
      </c>
      <c r="J42" s="64">
        <f t="shared" si="4"/>
        <v>0</v>
      </c>
      <c r="K42" s="64">
        <f t="shared" si="4"/>
        <v>-334</v>
      </c>
      <c r="L42" s="64">
        <f t="shared" si="4"/>
        <v>-205.40000000000018</v>
      </c>
      <c r="M42" s="64">
        <f t="shared" si="4"/>
        <v>0</v>
      </c>
      <c r="N42" s="64">
        <f t="shared" si="4"/>
        <v>0</v>
      </c>
    </row>
    <row r="43" spans="1:14" ht="18" customHeight="1">
      <c r="A43" s="90"/>
      <c r="B43" s="90"/>
      <c r="C43" s="53" t="s">
        <v>220</v>
      </c>
      <c r="D43" s="85" t="s">
        <v>221</v>
      </c>
      <c r="E43" s="64">
        <v>79.400000000000006</v>
      </c>
      <c r="F43" s="64">
        <v>123.8</v>
      </c>
      <c r="G43" s="64">
        <v>81.5</v>
      </c>
      <c r="H43" s="64">
        <v>332.4</v>
      </c>
      <c r="I43" s="64">
        <v>0</v>
      </c>
      <c r="J43" s="64">
        <v>0</v>
      </c>
      <c r="K43" s="64">
        <v>-10234</v>
      </c>
      <c r="L43" s="64">
        <v>-9793.7000000000007</v>
      </c>
      <c r="M43" s="64"/>
      <c r="N43" s="64"/>
    </row>
    <row r="44" spans="1:14" ht="18" customHeight="1">
      <c r="A44" s="90"/>
      <c r="B44" s="90"/>
      <c r="C44" s="29" t="s">
        <v>222</v>
      </c>
      <c r="D44" s="63" t="s">
        <v>223</v>
      </c>
      <c r="E44" s="64">
        <f t="shared" ref="E44:N44" si="5">E41+E43</f>
        <v>190.39999999999998</v>
      </c>
      <c r="F44" s="64">
        <f t="shared" si="5"/>
        <v>290.98099999999999</v>
      </c>
      <c r="G44" s="64">
        <f t="shared" si="5"/>
        <v>-136.79999999999995</v>
      </c>
      <c r="H44" s="64">
        <f t="shared" si="5"/>
        <v>484.60000000000008</v>
      </c>
      <c r="I44" s="64">
        <f t="shared" si="5"/>
        <v>9.999999999956799E-2</v>
      </c>
      <c r="J44" s="64">
        <f t="shared" si="5"/>
        <v>0</v>
      </c>
      <c r="K44" s="64">
        <f t="shared" si="5"/>
        <v>-10568</v>
      </c>
      <c r="L44" s="64">
        <f t="shared" si="5"/>
        <v>-9999.1</v>
      </c>
      <c r="M44" s="64">
        <f t="shared" si="5"/>
        <v>0</v>
      </c>
      <c r="N44" s="64">
        <f t="shared" si="5"/>
        <v>0</v>
      </c>
    </row>
    <row r="45" spans="1:14" ht="14.15" customHeight="1">
      <c r="A45" s="11" t="s">
        <v>224</v>
      </c>
    </row>
    <row r="46" spans="1:14" ht="14.15" customHeight="1">
      <c r="A46" s="11" t="s">
        <v>225</v>
      </c>
    </row>
    <row r="47" spans="1:14">
      <c r="A47" s="47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3" firstPageNumber="5" orientation="landscape" useFirstPageNumber="1" horizontalDpi="4294967292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1.普通会計予算（R6-7年度）</vt:lpstr>
      <vt:lpstr>2.公営企業会計予算（R6-7年度）</vt:lpstr>
      <vt:lpstr>3.(1)普通会計決算（R4-5年度）</vt:lpstr>
      <vt:lpstr>3.(2)財政指標等（R元‐R5年度）</vt:lpstr>
      <vt:lpstr>4.公営企業会計決算（R4-5年度）</vt:lpstr>
      <vt:lpstr>5.三セク決算（R4-5年度）</vt:lpstr>
      <vt:lpstr>'1.普通会計予算（R6-7年度）'!Print_Area</vt:lpstr>
      <vt:lpstr>'2.公営企業会計予算（R6-7年度）'!Print_Area</vt:lpstr>
      <vt:lpstr>'3.(1)普通会計決算（R4-5年度）'!Print_Area</vt:lpstr>
      <vt:lpstr>'3.(2)財政指標等（R元‐R5年度）'!Print_Area</vt:lpstr>
      <vt:lpstr>'4.公営企業会計決算（R4-5年度）'!Print_Area</vt:lpstr>
      <vt:lpstr>'5.三セク決算（R4-5年度）'!Print_Area</vt:lpstr>
      <vt:lpstr>'2.公営企業会計予算（R6-7年度）'!Print_Titles</vt:lpstr>
      <vt:lpstr>'4.公営企業会計決算（R4-5年度）'!Print_Titles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chihousai09</cp:lastModifiedBy>
  <cp:lastPrinted>2025-09-06T11:46:42Z</cp:lastPrinted>
  <dcterms:created xsi:type="dcterms:W3CDTF">1999-07-06T05:17:05Z</dcterms:created>
  <dcterms:modified xsi:type="dcterms:W3CDTF">2025-09-18T01:52:37Z</dcterms:modified>
</cp:coreProperties>
</file>