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560CB00B-380A-48C1-9219-0262FF4C9E31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7" l="1"/>
  <c r="G44" i="7"/>
  <c r="G45" i="7" l="1"/>
  <c r="I26" i="8"/>
  <c r="G26" i="8"/>
  <c r="E26" i="8"/>
  <c r="I22" i="8"/>
  <c r="G22" i="8"/>
  <c r="E22" i="8"/>
  <c r="I18" i="8"/>
  <c r="G18" i="8"/>
  <c r="E18" i="8"/>
  <c r="I27" i="8" l="1"/>
  <c r="G27" i="8"/>
  <c r="E27" i="8"/>
  <c r="F27" i="5"/>
  <c r="G20" i="5" s="1"/>
  <c r="H44" i="4" l="1"/>
  <c r="H39" i="4"/>
  <c r="H45" i="4" l="1"/>
  <c r="I44" i="4"/>
  <c r="I39" i="4"/>
  <c r="I45" i="4" s="1"/>
  <c r="G44" i="4" l="1"/>
  <c r="F44" i="4"/>
  <c r="G39" i="4"/>
  <c r="G45" i="4" s="1"/>
  <c r="F39" i="4"/>
  <c r="F45" i="4" s="1"/>
  <c r="M24" i="4"/>
  <c r="M27" i="4" s="1"/>
  <c r="L24" i="4"/>
  <c r="L27" i="4" s="1"/>
  <c r="M16" i="4"/>
  <c r="L16" i="4"/>
  <c r="M15" i="4"/>
  <c r="L15" i="4"/>
  <c r="M14" i="4"/>
  <c r="L14" i="4"/>
  <c r="N14" i="4" l="1"/>
  <c r="O24" i="4"/>
  <c r="O27" i="4" s="1"/>
  <c r="N24" i="4"/>
  <c r="N27" i="4" s="1"/>
  <c r="O16" i="4"/>
  <c r="N16" i="4"/>
  <c r="O15" i="4"/>
  <c r="N15" i="4"/>
  <c r="O14" i="4"/>
  <c r="F45" i="2" l="1"/>
  <c r="F39" i="2"/>
  <c r="F32" i="2"/>
  <c r="F28" i="2"/>
  <c r="F27" i="2"/>
  <c r="G27" i="2" l="1"/>
  <c r="F14" i="2"/>
  <c r="I9" i="2" l="1"/>
  <c r="G45" i="2"/>
  <c r="F45" i="5"/>
  <c r="G44" i="5" s="1"/>
  <c r="G19" i="5"/>
  <c r="N31" i="8"/>
  <c r="N34" i="8" s="1"/>
  <c r="M31" i="8"/>
  <c r="M34" i="8" s="1"/>
  <c r="L31" i="8"/>
  <c r="L34" i="8" s="1"/>
  <c r="L37" i="8" s="1"/>
  <c r="L42" i="8" s="1"/>
  <c r="K31" i="8"/>
  <c r="K34" i="8" s="1"/>
  <c r="I31" i="8"/>
  <c r="I34" i="8" s="1"/>
  <c r="I37" i="8" s="1"/>
  <c r="I42" i="8" s="1"/>
  <c r="G31" i="8"/>
  <c r="G34" i="8" s="1"/>
  <c r="G41" i="8" s="1"/>
  <c r="G44" i="8" s="1"/>
  <c r="E31" i="8"/>
  <c r="E34" i="8" s="1"/>
  <c r="O44" i="7"/>
  <c r="N44" i="7"/>
  <c r="M44" i="7"/>
  <c r="L44" i="7"/>
  <c r="K44" i="7"/>
  <c r="J44" i="7"/>
  <c r="I44" i="7"/>
  <c r="H44" i="7"/>
  <c r="F44" i="7"/>
  <c r="O39" i="7"/>
  <c r="N39" i="7"/>
  <c r="M39" i="7"/>
  <c r="L39" i="7"/>
  <c r="K39" i="7"/>
  <c r="J39" i="7"/>
  <c r="I39" i="7"/>
  <c r="H39" i="7"/>
  <c r="F39" i="7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 s="1"/>
  <c r="I24" i="7"/>
  <c r="I27" i="7" s="1"/>
  <c r="H24" i="7"/>
  <c r="H27" i="7" s="1"/>
  <c r="G24" i="7"/>
  <c r="G27" i="7" s="1"/>
  <c r="F24" i="7"/>
  <c r="F27" i="7" s="1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4" i="4"/>
  <c r="M39" i="4"/>
  <c r="M44" i="4"/>
  <c r="M45" i="4" s="1"/>
  <c r="L39" i="4"/>
  <c r="L44" i="4"/>
  <c r="L45" i="4" s="1"/>
  <c r="K39" i="4"/>
  <c r="K45" i="4" s="1"/>
  <c r="K44" i="4"/>
  <c r="J39" i="4"/>
  <c r="J44" i="4"/>
  <c r="K24" i="4"/>
  <c r="K27" i="4" s="1"/>
  <c r="J24" i="4"/>
  <c r="J27" i="4" s="1"/>
  <c r="I24" i="4"/>
  <c r="I27" i="4" s="1"/>
  <c r="H24" i="4"/>
  <c r="H27" i="4" s="1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G41" i="2"/>
  <c r="N45" i="4" l="1"/>
  <c r="G34" i="5"/>
  <c r="G37" i="5"/>
  <c r="G33" i="5"/>
  <c r="G40" i="5"/>
  <c r="G30" i="5"/>
  <c r="G42" i="5"/>
  <c r="G28" i="5"/>
  <c r="G35" i="5"/>
  <c r="G29" i="2"/>
  <c r="G14" i="2"/>
  <c r="G41" i="5"/>
  <c r="M45" i="7"/>
  <c r="G38" i="5"/>
  <c r="O45" i="7"/>
  <c r="G39" i="5"/>
  <c r="I45" i="5"/>
  <c r="G45" i="5"/>
  <c r="G29" i="5"/>
  <c r="G28" i="2"/>
  <c r="G21" i="2"/>
  <c r="G43" i="5"/>
  <c r="G16" i="2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I45" i="7"/>
  <c r="G20" i="2"/>
  <c r="G17" i="2"/>
  <c r="G10" i="2"/>
  <c r="G31" i="2"/>
  <c r="N45" i="7"/>
  <c r="I23" i="6"/>
  <c r="E41" i="8"/>
  <c r="E44" i="8" s="1"/>
  <c r="E37" i="8"/>
  <c r="E42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<sst xmlns="http://schemas.openxmlformats.org/spreadsheetml/2006/main" count="441" uniqueCount="270">
  <si>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</si>
  <si>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</si>
  <si>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</si>
  <si>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</si>
  <si>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</si>
  <si>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</si>
  <si>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</si>
  <si>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</si>
  <si>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</si>
  <si>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</si>
  <si>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</si>
  <si>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</si>
  <si>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</si>
  <si>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</si>
  <si>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</si>
  <si>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</si>
  <si>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</si>
  <si>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</si>
  <si>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</si>
  <si>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</si>
  <si>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</si>
  <si>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</si>
  <si>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</si>
  <si>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</si>
  <si>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</si>
  <si>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</si>
  <si>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</si>
  <si>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</si>
  <si>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</si>
  <si>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</si>
  <si>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</si>
  <si>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</si>
  <si>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</si>
  <si>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</si>
  <si>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</si>
  <si>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</si>
  <si>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</si>
  <si>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</si>
  <si>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</si>
  <si>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</si>
  <si>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</si>
  <si>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</si>
  <si>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</si>
  <si>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</si>
  <si>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</si>
  <si>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</si>
  <si>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</si>
  <si>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</si>
  <si>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</si>
  <si>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</si>
  <si>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</si>
  <si>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</si>
  <si>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</si>
  <si>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</si>
  <si>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</si>
  <si>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</si>
  <si>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</si>
  <si>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</si>
  <si>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</si>
  <si>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</si>
  <si>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</si>
  <si>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</si>
  <si>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</si>
  <si>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</si>
  <si>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</si>
  <si>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</si>
  <si>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</si>
  <si>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</si>
  <si>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</si>
  <si>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</si>
  <si>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</si>
  <si>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</si>
  <si>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</si>
  <si>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</si>
  <si>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</si>
  <si>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</si>
  <si>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</si>
  <si>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</si>
  <si>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</si>
  <si>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</si>
  <si>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</si>
  <si>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</si>
  <si>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</si>
  <si>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</si>
  <si>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</si>
  <si>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</si>
  <si>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</si>
  <si>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</si>
  <si>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</si>
  <si>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</si>
  <si>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</si>
  <si>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</si>
  <si>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</si>
  <si>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</si>
  <si>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</si>
  <si>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</si>
  <si>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</si>
  <si>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</si>
  <si>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</si>
  <si>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</si>
  <si>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</si>
  <si>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</si>
  <si>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</si>
  <si>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</si>
  <si>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</si>
  <si>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</si>
  <si>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</si>
  <si>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</si>
  <si>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</si>
  <si>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</si>
  <si>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</si>
  <si>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</si>
  <si>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</si>
  <si>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</si>
  <si>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</si>
  <si>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</si>
  <si>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</si>
  <si>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</si>
  <si>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</si>
  <si>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</si>
  <si>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</si>
  <si>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</si>
  <si>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</si>
  <si>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</si>
  <si>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</si>
  <si>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</si>
  <si>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</si>
  <si>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</si>
  <si>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</si>
  <si>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</si>
  <si>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</si>
  <si>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</si>
  <si>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</si>
  <si>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</si>
  <si>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</si>
  <si>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</si>
  <si>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</si>
  <si>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</si>
  <si>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</si>
  <si>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</si>
  <si>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</si>
  <si>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</si>
  <si>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</si>
  <si>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</si>
  <si>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</si>
  <si>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</si>
  <si>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</si>
  <si>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</si>
  <si>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</si>
  <si>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</si>
  <si>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</si>
  <si>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</si>
  <si>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</si>
  <si>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</si>
  <si>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</si>
  <si>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</si>
  <si>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</si>
  <si>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</si>
  <si>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</si>
  <si>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</si>
  <si>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</si>
  <si>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</si>
  <si>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</si>
  <si>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</si>
  <si>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</si>
  <si>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</si>
  <si>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</si>
  <si>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</si>
  <si>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</si>
  <si>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</si>
  <si>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</si>
  <si>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</si>
  <si>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</si>
  <si>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</si>
  <si>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</si>
  <si>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</si>
  <si>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</si>
  <si>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</si>
  <si>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</si>
  <si>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</si>
  <si>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</si>
  <si>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</si>
  <si>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</si>
  <si>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</si>
  <si>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</si>
  <si>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</si>
  <si>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</si>
  <si>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</si>
  <si>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</si>
  <si>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</si>
  <si>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</si>
  <si>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</si>
  <si>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</si>
  <si>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</si>
  <si>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</si>
  <si>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</si>
  <si>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</si>
  <si>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</si>
  <si>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</si>
  <si>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</si>
  <si>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</si>
  <si>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</si>
  <si>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</si>
  <si>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</si>
  <si>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</si>
  <si>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</si>
  <si>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</si>
  <si>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</si>
  <si>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</si>
  <si>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</si>
  <si>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</si>
  <si>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</si>
  <si>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</si>
  <si>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</si>
  <si>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</si>
  <si>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</si>
  <si>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</si>
  <si>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</si>
  <si>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</si>
  <si>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</si>
  <si>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</si>
  <si>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</si>
  <si>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</si>
  <si>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</si>
  <si>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</si>
  <si>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</si>
  <si>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</si>
  <si>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</si>
  <si>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</si>
  <si>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</si>
  <si>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</si>
  <si>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</si>
  <si>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</si>
  <si>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</si>
  <si>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</si>
  <si>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</si>
  <si>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</si>
  <si>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</si>
  <si>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</si>
  <si>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</si>
  <si>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</si>
  <si>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</si>
  <si>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</si>
  <si>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</si>
  <si>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</si>
  <si>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</si>
  <si>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</si>
  <si>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</si>
  <si>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</si>
  <si>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</si>
  <si>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北海道</t>
    <rPh sb="0" eb="3">
      <t>ホッカイドウ</t>
    </rPh>
    <phoneticPr fontId="9"/>
  </si>
  <si>
    <t>北海道住宅供給公社</t>
    <rPh sb="0" eb="3">
      <t>ホッカイドウ</t>
    </rPh>
    <rPh sb="3" eb="7">
      <t>ジュウタクキョウキュウ</t>
    </rPh>
    <rPh sb="7" eb="9">
      <t>コウシャ</t>
    </rPh>
    <phoneticPr fontId="14"/>
  </si>
  <si>
    <t>北海道土地開発公社</t>
    <rPh sb="0" eb="3">
      <t>ホッカイドウ</t>
    </rPh>
    <rPh sb="3" eb="9">
      <t>トチカイハツコウシャ</t>
    </rPh>
    <phoneticPr fontId="14"/>
  </si>
  <si>
    <t>道南いさりび鉄道株式会社</t>
    <rPh sb="0" eb="2">
      <t>ドウナン</t>
    </rPh>
    <rPh sb="6" eb="8">
      <t>テツドウ</t>
    </rPh>
    <rPh sb="8" eb="12">
      <t>カブシキガイシャ</t>
    </rPh>
    <phoneticPr fontId="14"/>
  </si>
  <si>
    <t>公共下水道事業</t>
    <rPh sb="0" eb="2">
      <t>コウキョウ</t>
    </rPh>
    <rPh sb="2" eb="5">
      <t>ゲスイドウ</t>
    </rPh>
    <rPh sb="5" eb="7">
      <t>ジギョウ</t>
    </rPh>
    <phoneticPr fontId="9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</si>
  <si>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9"/>
  </si>
  <si>
    <t>北海道</t>
    <rPh sb="0" eb="3">
      <t>ホッカイドウ</t>
    </rPh>
    <phoneticPr fontId="16"/>
  </si>
  <si>
    <t>北海道</t>
    <rPh sb="0" eb="3">
      <t>ホッカイドウ</t>
    </rPh>
    <phoneticPr fontId="16"/>
  </si>
  <si>
    <t>病院事業</t>
    <rPh sb="0" eb="2">
      <t>ビョウイン</t>
    </rPh>
    <rPh sb="2" eb="4">
      <t>ジギョウ</t>
    </rPh>
    <phoneticPr fontId="15"/>
  </si>
  <si>
    <t>電気事業</t>
    <rPh sb="0" eb="2">
      <t>デンキ</t>
    </rPh>
    <rPh sb="2" eb="4">
      <t>ジギョウ</t>
    </rPh>
    <phoneticPr fontId="15"/>
  </si>
  <si>
    <t>工業用水道事業</t>
    <rPh sb="0" eb="3">
      <t>コウギョウヨウ</t>
    </rPh>
    <rPh sb="3" eb="5">
      <t>スイドウ</t>
    </rPh>
    <rPh sb="5" eb="7">
      <t>ジギョウ</t>
    </rPh>
    <phoneticPr fontId="15"/>
  </si>
  <si>
    <t>特定公共下水道事業</t>
    <rPh sb="0" eb="9">
      <t>トクテイコウキョウゲスイドウジギョウ</t>
    </rPh>
    <phoneticPr fontId="15"/>
  </si>
  <si>
    <t>流域下水道事業</t>
    <rPh sb="0" eb="2">
      <t>リュウイキ</t>
    </rPh>
    <rPh sb="2" eb="5">
      <t>ゲスイドウ</t>
    </rPh>
    <rPh sb="5" eb="7">
      <t>ジギョウ</t>
    </rPh>
    <phoneticPr fontId="15"/>
  </si>
  <si>
    <t>病院事業</t>
    <rPh sb="0" eb="2">
      <t>ビョウイン</t>
    </rPh>
    <rPh sb="2" eb="4">
      <t>ジギョウ</t>
    </rPh>
    <phoneticPr fontId="14"/>
  </si>
  <si>
    <t>電気事業</t>
    <rPh sb="0" eb="2">
      <t>デンキ</t>
    </rPh>
    <rPh sb="2" eb="4">
      <t>ジギョウ</t>
    </rPh>
    <phoneticPr fontId="14"/>
  </si>
  <si>
    <t>工業用水道事業</t>
    <rPh sb="0" eb="7">
      <t>コウギョウヨウスイドウジギョウ</t>
    </rPh>
    <phoneticPr fontId="14"/>
  </si>
  <si>
    <t>特定公共下水道事業</t>
    <rPh sb="0" eb="2">
      <t>トクテイ</t>
    </rPh>
    <rPh sb="2" eb="4">
      <t>コウキョウ</t>
    </rPh>
    <rPh sb="4" eb="7">
      <t>ゲスイドウ</t>
    </rPh>
    <rPh sb="7" eb="9">
      <t>ジギョウ</t>
    </rPh>
    <phoneticPr fontId="14"/>
  </si>
  <si>
    <t>流域下水道事業</t>
    <rPh sb="0" eb="2">
      <t>リュウイキ</t>
    </rPh>
    <rPh sb="2" eb="5">
      <t>ゲスイドウ</t>
    </rPh>
    <rPh sb="5" eb="7">
      <t>ジギョウ</t>
    </rPh>
    <phoneticPr fontId="14"/>
  </si>
  <si>
    <t>公共下水道事業</t>
    <rPh sb="0" eb="2">
      <t>コウキョウ</t>
    </rPh>
    <rPh sb="2" eb="5">
      <t>ゲスイドウ</t>
    </rPh>
    <rPh sb="5" eb="7">
      <t>ジギョウ</t>
    </rPh>
    <phoneticPr fontId="14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</si>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</sst>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0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8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46" sqref="F46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9"/>
      <c r="F7" s="48" t="s">
        <v>241</v>
      </c>
      <c r="G7" s="48"/>
      <c r="H7" s="48" t="s">
        <v>238</v>
      </c>
      <c r="I7" s="49" t="s">
        <v>21</v>
      </c>
    </row>
    <row r="8" spans="1:11" ht="17.149999999999999" customHeight="1">
      <c r="A8" s="18"/>
      <c r="B8" s="19"/>
      <c r="C8" s="19"/>
      <c r="D8" s="19"/>
      <c r="E8" s="60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88" t="s">
        <v>87</v>
      </c>
      <c r="B9" s="88" t="s">
        <v>89</v>
      </c>
      <c r="C9" s="61" t="s">
        <v>3</v>
      </c>
      <c r="D9" s="53"/>
      <c r="E9" s="53"/>
      <c r="F9" s="54">
        <v>810802</v>
      </c>
      <c r="G9" s="55">
        <f>F9/$F$27*100</f>
        <v>30.723078059843161</v>
      </c>
      <c r="H9" s="54">
        <v>765727</v>
      </c>
      <c r="I9" s="55">
        <f>(F9/H9-1)*100</f>
        <v>5.8865627044625501</v>
      </c>
      <c r="K9" s="25"/>
    </row>
    <row r="10" spans="1:11" ht="18" customHeight="1">
      <c r="A10" s="88"/>
      <c r="B10" s="88"/>
      <c r="C10" s="63"/>
      <c r="D10" s="65" t="s">
        <v>22</v>
      </c>
      <c r="E10" s="53"/>
      <c r="F10" s="54">
        <v>173369</v>
      </c>
      <c r="G10" s="55">
        <f t="shared" ref="G10:G26" si="0">F10/$F$27*100</f>
        <v>6.5693342149587064</v>
      </c>
      <c r="H10" s="54">
        <v>152504.1</v>
      </c>
      <c r="I10" s="55">
        <f t="shared" ref="I10:I27" si="1">(F10/H10-1)*100</f>
        <v>13.681533807943524</v>
      </c>
    </row>
    <row r="11" spans="1:11" ht="18" customHeight="1">
      <c r="A11" s="88"/>
      <c r="B11" s="88"/>
      <c r="C11" s="63"/>
      <c r="D11" s="63"/>
      <c r="E11" s="47" t="s">
        <v>23</v>
      </c>
      <c r="F11" s="54">
        <v>143246</v>
      </c>
      <c r="G11" s="55">
        <f t="shared" si="0"/>
        <v>5.4279072322962874</v>
      </c>
      <c r="H11" s="54">
        <v>128071.6</v>
      </c>
      <c r="I11" s="55">
        <f t="shared" si="1"/>
        <v>11.848372316735322</v>
      </c>
    </row>
    <row r="12" spans="1:11" ht="18" customHeight="1">
      <c r="A12" s="88"/>
      <c r="B12" s="88"/>
      <c r="C12" s="63"/>
      <c r="D12" s="63"/>
      <c r="E12" s="47" t="s">
        <v>24</v>
      </c>
      <c r="F12" s="54">
        <v>8538</v>
      </c>
      <c r="G12" s="55">
        <f t="shared" si="0"/>
        <v>0.32352367220966516</v>
      </c>
      <c r="H12" s="54">
        <v>7623.4</v>
      </c>
      <c r="I12" s="55">
        <f t="shared" si="1"/>
        <v>11.997271558622135</v>
      </c>
    </row>
    <row r="13" spans="1:11" ht="18" customHeight="1">
      <c r="A13" s="88"/>
      <c r="B13" s="88"/>
      <c r="C13" s="63"/>
      <c r="D13" s="64"/>
      <c r="E13" s="47" t="s">
        <v>25</v>
      </c>
      <c r="F13" s="54">
        <v>576</v>
      </c>
      <c r="G13" s="55">
        <f t="shared" si="0"/>
        <v>2.1825911828621123E-2</v>
      </c>
      <c r="H13" s="54">
        <v>368.4</v>
      </c>
      <c r="I13" s="55">
        <f t="shared" si="1"/>
        <v>56.351791530944631</v>
      </c>
    </row>
    <row r="14" spans="1:11" ht="18" customHeight="1">
      <c r="A14" s="88"/>
      <c r="B14" s="88"/>
      <c r="C14" s="63"/>
      <c r="D14" s="61" t="s">
        <v>26</v>
      </c>
      <c r="E14" s="53"/>
      <c r="F14" s="54">
        <f>SUM(F15:F16)</f>
        <v>169114</v>
      </c>
      <c r="G14" s="55">
        <f t="shared" si="0"/>
        <v>6.4081028697663758</v>
      </c>
      <c r="H14" s="54">
        <v>151598</v>
      </c>
      <c r="I14" s="55">
        <f t="shared" si="1"/>
        <v>11.554242140397641</v>
      </c>
    </row>
    <row r="15" spans="1:11" ht="18" customHeight="1">
      <c r="A15" s="88"/>
      <c r="B15" s="88"/>
      <c r="C15" s="63"/>
      <c r="D15" s="63"/>
      <c r="E15" s="47" t="s">
        <v>27</v>
      </c>
      <c r="F15" s="54">
        <v>5969</v>
      </c>
      <c r="G15" s="55">
        <f t="shared" si="0"/>
        <v>0.22617858976569355</v>
      </c>
      <c r="H15" s="54">
        <v>5965</v>
      </c>
      <c r="I15" s="55">
        <f t="shared" si="1"/>
        <v>6.7057837384743024E-2</v>
      </c>
    </row>
    <row r="16" spans="1:11" ht="18" customHeight="1">
      <c r="A16" s="88"/>
      <c r="B16" s="88"/>
      <c r="C16" s="63"/>
      <c r="D16" s="64"/>
      <c r="E16" s="47" t="s">
        <v>28</v>
      </c>
      <c r="F16" s="54">
        <v>163145</v>
      </c>
      <c r="G16" s="55">
        <f t="shared" si="0"/>
        <v>6.1819242800006817</v>
      </c>
      <c r="H16" s="54">
        <v>145633</v>
      </c>
      <c r="I16" s="55">
        <f t="shared" si="1"/>
        <v>12.024747138354641</v>
      </c>
      <c r="K16" s="26"/>
    </row>
    <row r="17" spans="1:26" ht="18" customHeight="1">
      <c r="A17" s="88"/>
      <c r="B17" s="88"/>
      <c r="C17" s="63"/>
      <c r="D17" s="89" t="s">
        <v>29</v>
      </c>
      <c r="E17" s="90"/>
      <c r="F17" s="54">
        <v>302404</v>
      </c>
      <c r="G17" s="55">
        <f t="shared" si="0"/>
        <v>11.458755278858233</v>
      </c>
      <c r="H17" s="54">
        <v>297929</v>
      </c>
      <c r="I17" s="55">
        <f t="shared" si="1"/>
        <v>1.5020357199198475</v>
      </c>
    </row>
    <row r="18" spans="1:26" ht="18" customHeight="1">
      <c r="A18" s="88"/>
      <c r="B18" s="88"/>
      <c r="C18" s="63"/>
      <c r="D18" s="89" t="s">
        <v>93</v>
      </c>
      <c r="E18" s="91"/>
      <c r="F18" s="54">
        <v>20253</v>
      </c>
      <c r="G18" s="55">
        <f t="shared" si="0"/>
        <v>0.76743088934906867</v>
      </c>
      <c r="H18" s="54">
        <v>16968.2</v>
      </c>
      <c r="I18" s="55">
        <f t="shared" si="1"/>
        <v>19.358564844827384</v>
      </c>
    </row>
    <row r="19" spans="1:26" ht="18" customHeight="1">
      <c r="A19" s="88"/>
      <c r="B19" s="88"/>
      <c r="C19" s="62"/>
      <c r="D19" s="89" t="s">
        <v>94</v>
      </c>
      <c r="E19" s="91"/>
      <c r="F19" s="56">
        <v>0</v>
      </c>
      <c r="G19" s="55">
        <f t="shared" si="0"/>
        <v>0</v>
      </c>
      <c r="H19" s="54">
        <v>0</v>
      </c>
      <c r="I19" s="55" t="e">
        <f t="shared" si="1"/>
        <v>#DIV/0!</v>
      </c>
      <c r="Z19" s="2" t="s">
        <v>95</v>
      </c>
    </row>
    <row r="20" spans="1:26" ht="18" customHeight="1">
      <c r="A20" s="88"/>
      <c r="B20" s="88"/>
      <c r="C20" s="53" t="s">
        <v>4</v>
      </c>
      <c r="D20" s="53"/>
      <c r="E20" s="53"/>
      <c r="F20" s="54">
        <v>118660</v>
      </c>
      <c r="G20" s="55">
        <f t="shared" si="0"/>
        <v>4.4962894055280946</v>
      </c>
      <c r="H20" s="54">
        <v>108421</v>
      </c>
      <c r="I20" s="55">
        <f t="shared" si="1"/>
        <v>9.4437424484186572</v>
      </c>
    </row>
    <row r="21" spans="1:26" ht="18" customHeight="1">
      <c r="A21" s="88"/>
      <c r="B21" s="88"/>
      <c r="C21" s="53" t="s">
        <v>5</v>
      </c>
      <c r="D21" s="53"/>
      <c r="E21" s="53"/>
      <c r="F21" s="54">
        <v>632000</v>
      </c>
      <c r="G21" s="55">
        <f t="shared" si="0"/>
        <v>23.947875478625953</v>
      </c>
      <c r="H21" s="54">
        <v>634000</v>
      </c>
      <c r="I21" s="55">
        <f t="shared" si="1"/>
        <v>-0.3154574132492094</v>
      </c>
    </row>
    <row r="22" spans="1:26" ht="18" customHeight="1">
      <c r="A22" s="88"/>
      <c r="B22" s="88"/>
      <c r="C22" s="53" t="s">
        <v>30</v>
      </c>
      <c r="D22" s="53"/>
      <c r="E22" s="53"/>
      <c r="F22" s="54">
        <v>26200</v>
      </c>
      <c r="G22" s="55">
        <f t="shared" si="0"/>
        <v>0.99277585053797468</v>
      </c>
      <c r="H22" s="54">
        <v>25871.4</v>
      </c>
      <c r="I22" s="55">
        <f t="shared" si="1"/>
        <v>1.2701284043383776</v>
      </c>
    </row>
    <row r="23" spans="1:26" ht="18" customHeight="1">
      <c r="A23" s="88"/>
      <c r="B23" s="88"/>
      <c r="C23" s="53" t="s">
        <v>6</v>
      </c>
      <c r="D23" s="53"/>
      <c r="E23" s="53"/>
      <c r="F23" s="54">
        <v>342958</v>
      </c>
      <c r="G23" s="55">
        <f t="shared" si="0"/>
        <v>12.99543588354209</v>
      </c>
      <c r="H23" s="54">
        <v>316001</v>
      </c>
      <c r="I23" s="55">
        <f t="shared" si="1"/>
        <v>8.5306692067430134</v>
      </c>
    </row>
    <row r="24" spans="1:26" ht="18" customHeight="1">
      <c r="A24" s="88"/>
      <c r="B24" s="88"/>
      <c r="C24" s="53" t="s">
        <v>31</v>
      </c>
      <c r="D24" s="53"/>
      <c r="E24" s="53"/>
      <c r="F24" s="54">
        <v>7727</v>
      </c>
      <c r="G24" s="55">
        <f t="shared" si="0"/>
        <v>0.29279309149263094</v>
      </c>
      <c r="H24" s="54">
        <v>8138.9</v>
      </c>
      <c r="I24" s="55">
        <f t="shared" si="1"/>
        <v>-5.0608804629618254</v>
      </c>
    </row>
    <row r="25" spans="1:26" ht="18" customHeight="1">
      <c r="A25" s="88"/>
      <c r="B25" s="88"/>
      <c r="C25" s="53" t="s">
        <v>7</v>
      </c>
      <c r="D25" s="53"/>
      <c r="E25" s="53"/>
      <c r="F25" s="54">
        <v>226893</v>
      </c>
      <c r="G25" s="55">
        <f t="shared" si="0"/>
        <v>8.5974767578668949</v>
      </c>
      <c r="H25" s="54">
        <v>235876</v>
      </c>
      <c r="I25" s="55">
        <f t="shared" si="1"/>
        <v>-3.8083569333039358</v>
      </c>
    </row>
    <row r="26" spans="1:26" ht="18" customHeight="1">
      <c r="A26" s="88"/>
      <c r="B26" s="88"/>
      <c r="C26" s="53" t="s">
        <v>8</v>
      </c>
      <c r="D26" s="53"/>
      <c r="E26" s="53"/>
      <c r="F26" s="54">
        <v>473825</v>
      </c>
      <c r="G26" s="55">
        <f t="shared" si="0"/>
        <v>17.9542754725632</v>
      </c>
      <c r="H26" s="54">
        <v>477598</v>
      </c>
      <c r="I26" s="55">
        <f t="shared" si="1"/>
        <v>-0.78999493297711165</v>
      </c>
    </row>
    <row r="27" spans="1:26" ht="18" customHeight="1">
      <c r="A27" s="88"/>
      <c r="B27" s="88"/>
      <c r="C27" s="53" t="s">
        <v>9</v>
      </c>
      <c r="D27" s="53"/>
      <c r="E27" s="53"/>
      <c r="F27" s="54">
        <f>SUM(F9,F20:F26)</f>
        <v>2639065</v>
      </c>
      <c r="G27" s="55">
        <f>F27/$F$27*100</f>
        <v>100</v>
      </c>
      <c r="H27" s="54">
        <v>2571633.2999999998</v>
      </c>
      <c r="I27" s="55">
        <f t="shared" si="1"/>
        <v>2.6221351232308399</v>
      </c>
    </row>
    <row r="28" spans="1:26" ht="18" customHeight="1">
      <c r="A28" s="88"/>
      <c r="B28" s="88" t="s">
        <v>88</v>
      </c>
      <c r="C28" s="61" t="s">
        <v>10</v>
      </c>
      <c r="D28" s="53"/>
      <c r="E28" s="53"/>
      <c r="F28" s="54">
        <f>SUM(F29:F31)</f>
        <v>1004170</v>
      </c>
      <c r="G28" s="55">
        <f>F28/$F$45*100</f>
        <v>38.050218543309846</v>
      </c>
      <c r="H28" s="54">
        <v>1016638.3</v>
      </c>
      <c r="I28" s="55">
        <f>(F28/H28-1)*100</f>
        <v>-1.2264243831852539</v>
      </c>
    </row>
    <row r="29" spans="1:26" ht="18" customHeight="1">
      <c r="A29" s="88"/>
      <c r="B29" s="88"/>
      <c r="C29" s="63"/>
      <c r="D29" s="53" t="s">
        <v>11</v>
      </c>
      <c r="E29" s="53"/>
      <c r="F29" s="54">
        <v>543694</v>
      </c>
      <c r="G29" s="55">
        <f t="shared" ref="G29:G44" si="2">F29/$F$45*100</f>
        <v>20.601766155816549</v>
      </c>
      <c r="H29" s="54">
        <v>558625.80000000005</v>
      </c>
      <c r="I29" s="55">
        <f t="shared" ref="I29:I45" si="3">(F29/H29-1)*100</f>
        <v>-2.6729520906481619</v>
      </c>
    </row>
    <row r="30" spans="1:26" ht="18" customHeight="1">
      <c r="A30" s="88"/>
      <c r="B30" s="88"/>
      <c r="C30" s="63"/>
      <c r="D30" s="53" t="s">
        <v>32</v>
      </c>
      <c r="E30" s="53"/>
      <c r="F30" s="54">
        <v>72741</v>
      </c>
      <c r="G30" s="55">
        <f t="shared" si="2"/>
        <v>2.7563171047321684</v>
      </c>
      <c r="H30" s="54">
        <v>71604.3</v>
      </c>
      <c r="I30" s="55">
        <f t="shared" si="3"/>
        <v>1.5874744952467879</v>
      </c>
    </row>
    <row r="31" spans="1:26" ht="18" customHeight="1">
      <c r="A31" s="88"/>
      <c r="B31" s="88"/>
      <c r="C31" s="62"/>
      <c r="D31" s="53" t="s">
        <v>12</v>
      </c>
      <c r="E31" s="53"/>
      <c r="F31" s="54">
        <v>387735</v>
      </c>
      <c r="G31" s="55">
        <f t="shared" si="2"/>
        <v>14.692135282761129</v>
      </c>
      <c r="H31" s="54">
        <v>386408.2</v>
      </c>
      <c r="I31" s="55">
        <f t="shared" si="3"/>
        <v>0.34336745441736483</v>
      </c>
    </row>
    <row r="32" spans="1:26" ht="18" customHeight="1">
      <c r="A32" s="88"/>
      <c r="B32" s="88"/>
      <c r="C32" s="61" t="s">
        <v>13</v>
      </c>
      <c r="D32" s="53"/>
      <c r="E32" s="53"/>
      <c r="F32" s="54">
        <f>SUM(F33:F38)+200</f>
        <v>1235070</v>
      </c>
      <c r="G32" s="55">
        <f t="shared" si="2"/>
        <v>46.799529378776192</v>
      </c>
      <c r="H32" s="54">
        <v>1160871</v>
      </c>
      <c r="I32" s="55">
        <f t="shared" si="3"/>
        <v>6.3916662574911465</v>
      </c>
    </row>
    <row r="33" spans="1:9" ht="18" customHeight="1">
      <c r="A33" s="88"/>
      <c r="B33" s="88"/>
      <c r="C33" s="63"/>
      <c r="D33" s="53" t="s">
        <v>14</v>
      </c>
      <c r="E33" s="53"/>
      <c r="F33" s="54">
        <v>77423</v>
      </c>
      <c r="G33" s="55">
        <f t="shared" si="2"/>
        <v>2.9337284227557867</v>
      </c>
      <c r="H33" s="54">
        <v>72578.600000000006</v>
      </c>
      <c r="I33" s="55">
        <f t="shared" si="3"/>
        <v>6.6746947447319016</v>
      </c>
    </row>
    <row r="34" spans="1:9" ht="18" customHeight="1">
      <c r="A34" s="88"/>
      <c r="B34" s="88"/>
      <c r="C34" s="63"/>
      <c r="D34" s="53" t="s">
        <v>33</v>
      </c>
      <c r="E34" s="53"/>
      <c r="F34" s="54">
        <v>31712</v>
      </c>
      <c r="G34" s="55">
        <f t="shared" si="2"/>
        <v>1.2016377012313073</v>
      </c>
      <c r="H34" s="54">
        <v>30537</v>
      </c>
      <c r="I34" s="55">
        <f t="shared" si="3"/>
        <v>3.8477912041130491</v>
      </c>
    </row>
    <row r="35" spans="1:9" ht="18" customHeight="1">
      <c r="A35" s="88"/>
      <c r="B35" s="88"/>
      <c r="C35" s="63"/>
      <c r="D35" s="53" t="s">
        <v>34</v>
      </c>
      <c r="E35" s="53"/>
      <c r="F35" s="54">
        <v>725425</v>
      </c>
      <c r="G35" s="55">
        <f t="shared" si="2"/>
        <v>27.48795501437062</v>
      </c>
      <c r="H35" s="54">
        <v>670502</v>
      </c>
      <c r="I35" s="55">
        <f t="shared" si="3"/>
        <v>8.1913253055173598</v>
      </c>
    </row>
    <row r="36" spans="1:9" ht="18" customHeight="1">
      <c r="A36" s="88"/>
      <c r="B36" s="88"/>
      <c r="C36" s="63"/>
      <c r="D36" s="53" t="s">
        <v>35</v>
      </c>
      <c r="E36" s="53"/>
      <c r="F36" s="54">
        <v>28454</v>
      </c>
      <c r="G36" s="55">
        <f t="shared" si="2"/>
        <v>1.0781848874506692</v>
      </c>
      <c r="H36" s="54">
        <v>30100.7</v>
      </c>
      <c r="I36" s="55">
        <f t="shared" si="3"/>
        <v>-5.4706368954874796</v>
      </c>
    </row>
    <row r="37" spans="1:9" ht="18" customHeight="1">
      <c r="A37" s="88"/>
      <c r="B37" s="88"/>
      <c r="C37" s="63"/>
      <c r="D37" s="53" t="s">
        <v>15</v>
      </c>
      <c r="E37" s="53"/>
      <c r="F37" s="54">
        <v>24315</v>
      </c>
      <c r="G37" s="55">
        <f t="shared" si="2"/>
        <v>0.92134903839049054</v>
      </c>
      <c r="H37" s="54">
        <v>8871.2999999999993</v>
      </c>
      <c r="I37" s="55">
        <f t="shared" si="3"/>
        <v>174.08609786615267</v>
      </c>
    </row>
    <row r="38" spans="1:9" ht="18" customHeight="1">
      <c r="A38" s="88"/>
      <c r="B38" s="88"/>
      <c r="C38" s="62"/>
      <c r="D38" s="53" t="s">
        <v>36</v>
      </c>
      <c r="E38" s="53"/>
      <c r="F38" s="54">
        <v>347541</v>
      </c>
      <c r="G38" s="55">
        <f t="shared" si="2"/>
        <v>13.169095872970162</v>
      </c>
      <c r="H38" s="54">
        <v>348081</v>
      </c>
      <c r="I38" s="55">
        <f t="shared" si="3"/>
        <v>-0.15513630448085181</v>
      </c>
    </row>
    <row r="39" spans="1:9" ht="18" customHeight="1">
      <c r="A39" s="88"/>
      <c r="B39" s="88"/>
      <c r="C39" s="61" t="s">
        <v>16</v>
      </c>
      <c r="D39" s="53"/>
      <c r="E39" s="53"/>
      <c r="F39" s="54">
        <f>F40+F43</f>
        <v>399824</v>
      </c>
      <c r="G39" s="55">
        <f t="shared" si="2"/>
        <v>15.150214185705924</v>
      </c>
      <c r="H39" s="54">
        <v>394123.8</v>
      </c>
      <c r="I39" s="55">
        <f t="shared" si="3"/>
        <v>1.4462968234854046</v>
      </c>
    </row>
    <row r="40" spans="1:9" ht="18" customHeight="1">
      <c r="A40" s="88"/>
      <c r="B40" s="88"/>
      <c r="C40" s="63"/>
      <c r="D40" s="61" t="s">
        <v>17</v>
      </c>
      <c r="E40" s="53"/>
      <c r="F40" s="54">
        <v>396681</v>
      </c>
      <c r="G40" s="55">
        <f t="shared" si="2"/>
        <v>15.031118975849401</v>
      </c>
      <c r="H40" s="54">
        <v>391190.8</v>
      </c>
      <c r="I40" s="55">
        <f t="shared" si="3"/>
        <v>1.4034583635402553</v>
      </c>
    </row>
    <row r="41" spans="1:9" ht="18" customHeight="1">
      <c r="A41" s="88"/>
      <c r="B41" s="88"/>
      <c r="C41" s="63"/>
      <c r="D41" s="63"/>
      <c r="E41" s="57" t="s">
        <v>91</v>
      </c>
      <c r="F41" s="54">
        <v>310602</v>
      </c>
      <c r="G41" s="55">
        <f t="shared" si="2"/>
        <v>11.769395600335725</v>
      </c>
      <c r="H41" s="54">
        <v>314965.7</v>
      </c>
      <c r="I41" s="58">
        <f t="shared" si="3"/>
        <v>-1.3854524476792252</v>
      </c>
    </row>
    <row r="42" spans="1:9" ht="18" customHeight="1">
      <c r="A42" s="88"/>
      <c r="B42" s="88"/>
      <c r="C42" s="63"/>
      <c r="D42" s="62"/>
      <c r="E42" s="47" t="s">
        <v>37</v>
      </c>
      <c r="F42" s="54">
        <v>86079</v>
      </c>
      <c r="G42" s="55">
        <f t="shared" si="2"/>
        <v>3.2617233755136761</v>
      </c>
      <c r="H42" s="54">
        <v>76225.100000000006</v>
      </c>
      <c r="I42" s="58">
        <f t="shared" si="3"/>
        <v>12.92736906871883</v>
      </c>
    </row>
    <row r="43" spans="1:9" ht="18" customHeight="1">
      <c r="A43" s="88"/>
      <c r="B43" s="88"/>
      <c r="C43" s="63"/>
      <c r="D43" s="53" t="s">
        <v>38</v>
      </c>
      <c r="E43" s="53"/>
      <c r="F43" s="54">
        <v>3143</v>
      </c>
      <c r="G43" s="55">
        <f t="shared" si="2"/>
        <v>0.11909520985652114</v>
      </c>
      <c r="H43" s="54">
        <v>2933</v>
      </c>
      <c r="I43" s="58">
        <f t="shared" si="3"/>
        <v>7.1599045346061985</v>
      </c>
    </row>
    <row r="44" spans="1:9" ht="18" customHeight="1">
      <c r="A44" s="88"/>
      <c r="B44" s="88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3"/>
        <v>#DIV/0!</v>
      </c>
    </row>
    <row r="45" spans="1:9" ht="18" customHeight="1">
      <c r="A45" s="88"/>
      <c r="B45" s="88"/>
      <c r="C45" s="47" t="s">
        <v>18</v>
      </c>
      <c r="D45" s="47"/>
      <c r="E45" s="47"/>
      <c r="F45" s="54">
        <f>SUM(F28,F32,F39)+1</f>
        <v>2639065</v>
      </c>
      <c r="G45" s="55">
        <f>F45/$F$45*100</f>
        <v>100</v>
      </c>
      <c r="H45" s="54">
        <v>2571633.0999999996</v>
      </c>
      <c r="I45" s="55">
        <f t="shared" si="3"/>
        <v>2.6221431043176535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K17" sqref="K17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99" t="s">
        <v>48</v>
      </c>
      <c r="B6" s="100"/>
      <c r="C6" s="100"/>
      <c r="D6" s="100"/>
      <c r="E6" s="100"/>
      <c r="F6" s="94" t="s">
        <v>258</v>
      </c>
      <c r="G6" s="94"/>
      <c r="H6" s="94" t="s">
        <v>259</v>
      </c>
      <c r="I6" s="94"/>
      <c r="J6" s="94" t="s">
        <v>260</v>
      </c>
      <c r="K6" s="94"/>
      <c r="L6" s="94" t="s">
        <v>261</v>
      </c>
      <c r="M6" s="94"/>
      <c r="N6" s="94" t="s">
        <v>262</v>
      </c>
      <c r="O6" s="94"/>
    </row>
    <row r="7" spans="1:25" ht="16" customHeight="1">
      <c r="A7" s="100"/>
      <c r="B7" s="100"/>
      <c r="C7" s="100"/>
      <c r="D7" s="100"/>
      <c r="E7" s="100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</row>
    <row r="8" spans="1:25" ht="16" customHeight="1">
      <c r="A8" s="97" t="s">
        <v>82</v>
      </c>
      <c r="B8" s="61" t="s">
        <v>49</v>
      </c>
      <c r="C8" s="53"/>
      <c r="D8" s="53"/>
      <c r="E8" s="66" t="s">
        <v>40</v>
      </c>
      <c r="F8" s="54">
        <v>17089</v>
      </c>
      <c r="G8" s="54">
        <v>16804</v>
      </c>
      <c r="H8" s="54">
        <v>6611</v>
      </c>
      <c r="I8" s="54">
        <v>7069</v>
      </c>
      <c r="J8" s="54">
        <v>2300</v>
      </c>
      <c r="K8" s="54">
        <v>2312</v>
      </c>
      <c r="L8" s="54">
        <v>1074</v>
      </c>
      <c r="M8" s="54">
        <v>1075</v>
      </c>
      <c r="N8" s="54">
        <v>3956</v>
      </c>
      <c r="O8" s="54">
        <v>4301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97"/>
      <c r="B9" s="63"/>
      <c r="C9" s="53" t="s">
        <v>50</v>
      </c>
      <c r="D9" s="53"/>
      <c r="E9" s="66" t="s">
        <v>41</v>
      </c>
      <c r="F9" s="54">
        <v>17081</v>
      </c>
      <c r="G9" s="54">
        <v>16790</v>
      </c>
      <c r="H9" s="54">
        <v>6611</v>
      </c>
      <c r="I9" s="54">
        <v>7069</v>
      </c>
      <c r="J9" s="54">
        <v>2300</v>
      </c>
      <c r="K9" s="54">
        <v>2312</v>
      </c>
      <c r="L9" s="54">
        <v>1074</v>
      </c>
      <c r="M9" s="54">
        <v>1075</v>
      </c>
      <c r="N9" s="54">
        <v>3956</v>
      </c>
      <c r="O9" s="54">
        <v>4301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97"/>
      <c r="B10" s="62"/>
      <c r="C10" s="53" t="s">
        <v>51</v>
      </c>
      <c r="D10" s="53"/>
      <c r="E10" s="66" t="s">
        <v>42</v>
      </c>
      <c r="F10" s="54">
        <v>7</v>
      </c>
      <c r="G10" s="54">
        <v>14</v>
      </c>
      <c r="H10" s="54"/>
      <c r="I10" s="54">
        <v>0</v>
      </c>
      <c r="J10" s="67">
        <v>0</v>
      </c>
      <c r="K10" s="67">
        <v>0</v>
      </c>
      <c r="L10" s="67">
        <v>0</v>
      </c>
      <c r="M10" s="67">
        <v>0</v>
      </c>
      <c r="N10" s="54">
        <v>0</v>
      </c>
      <c r="O10" s="54"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97"/>
      <c r="B11" s="61" t="s">
        <v>52</v>
      </c>
      <c r="C11" s="53"/>
      <c r="D11" s="53"/>
      <c r="E11" s="66" t="s">
        <v>43</v>
      </c>
      <c r="F11" s="54">
        <v>17335</v>
      </c>
      <c r="G11" s="54">
        <v>17186</v>
      </c>
      <c r="H11" s="54">
        <v>4532</v>
      </c>
      <c r="I11" s="54">
        <v>4811</v>
      </c>
      <c r="J11" s="54">
        <v>2550</v>
      </c>
      <c r="K11" s="54">
        <v>2487</v>
      </c>
      <c r="L11" s="54">
        <v>1449</v>
      </c>
      <c r="M11" s="54">
        <v>1386</v>
      </c>
      <c r="N11" s="54">
        <v>4078</v>
      </c>
      <c r="O11" s="54">
        <v>4269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97"/>
      <c r="B12" s="63"/>
      <c r="C12" s="53" t="s">
        <v>53</v>
      </c>
      <c r="D12" s="53"/>
      <c r="E12" s="66" t="s">
        <v>44</v>
      </c>
      <c r="F12" s="54">
        <v>17305</v>
      </c>
      <c r="G12" s="54">
        <v>17145</v>
      </c>
      <c r="H12" s="54">
        <v>4532</v>
      </c>
      <c r="I12" s="54">
        <v>4811</v>
      </c>
      <c r="J12" s="54">
        <v>2550</v>
      </c>
      <c r="K12" s="54">
        <v>2482</v>
      </c>
      <c r="L12" s="54">
        <v>1449</v>
      </c>
      <c r="M12" s="54">
        <v>1386</v>
      </c>
      <c r="N12" s="54">
        <v>4078</v>
      </c>
      <c r="O12" s="54">
        <v>4269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97"/>
      <c r="B13" s="62"/>
      <c r="C13" s="53" t="s">
        <v>54</v>
      </c>
      <c r="D13" s="53"/>
      <c r="E13" s="66" t="s">
        <v>45</v>
      </c>
      <c r="F13" s="54">
        <v>30</v>
      </c>
      <c r="G13" s="54">
        <v>41</v>
      </c>
      <c r="H13" s="67">
        <v>0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54"/>
      <c r="O13" s="54"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97"/>
      <c r="B14" s="53" t="s">
        <v>55</v>
      </c>
      <c r="C14" s="53"/>
      <c r="D14" s="53"/>
      <c r="E14" s="66" t="s">
        <v>96</v>
      </c>
      <c r="F14" s="54">
        <f t="shared" ref="F14:O15" si="0">F9-F12</f>
        <v>-224</v>
      </c>
      <c r="G14" s="54">
        <f t="shared" si="0"/>
        <v>-355</v>
      </c>
      <c r="H14" s="54">
        <f t="shared" si="0"/>
        <v>2079</v>
      </c>
      <c r="I14" s="54">
        <f t="shared" si="0"/>
        <v>2258</v>
      </c>
      <c r="J14" s="54">
        <f t="shared" si="0"/>
        <v>-250</v>
      </c>
      <c r="K14" s="54">
        <f t="shared" si="0"/>
        <v>-170</v>
      </c>
      <c r="L14" s="54">
        <f t="shared" si="0"/>
        <v>-375</v>
      </c>
      <c r="M14" s="54">
        <f t="shared" si="0"/>
        <v>-311</v>
      </c>
      <c r="N14" s="54">
        <f>N9-N12</f>
        <v>-122</v>
      </c>
      <c r="O14" s="54">
        <f t="shared" si="0"/>
        <v>32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97"/>
      <c r="B15" s="53" t="s">
        <v>56</v>
      </c>
      <c r="C15" s="53"/>
      <c r="D15" s="53"/>
      <c r="E15" s="66" t="s">
        <v>97</v>
      </c>
      <c r="F15" s="54">
        <f t="shared" ref="F15:K15" si="1">F10-F13</f>
        <v>-23</v>
      </c>
      <c r="G15" s="54">
        <f t="shared" si="1"/>
        <v>-27</v>
      </c>
      <c r="H15" s="54">
        <f t="shared" si="1"/>
        <v>0</v>
      </c>
      <c r="I15" s="54">
        <f t="shared" si="1"/>
        <v>0</v>
      </c>
      <c r="J15" s="54">
        <f t="shared" si="1"/>
        <v>0</v>
      </c>
      <c r="K15" s="54">
        <f t="shared" si="1"/>
        <v>-5</v>
      </c>
      <c r="L15" s="54">
        <f t="shared" si="0"/>
        <v>0</v>
      </c>
      <c r="M15" s="54">
        <f t="shared" si="0"/>
        <v>0</v>
      </c>
      <c r="N15" s="54">
        <f t="shared" si="0"/>
        <v>0</v>
      </c>
      <c r="O15" s="54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97"/>
      <c r="B16" s="53" t="s">
        <v>57</v>
      </c>
      <c r="C16" s="53"/>
      <c r="D16" s="53"/>
      <c r="E16" s="66" t="s">
        <v>98</v>
      </c>
      <c r="F16" s="54">
        <f t="shared" ref="F16:O16" si="2">F8-F11</f>
        <v>-246</v>
      </c>
      <c r="G16" s="54">
        <f t="shared" si="2"/>
        <v>-382</v>
      </c>
      <c r="H16" s="54">
        <f t="shared" si="2"/>
        <v>2079</v>
      </c>
      <c r="I16" s="54">
        <f t="shared" si="2"/>
        <v>2258</v>
      </c>
      <c r="J16" s="54">
        <f t="shared" si="2"/>
        <v>-250</v>
      </c>
      <c r="K16" s="54">
        <f t="shared" si="2"/>
        <v>-175</v>
      </c>
      <c r="L16" s="54">
        <f t="shared" si="2"/>
        <v>-375</v>
      </c>
      <c r="M16" s="54">
        <f t="shared" si="2"/>
        <v>-311</v>
      </c>
      <c r="N16" s="54">
        <f t="shared" si="2"/>
        <v>-122</v>
      </c>
      <c r="O16" s="54">
        <f t="shared" si="2"/>
        <v>32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97"/>
      <c r="B17" s="53" t="s">
        <v>58</v>
      </c>
      <c r="C17" s="53"/>
      <c r="D17" s="53"/>
      <c r="E17" s="51"/>
      <c r="F17" s="84">
        <v>55338</v>
      </c>
      <c r="G17" s="54">
        <v>55287</v>
      </c>
      <c r="H17" s="67">
        <v>0</v>
      </c>
      <c r="I17" s="67">
        <v>0</v>
      </c>
      <c r="J17" s="54">
        <v>326</v>
      </c>
      <c r="K17" s="54">
        <v>197</v>
      </c>
      <c r="L17" s="54">
        <v>12020</v>
      </c>
      <c r="M17" s="54">
        <v>11565</v>
      </c>
      <c r="N17" s="54">
        <v>508</v>
      </c>
      <c r="O17" s="54">
        <v>373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97"/>
      <c r="B18" s="53" t="s">
        <v>59</v>
      </c>
      <c r="C18" s="53"/>
      <c r="D18" s="53"/>
      <c r="E18" s="51"/>
      <c r="F18" s="68"/>
      <c r="G18" s="68"/>
      <c r="H18" s="68"/>
      <c r="I18" s="68"/>
      <c r="J18" s="68"/>
      <c r="K18" s="68"/>
      <c r="L18" s="68"/>
      <c r="M18" s="68">
        <v>0</v>
      </c>
      <c r="N18" s="68"/>
      <c r="O18" s="68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97" t="s">
        <v>83</v>
      </c>
      <c r="B19" s="61" t="s">
        <v>60</v>
      </c>
      <c r="C19" s="53"/>
      <c r="D19" s="53"/>
      <c r="E19" s="66"/>
      <c r="F19" s="54">
        <v>3008</v>
      </c>
      <c r="G19" s="54">
        <v>1658</v>
      </c>
      <c r="H19" s="54">
        <v>24</v>
      </c>
      <c r="I19" s="54">
        <v>18</v>
      </c>
      <c r="J19" s="54">
        <v>9602</v>
      </c>
      <c r="K19" s="54">
        <v>3385</v>
      </c>
      <c r="L19" s="54">
        <v>1326</v>
      </c>
      <c r="M19" s="54">
        <v>817</v>
      </c>
      <c r="N19" s="54">
        <v>3537</v>
      </c>
      <c r="O19" s="54">
        <v>3178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97"/>
      <c r="B20" s="62"/>
      <c r="C20" s="53" t="s">
        <v>61</v>
      </c>
      <c r="D20" s="53"/>
      <c r="E20" s="66"/>
      <c r="F20" s="54">
        <v>1875</v>
      </c>
      <c r="G20" s="54">
        <v>498</v>
      </c>
      <c r="H20" s="54">
        <v>0</v>
      </c>
      <c r="I20" s="54">
        <v>0</v>
      </c>
      <c r="J20" s="54">
        <v>745</v>
      </c>
      <c r="K20" s="67">
        <v>647</v>
      </c>
      <c r="L20" s="54">
        <v>930</v>
      </c>
      <c r="M20" s="67">
        <v>595</v>
      </c>
      <c r="N20" s="54">
        <v>1195</v>
      </c>
      <c r="O20" s="54">
        <v>1226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97"/>
      <c r="B21" s="53" t="s">
        <v>62</v>
      </c>
      <c r="C21" s="53"/>
      <c r="D21" s="53"/>
      <c r="E21" s="66" t="s">
        <v>99</v>
      </c>
      <c r="F21" s="54">
        <v>3008</v>
      </c>
      <c r="G21" s="54">
        <v>1658</v>
      </c>
      <c r="H21" s="54">
        <v>24</v>
      </c>
      <c r="I21" s="54">
        <v>18</v>
      </c>
      <c r="J21" s="54">
        <v>9602</v>
      </c>
      <c r="K21" s="54">
        <v>3385</v>
      </c>
      <c r="L21" s="54">
        <v>1326</v>
      </c>
      <c r="M21" s="54">
        <v>817</v>
      </c>
      <c r="N21" s="54">
        <v>3537</v>
      </c>
      <c r="O21" s="54">
        <v>3178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97"/>
      <c r="B22" s="61" t="s">
        <v>63</v>
      </c>
      <c r="C22" s="53"/>
      <c r="D22" s="53"/>
      <c r="E22" s="66" t="s">
        <v>100</v>
      </c>
      <c r="F22" s="54">
        <v>3701</v>
      </c>
      <c r="G22" s="54">
        <v>2312</v>
      </c>
      <c r="H22" s="54">
        <v>2221</v>
      </c>
      <c r="I22" s="54">
        <v>1064</v>
      </c>
      <c r="J22" s="54">
        <v>10622</v>
      </c>
      <c r="K22" s="54">
        <v>4222</v>
      </c>
      <c r="L22" s="54">
        <v>1425</v>
      </c>
      <c r="M22" s="54">
        <v>1001</v>
      </c>
      <c r="N22" s="54">
        <v>4455</v>
      </c>
      <c r="O22" s="54">
        <v>4271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97"/>
      <c r="B23" s="62" t="s">
        <v>64</v>
      </c>
      <c r="C23" s="53" t="s">
        <v>65</v>
      </c>
      <c r="D23" s="53"/>
      <c r="E23" s="66"/>
      <c r="F23" s="54">
        <v>1813</v>
      </c>
      <c r="G23" s="54">
        <v>1792</v>
      </c>
      <c r="H23" s="54">
        <v>767</v>
      </c>
      <c r="I23" s="54">
        <v>774</v>
      </c>
      <c r="J23" s="54">
        <v>729</v>
      </c>
      <c r="K23" s="54">
        <v>772</v>
      </c>
      <c r="L23" s="54">
        <v>285</v>
      </c>
      <c r="M23" s="54">
        <v>300</v>
      </c>
      <c r="N23" s="54">
        <v>1510</v>
      </c>
      <c r="O23" s="54">
        <v>1808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97"/>
      <c r="B24" s="53" t="s">
        <v>101</v>
      </c>
      <c r="C24" s="53"/>
      <c r="D24" s="53"/>
      <c r="E24" s="66" t="s">
        <v>102</v>
      </c>
      <c r="F24" s="54">
        <f t="shared" ref="F24:O24" si="3">F21-F22</f>
        <v>-693</v>
      </c>
      <c r="G24" s="54">
        <f t="shared" si="3"/>
        <v>-654</v>
      </c>
      <c r="H24" s="54">
        <f t="shared" si="3"/>
        <v>-2197</v>
      </c>
      <c r="I24" s="54">
        <f t="shared" si="3"/>
        <v>-1046</v>
      </c>
      <c r="J24" s="54">
        <f t="shared" si="3"/>
        <v>-1020</v>
      </c>
      <c r="K24" s="54">
        <f t="shared" si="3"/>
        <v>-837</v>
      </c>
      <c r="L24" s="54">
        <f t="shared" si="3"/>
        <v>-99</v>
      </c>
      <c r="M24" s="54">
        <f t="shared" si="3"/>
        <v>-184</v>
      </c>
      <c r="N24" s="54">
        <f t="shared" si="3"/>
        <v>-918</v>
      </c>
      <c r="O24" s="54">
        <f t="shared" si="3"/>
        <v>-1093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97"/>
      <c r="B25" s="61" t="s">
        <v>66</v>
      </c>
      <c r="C25" s="61"/>
      <c r="D25" s="61"/>
      <c r="E25" s="101" t="s">
        <v>103</v>
      </c>
      <c r="F25" s="92">
        <v>693</v>
      </c>
      <c r="G25" s="92">
        <v>654</v>
      </c>
      <c r="H25" s="92">
        <v>2197</v>
      </c>
      <c r="I25" s="92">
        <v>1046</v>
      </c>
      <c r="J25" s="92">
        <v>1020</v>
      </c>
      <c r="K25" s="92">
        <v>837</v>
      </c>
      <c r="L25" s="92">
        <v>99</v>
      </c>
      <c r="M25" s="92">
        <v>184</v>
      </c>
      <c r="N25" s="92">
        <v>918</v>
      </c>
      <c r="O25" s="92">
        <v>1093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97"/>
      <c r="B26" s="80" t="s">
        <v>67</v>
      </c>
      <c r="C26" s="80"/>
      <c r="D26" s="80"/>
      <c r="E26" s="102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97"/>
      <c r="B27" s="53" t="s">
        <v>104</v>
      </c>
      <c r="C27" s="53"/>
      <c r="D27" s="53"/>
      <c r="E27" s="66" t="s">
        <v>105</v>
      </c>
      <c r="F27" s="54">
        <f t="shared" ref="F27:O27" si="4">F24+F25</f>
        <v>0</v>
      </c>
      <c r="G27" s="54">
        <f t="shared" si="4"/>
        <v>0</v>
      </c>
      <c r="H27" s="54">
        <f t="shared" si="4"/>
        <v>0</v>
      </c>
      <c r="I27" s="54">
        <f t="shared" si="4"/>
        <v>0</v>
      </c>
      <c r="J27" s="54">
        <f t="shared" si="4"/>
        <v>0</v>
      </c>
      <c r="K27" s="54">
        <f t="shared" si="4"/>
        <v>0</v>
      </c>
      <c r="L27" s="54">
        <f t="shared" si="4"/>
        <v>0</v>
      </c>
      <c r="M27" s="54">
        <f t="shared" si="4"/>
        <v>0</v>
      </c>
      <c r="N27" s="54">
        <f t="shared" si="4"/>
        <v>0</v>
      </c>
      <c r="O27" s="54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0" t="s">
        <v>68</v>
      </c>
      <c r="B30" s="100"/>
      <c r="C30" s="100"/>
      <c r="D30" s="100"/>
      <c r="E30" s="100"/>
      <c r="F30" s="95" t="s">
        <v>254</v>
      </c>
      <c r="G30" s="95"/>
      <c r="H30" s="96" t="s">
        <v>255</v>
      </c>
      <c r="I30" s="95"/>
      <c r="J30" s="95"/>
      <c r="K30" s="95"/>
      <c r="L30" s="95"/>
      <c r="M30" s="95"/>
      <c r="N30" s="95"/>
      <c r="O30" s="95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0"/>
      <c r="B31" s="100"/>
      <c r="C31" s="100"/>
      <c r="D31" s="100"/>
      <c r="E31" s="100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97" t="s">
        <v>84</v>
      </c>
      <c r="B32" s="61" t="s">
        <v>49</v>
      </c>
      <c r="C32" s="53"/>
      <c r="D32" s="53"/>
      <c r="E32" s="66" t="s">
        <v>40</v>
      </c>
      <c r="F32" s="84">
        <v>4</v>
      </c>
      <c r="G32" s="84">
        <v>4</v>
      </c>
      <c r="H32" s="84">
        <v>64</v>
      </c>
      <c r="I32" s="84">
        <v>77</v>
      </c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03"/>
      <c r="B33" s="63"/>
      <c r="C33" s="61" t="s">
        <v>69</v>
      </c>
      <c r="D33" s="53"/>
      <c r="E33" s="66"/>
      <c r="F33" s="84"/>
      <c r="G33" s="84">
        <v>0</v>
      </c>
      <c r="H33" s="84"/>
      <c r="I33" s="84">
        <v>0</v>
      </c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03"/>
      <c r="B34" s="63"/>
      <c r="C34" s="62"/>
      <c r="D34" s="53" t="s">
        <v>70</v>
      </c>
      <c r="E34" s="66"/>
      <c r="F34" s="84"/>
      <c r="G34" s="84">
        <v>0</v>
      </c>
      <c r="H34" s="84"/>
      <c r="I34" s="84">
        <v>0</v>
      </c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03"/>
      <c r="B35" s="62"/>
      <c r="C35" s="53" t="s">
        <v>71</v>
      </c>
      <c r="D35" s="53"/>
      <c r="E35" s="66"/>
      <c r="F35" s="84">
        <v>4</v>
      </c>
      <c r="G35" s="84">
        <v>4</v>
      </c>
      <c r="H35" s="84">
        <v>64</v>
      </c>
      <c r="I35" s="84">
        <v>77</v>
      </c>
      <c r="J35" s="68"/>
      <c r="K35" s="68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03"/>
      <c r="B36" s="61" t="s">
        <v>52</v>
      </c>
      <c r="C36" s="53"/>
      <c r="D36" s="53"/>
      <c r="E36" s="66" t="s">
        <v>41</v>
      </c>
      <c r="F36" s="84">
        <v>4</v>
      </c>
      <c r="G36" s="84">
        <v>4</v>
      </c>
      <c r="H36" s="84">
        <v>64</v>
      </c>
      <c r="I36" s="84">
        <v>77</v>
      </c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03"/>
      <c r="B37" s="63"/>
      <c r="C37" s="53" t="s">
        <v>72</v>
      </c>
      <c r="D37" s="53"/>
      <c r="E37" s="66"/>
      <c r="F37" s="84"/>
      <c r="G37" s="84">
        <v>0</v>
      </c>
      <c r="H37" s="84"/>
      <c r="I37" s="84">
        <v>0</v>
      </c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03"/>
      <c r="B38" s="62"/>
      <c r="C38" s="53" t="s">
        <v>73</v>
      </c>
      <c r="D38" s="53"/>
      <c r="E38" s="66"/>
      <c r="F38" s="84">
        <v>4</v>
      </c>
      <c r="G38" s="84">
        <v>4</v>
      </c>
      <c r="H38" s="84">
        <v>64</v>
      </c>
      <c r="I38" s="84">
        <v>77</v>
      </c>
      <c r="J38" s="54"/>
      <c r="K38" s="68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03"/>
      <c r="B39" s="47" t="s">
        <v>74</v>
      </c>
      <c r="C39" s="47"/>
      <c r="D39" s="47"/>
      <c r="E39" s="66" t="s">
        <v>107</v>
      </c>
      <c r="F39" s="84">
        <f>F32-F36</f>
        <v>0</v>
      </c>
      <c r="G39" s="84">
        <f>G32-G36</f>
        <v>0</v>
      </c>
      <c r="H39" s="84">
        <f>H32-H36</f>
        <v>0</v>
      </c>
      <c r="I39" s="84">
        <f>I32-I36</f>
        <v>0</v>
      </c>
      <c r="J39" s="54">
        <f t="shared" ref="J39:O39" si="5">J32-J36</f>
        <v>0</v>
      </c>
      <c r="K39" s="54">
        <f t="shared" si="5"/>
        <v>0</v>
      </c>
      <c r="L39" s="54">
        <f t="shared" si="5"/>
        <v>0</v>
      </c>
      <c r="M39" s="54">
        <f t="shared" si="5"/>
        <v>0</v>
      </c>
      <c r="N39" s="54">
        <f t="shared" si="5"/>
        <v>0</v>
      </c>
      <c r="O39" s="54">
        <f t="shared" si="5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97" t="s">
        <v>85</v>
      </c>
      <c r="B40" s="61" t="s">
        <v>75</v>
      </c>
      <c r="C40" s="53"/>
      <c r="D40" s="53"/>
      <c r="E40" s="66" t="s">
        <v>43</v>
      </c>
      <c r="F40" s="84">
        <v>32</v>
      </c>
      <c r="G40" s="84">
        <v>32</v>
      </c>
      <c r="H40" s="84">
        <v>641</v>
      </c>
      <c r="I40" s="84">
        <v>651</v>
      </c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98"/>
      <c r="B41" s="62"/>
      <c r="C41" s="53" t="s">
        <v>76</v>
      </c>
      <c r="D41" s="53"/>
      <c r="E41" s="66"/>
      <c r="F41" s="87"/>
      <c r="G41" s="87">
        <v>0</v>
      </c>
      <c r="H41" s="87"/>
      <c r="I41" s="87">
        <v>0</v>
      </c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98"/>
      <c r="B42" s="61" t="s">
        <v>63</v>
      </c>
      <c r="C42" s="53"/>
      <c r="D42" s="53"/>
      <c r="E42" s="66" t="s">
        <v>44</v>
      </c>
      <c r="F42" s="84">
        <v>32</v>
      </c>
      <c r="G42" s="84">
        <v>32</v>
      </c>
      <c r="H42" s="84">
        <v>641</v>
      </c>
      <c r="I42" s="84">
        <v>651</v>
      </c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98"/>
      <c r="B43" s="62"/>
      <c r="C43" s="53" t="s">
        <v>77</v>
      </c>
      <c r="D43" s="53"/>
      <c r="E43" s="66"/>
      <c r="F43" s="84">
        <v>32</v>
      </c>
      <c r="G43" s="84">
        <v>32</v>
      </c>
      <c r="H43" s="84">
        <v>641</v>
      </c>
      <c r="I43" s="84">
        <v>651</v>
      </c>
      <c r="J43" s="68"/>
      <c r="K43" s="68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98"/>
      <c r="B44" s="53" t="s">
        <v>74</v>
      </c>
      <c r="C44" s="53"/>
      <c r="D44" s="53"/>
      <c r="E44" s="66" t="s">
        <v>108</v>
      </c>
      <c r="F44" s="87">
        <f>F40-F42</f>
        <v>0</v>
      </c>
      <c r="G44" s="87">
        <f>G40-G42</f>
        <v>0</v>
      </c>
      <c r="H44" s="87">
        <f>H40-H42</f>
        <v>0</v>
      </c>
      <c r="I44" s="87">
        <f>I40-I42</f>
        <v>0</v>
      </c>
      <c r="J44" s="68">
        <f t="shared" ref="J44:O44" si="6">J40-J42</f>
        <v>0</v>
      </c>
      <c r="K44" s="68">
        <f t="shared" si="6"/>
        <v>0</v>
      </c>
      <c r="L44" s="68">
        <f t="shared" si="6"/>
        <v>0</v>
      </c>
      <c r="M44" s="68">
        <f t="shared" si="6"/>
        <v>0</v>
      </c>
      <c r="N44" s="68">
        <f t="shared" si="6"/>
        <v>0</v>
      </c>
      <c r="O44" s="68">
        <f t="shared" si="6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97" t="s">
        <v>86</v>
      </c>
      <c r="B45" s="47" t="s">
        <v>78</v>
      </c>
      <c r="C45" s="47"/>
      <c r="D45" s="47"/>
      <c r="E45" s="66" t="s">
        <v>109</v>
      </c>
      <c r="F45" s="84">
        <f>F39+F44</f>
        <v>0</v>
      </c>
      <c r="G45" s="84">
        <f>G39+G44</f>
        <v>0</v>
      </c>
      <c r="H45" s="84">
        <f>H39+H44</f>
        <v>0</v>
      </c>
      <c r="I45" s="84">
        <f>I39+I44</f>
        <v>0</v>
      </c>
      <c r="J45" s="54">
        <f t="shared" ref="J45:O45" si="7">J39+J44</f>
        <v>0</v>
      </c>
      <c r="K45" s="54">
        <f t="shared" si="7"/>
        <v>0</v>
      </c>
      <c r="L45" s="54">
        <f t="shared" si="7"/>
        <v>0</v>
      </c>
      <c r="M45" s="54">
        <f t="shared" si="7"/>
        <v>0</v>
      </c>
      <c r="N45" s="54">
        <f t="shared" si="7"/>
        <v>0</v>
      </c>
      <c r="O45" s="54">
        <f t="shared" si="7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98"/>
      <c r="B46" s="53" t="s">
        <v>79</v>
      </c>
      <c r="C46" s="53"/>
      <c r="D46" s="53"/>
      <c r="E46" s="53"/>
      <c r="F46" s="87"/>
      <c r="G46" s="87">
        <v>0</v>
      </c>
      <c r="H46" s="87"/>
      <c r="I46" s="87">
        <v>0</v>
      </c>
      <c r="J46" s="68"/>
      <c r="K46" s="68"/>
      <c r="L46" s="54"/>
      <c r="M46" s="54"/>
      <c r="N46" s="68"/>
      <c r="O46" s="68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98"/>
      <c r="B47" s="53" t="s">
        <v>80</v>
      </c>
      <c r="C47" s="53"/>
      <c r="D47" s="53"/>
      <c r="E47" s="53"/>
      <c r="F47" s="84"/>
      <c r="G47" s="84">
        <v>0</v>
      </c>
      <c r="H47" s="84"/>
      <c r="I47" s="84">
        <v>0</v>
      </c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98"/>
      <c r="B48" s="53" t="s">
        <v>81</v>
      </c>
      <c r="C48" s="53"/>
      <c r="D48" s="53"/>
      <c r="E48" s="53"/>
      <c r="F48" s="84"/>
      <c r="G48" s="84">
        <v>0</v>
      </c>
      <c r="H48" s="84"/>
      <c r="I48" s="84">
        <v>0</v>
      </c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45" sqref="F45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256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9"/>
      <c r="F7" s="48" t="s">
        <v>235</v>
      </c>
      <c r="G7" s="48"/>
      <c r="H7" s="48" t="s">
        <v>245</v>
      </c>
      <c r="I7" s="69" t="s">
        <v>21</v>
      </c>
    </row>
    <row r="8" spans="1:9" ht="17.149999999999999" customHeight="1">
      <c r="A8" s="18"/>
      <c r="B8" s="19"/>
      <c r="C8" s="19"/>
      <c r="D8" s="19"/>
      <c r="E8" s="60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88" t="s">
        <v>87</v>
      </c>
      <c r="B9" s="88" t="s">
        <v>89</v>
      </c>
      <c r="C9" s="61" t="s">
        <v>3</v>
      </c>
      <c r="D9" s="53"/>
      <c r="E9" s="53"/>
      <c r="F9" s="54">
        <v>752047</v>
      </c>
      <c r="G9" s="55">
        <f>F9/$F$27*100</f>
        <v>26.330158856866369</v>
      </c>
      <c r="H9" s="54">
        <v>757893.7</v>
      </c>
      <c r="I9" s="55">
        <f t="shared" ref="I9:I45" si="0">(F9/H9-1)*100</f>
        <v>-0.77144063870697721</v>
      </c>
    </row>
    <row r="10" spans="1:9" ht="18" customHeight="1">
      <c r="A10" s="88"/>
      <c r="B10" s="88"/>
      <c r="C10" s="63"/>
      <c r="D10" s="61" t="s">
        <v>22</v>
      </c>
      <c r="E10" s="53"/>
      <c r="F10" s="54">
        <v>161655</v>
      </c>
      <c r="G10" s="55">
        <f t="shared" ref="G10:G27" si="1">F10/$F$27*100</f>
        <v>5.6597550818057023</v>
      </c>
      <c r="H10" s="54">
        <v>158181.4</v>
      </c>
      <c r="I10" s="55">
        <f t="shared" si="0"/>
        <v>2.1959598283995518</v>
      </c>
    </row>
    <row r="11" spans="1:9" ht="18" customHeight="1">
      <c r="A11" s="88"/>
      <c r="B11" s="88"/>
      <c r="C11" s="63"/>
      <c r="D11" s="63"/>
      <c r="E11" s="47" t="s">
        <v>23</v>
      </c>
      <c r="F11" s="54">
        <v>137550</v>
      </c>
      <c r="G11" s="55">
        <f t="shared" si="1"/>
        <v>4.8158071912552929</v>
      </c>
      <c r="H11" s="54">
        <v>135250.5</v>
      </c>
      <c r="I11" s="55">
        <f t="shared" si="0"/>
        <v>1.7001785575654127</v>
      </c>
    </row>
    <row r="12" spans="1:9" ht="18" customHeight="1">
      <c r="A12" s="88"/>
      <c r="B12" s="88"/>
      <c r="C12" s="63"/>
      <c r="D12" s="63"/>
      <c r="E12" s="47" t="s">
        <v>24</v>
      </c>
      <c r="F12" s="54">
        <v>7159</v>
      </c>
      <c r="G12" s="55">
        <f t="shared" si="1"/>
        <v>0.25064604639910315</v>
      </c>
      <c r="H12" s="54">
        <v>7828.9</v>
      </c>
      <c r="I12" s="55">
        <f t="shared" si="0"/>
        <v>-8.5567576543320261</v>
      </c>
    </row>
    <row r="13" spans="1:9" ht="18" customHeight="1">
      <c r="A13" s="88"/>
      <c r="B13" s="88"/>
      <c r="C13" s="63"/>
      <c r="D13" s="62"/>
      <c r="E13" s="47" t="s">
        <v>25</v>
      </c>
      <c r="F13" s="54">
        <v>376</v>
      </c>
      <c r="G13" s="55">
        <f t="shared" si="1"/>
        <v>1.3164256662391785E-2</v>
      </c>
      <c r="H13" s="54">
        <v>402.6</v>
      </c>
      <c r="I13" s="55">
        <f t="shared" si="0"/>
        <v>-6.6070541480377614</v>
      </c>
    </row>
    <row r="14" spans="1:9" ht="18" customHeight="1">
      <c r="A14" s="88"/>
      <c r="B14" s="88"/>
      <c r="C14" s="63"/>
      <c r="D14" s="61" t="s">
        <v>26</v>
      </c>
      <c r="E14" s="53"/>
      <c r="F14" s="54">
        <v>148320</v>
      </c>
      <c r="G14" s="55">
        <f t="shared" si="1"/>
        <v>5.1928791174626312</v>
      </c>
      <c r="H14" s="54">
        <v>148249.60000000001</v>
      </c>
      <c r="I14" s="55">
        <f t="shared" si="0"/>
        <v>4.7487480573304985E-2</v>
      </c>
    </row>
    <row r="15" spans="1:9" ht="18" customHeight="1">
      <c r="A15" s="88"/>
      <c r="B15" s="88"/>
      <c r="C15" s="63"/>
      <c r="D15" s="63"/>
      <c r="E15" s="47" t="s">
        <v>27</v>
      </c>
      <c r="F15" s="54">
        <v>5912</v>
      </c>
      <c r="G15" s="55">
        <f t="shared" si="1"/>
        <v>0.20698692922356443</v>
      </c>
      <c r="H15" s="54">
        <v>5793.7</v>
      </c>
      <c r="I15" s="55">
        <f t="shared" si="0"/>
        <v>2.0418730690232589</v>
      </c>
    </row>
    <row r="16" spans="1:9" ht="18" customHeight="1">
      <c r="A16" s="88"/>
      <c r="B16" s="88"/>
      <c r="C16" s="63"/>
      <c r="D16" s="62"/>
      <c r="E16" s="47" t="s">
        <v>28</v>
      </c>
      <c r="F16" s="54">
        <v>142408</v>
      </c>
      <c r="G16" s="55">
        <f t="shared" si="1"/>
        <v>4.9858921882390668</v>
      </c>
      <c r="H16" s="54">
        <v>142455.9</v>
      </c>
      <c r="I16" s="55">
        <f t="shared" si="0"/>
        <v>-3.3624440967339186E-2</v>
      </c>
    </row>
    <row r="17" spans="1:9" ht="18" customHeight="1">
      <c r="A17" s="88"/>
      <c r="B17" s="88"/>
      <c r="C17" s="63"/>
      <c r="D17" s="89" t="s">
        <v>29</v>
      </c>
      <c r="E17" s="90"/>
      <c r="F17" s="54">
        <v>278611</v>
      </c>
      <c r="G17" s="55">
        <f t="shared" si="1"/>
        <v>9.7545391302277586</v>
      </c>
      <c r="H17" s="54">
        <v>285174.90000000002</v>
      </c>
      <c r="I17" s="55">
        <f t="shared" si="0"/>
        <v>-2.3017102837592063</v>
      </c>
    </row>
    <row r="18" spans="1:9" ht="18" customHeight="1">
      <c r="A18" s="88"/>
      <c r="B18" s="88"/>
      <c r="C18" s="63"/>
      <c r="D18" s="89" t="s">
        <v>93</v>
      </c>
      <c r="E18" s="91"/>
      <c r="F18" s="54">
        <v>16107</v>
      </c>
      <c r="G18" s="55">
        <f t="shared" si="1"/>
        <v>0.5639273459072992</v>
      </c>
      <c r="H18" s="54">
        <v>16639.599999999999</v>
      </c>
      <c r="I18" s="55">
        <f t="shared" si="0"/>
        <v>-3.2007980961080706</v>
      </c>
    </row>
    <row r="19" spans="1:9" ht="18" customHeight="1">
      <c r="A19" s="88"/>
      <c r="B19" s="88"/>
      <c r="C19" s="62"/>
      <c r="D19" s="89" t="s">
        <v>94</v>
      </c>
      <c r="E19" s="91"/>
      <c r="F19" s="54">
        <v>0</v>
      </c>
      <c r="G19" s="55">
        <f t="shared" si="1"/>
        <v>0</v>
      </c>
      <c r="H19" s="54">
        <v>0</v>
      </c>
      <c r="I19" s="55" t="e">
        <f t="shared" si="0"/>
        <v>#DIV/0!</v>
      </c>
    </row>
    <row r="20" spans="1:9" ht="18" customHeight="1">
      <c r="A20" s="88"/>
      <c r="B20" s="88"/>
      <c r="C20" s="53" t="s">
        <v>4</v>
      </c>
      <c r="D20" s="53"/>
      <c r="E20" s="53"/>
      <c r="F20" s="54">
        <v>111260</v>
      </c>
      <c r="G20" s="55">
        <f>F20/$F$27*100</f>
        <v>3.8953595645151862</v>
      </c>
      <c r="H20" s="54">
        <v>110791.9</v>
      </c>
      <c r="I20" s="55">
        <f t="shared" si="0"/>
        <v>0.422503811199193</v>
      </c>
    </row>
    <row r="21" spans="1:9" ht="18" customHeight="1">
      <c r="A21" s="88"/>
      <c r="B21" s="88"/>
      <c r="C21" s="53" t="s">
        <v>5</v>
      </c>
      <c r="D21" s="53"/>
      <c r="E21" s="53"/>
      <c r="F21" s="54">
        <v>657027</v>
      </c>
      <c r="G21" s="55">
        <f t="shared" si="1"/>
        <v>23.003383143939594</v>
      </c>
      <c r="H21" s="54">
        <v>656171.69999999995</v>
      </c>
      <c r="I21" s="55">
        <f t="shared" si="0"/>
        <v>0.13034698082834417</v>
      </c>
    </row>
    <row r="22" spans="1:9" ht="18" customHeight="1">
      <c r="A22" s="88"/>
      <c r="B22" s="88"/>
      <c r="C22" s="53" t="s">
        <v>30</v>
      </c>
      <c r="D22" s="53"/>
      <c r="E22" s="53"/>
      <c r="F22" s="54">
        <v>24468</v>
      </c>
      <c r="G22" s="55">
        <f t="shared" si="1"/>
        <v>0.85665700004096335</v>
      </c>
      <c r="H22" s="54">
        <v>25313.5</v>
      </c>
      <c r="I22" s="55">
        <f t="shared" si="0"/>
        <v>-3.3401149584213918</v>
      </c>
    </row>
    <row r="23" spans="1:9" ht="18" customHeight="1">
      <c r="A23" s="88"/>
      <c r="B23" s="88"/>
      <c r="C23" s="53" t="s">
        <v>6</v>
      </c>
      <c r="D23" s="53"/>
      <c r="E23" s="53"/>
      <c r="F23" s="54">
        <v>496006</v>
      </c>
      <c r="G23" s="55">
        <f t="shared" si="1"/>
        <v>17.365825239591221</v>
      </c>
      <c r="H23" s="54">
        <v>755255.6</v>
      </c>
      <c r="I23" s="55">
        <f t="shared" si="0"/>
        <v>-34.326074510404162</v>
      </c>
    </row>
    <row r="24" spans="1:9" ht="18" customHeight="1">
      <c r="A24" s="88"/>
      <c r="B24" s="88"/>
      <c r="C24" s="53" t="s">
        <v>31</v>
      </c>
      <c r="D24" s="53"/>
      <c r="E24" s="53"/>
      <c r="F24" s="54">
        <v>6424</v>
      </c>
      <c r="G24" s="55">
        <f t="shared" si="1"/>
        <v>0.22491272552980007</v>
      </c>
      <c r="H24" s="54">
        <v>7411.2</v>
      </c>
      <c r="I24" s="55">
        <f t="shared" si="0"/>
        <v>-13.320379965457684</v>
      </c>
    </row>
    <row r="25" spans="1:9" ht="18" customHeight="1">
      <c r="A25" s="88"/>
      <c r="B25" s="88"/>
      <c r="C25" s="53" t="s">
        <v>7</v>
      </c>
      <c r="D25" s="53"/>
      <c r="E25" s="53"/>
      <c r="F25" s="54">
        <v>293819</v>
      </c>
      <c r="G25" s="55">
        <f t="shared" si="1"/>
        <v>10.286991298636414</v>
      </c>
      <c r="H25" s="54">
        <v>272983.59999999998</v>
      </c>
      <c r="I25" s="55">
        <f t="shared" si="0"/>
        <v>7.6324731595597717</v>
      </c>
    </row>
    <row r="26" spans="1:9" ht="18" customHeight="1">
      <c r="A26" s="88"/>
      <c r="B26" s="88"/>
      <c r="C26" s="53" t="s">
        <v>8</v>
      </c>
      <c r="D26" s="53"/>
      <c r="E26" s="53"/>
      <c r="F26" s="54">
        <v>515168</v>
      </c>
      <c r="G26" s="55">
        <f t="shared" si="1"/>
        <v>18.036712170880453</v>
      </c>
      <c r="H26" s="54">
        <v>508833.6</v>
      </c>
      <c r="I26" s="55">
        <f t="shared" si="0"/>
        <v>1.2448863439835867</v>
      </c>
    </row>
    <row r="27" spans="1:9" ht="18" customHeight="1">
      <c r="A27" s="88"/>
      <c r="B27" s="88"/>
      <c r="C27" s="53" t="s">
        <v>9</v>
      </c>
      <c r="D27" s="53"/>
      <c r="E27" s="53"/>
      <c r="F27" s="54">
        <f>SUM(F9,F20:F26)</f>
        <v>2856219</v>
      </c>
      <c r="G27" s="55">
        <f t="shared" si="1"/>
        <v>100</v>
      </c>
      <c r="H27" s="54">
        <v>3094654.8000000003</v>
      </c>
      <c r="I27" s="55">
        <f t="shared" si="0"/>
        <v>-7.704762418089417</v>
      </c>
    </row>
    <row r="28" spans="1:9" ht="18" customHeight="1">
      <c r="A28" s="88"/>
      <c r="B28" s="88" t="s">
        <v>88</v>
      </c>
      <c r="C28" s="61" t="s">
        <v>10</v>
      </c>
      <c r="D28" s="53"/>
      <c r="E28" s="53"/>
      <c r="F28" s="54">
        <v>967923</v>
      </c>
      <c r="G28" s="55">
        <f t="shared" ref="G28:G45" si="2">F28/$F$45*100</f>
        <v>34.32396098814062</v>
      </c>
      <c r="H28" s="54">
        <v>993994.1</v>
      </c>
      <c r="I28" s="55">
        <f t="shared" si="0"/>
        <v>-2.6228626507943997</v>
      </c>
    </row>
    <row r="29" spans="1:9" ht="18" customHeight="1">
      <c r="A29" s="88"/>
      <c r="B29" s="88"/>
      <c r="C29" s="63"/>
      <c r="D29" s="53" t="s">
        <v>11</v>
      </c>
      <c r="E29" s="53"/>
      <c r="F29" s="54">
        <v>528768</v>
      </c>
      <c r="G29" s="55">
        <f t="shared" si="2"/>
        <v>18.750884320113421</v>
      </c>
      <c r="H29" s="54">
        <v>550303.30000000005</v>
      </c>
      <c r="I29" s="55">
        <f t="shared" si="0"/>
        <v>-3.9133510556814799</v>
      </c>
    </row>
    <row r="30" spans="1:9" ht="18" customHeight="1">
      <c r="A30" s="88"/>
      <c r="B30" s="88"/>
      <c r="C30" s="63"/>
      <c r="D30" s="53" t="s">
        <v>32</v>
      </c>
      <c r="E30" s="53"/>
      <c r="F30" s="54">
        <v>62791</v>
      </c>
      <c r="G30" s="55">
        <f t="shared" si="2"/>
        <v>2.2266604207218323</v>
      </c>
      <c r="H30" s="54">
        <v>65045.7</v>
      </c>
      <c r="I30" s="55">
        <f t="shared" si="0"/>
        <v>-3.4663321326390495</v>
      </c>
    </row>
    <row r="31" spans="1:9" ht="18" customHeight="1">
      <c r="A31" s="88"/>
      <c r="B31" s="88"/>
      <c r="C31" s="62"/>
      <c r="D31" s="53" t="s">
        <v>12</v>
      </c>
      <c r="E31" s="53"/>
      <c r="F31" s="54">
        <v>376363</v>
      </c>
      <c r="G31" s="55">
        <f t="shared" si="2"/>
        <v>13.34638078584719</v>
      </c>
      <c r="H31" s="54">
        <v>378645.1</v>
      </c>
      <c r="I31" s="55">
        <f t="shared" si="0"/>
        <v>-0.60270157992272644</v>
      </c>
    </row>
    <row r="32" spans="1:9" ht="18" customHeight="1">
      <c r="A32" s="88"/>
      <c r="B32" s="88"/>
      <c r="C32" s="61" t="s">
        <v>13</v>
      </c>
      <c r="D32" s="53"/>
      <c r="E32" s="53"/>
      <c r="F32" s="54">
        <v>1356755</v>
      </c>
      <c r="G32" s="55">
        <f t="shared" si="2"/>
        <v>48.112510696062323</v>
      </c>
      <c r="H32" s="54">
        <v>1581275.6</v>
      </c>
      <c r="I32" s="55">
        <f t="shared" si="0"/>
        <v>-14.198701352250055</v>
      </c>
    </row>
    <row r="33" spans="1:9" ht="18" customHeight="1">
      <c r="A33" s="88"/>
      <c r="B33" s="88"/>
      <c r="C33" s="63"/>
      <c r="D33" s="53" t="s">
        <v>14</v>
      </c>
      <c r="E33" s="53"/>
      <c r="F33" s="54">
        <v>86621</v>
      </c>
      <c r="G33" s="55">
        <f t="shared" si="2"/>
        <v>3.0717069692049148</v>
      </c>
      <c r="H33" s="54">
        <v>160787.9</v>
      </c>
      <c r="I33" s="55">
        <f t="shared" si="0"/>
        <v>-46.127165041648034</v>
      </c>
    </row>
    <row r="34" spans="1:9" ht="18" customHeight="1">
      <c r="A34" s="88"/>
      <c r="B34" s="88"/>
      <c r="C34" s="63"/>
      <c r="D34" s="53" t="s">
        <v>33</v>
      </c>
      <c r="E34" s="53"/>
      <c r="F34" s="54">
        <v>42997</v>
      </c>
      <c r="G34" s="55">
        <f t="shared" si="2"/>
        <v>1.5247363174623214</v>
      </c>
      <c r="H34" s="54">
        <v>42613</v>
      </c>
      <c r="I34" s="55">
        <f t="shared" si="0"/>
        <v>0.9011334569262841</v>
      </c>
    </row>
    <row r="35" spans="1:9" ht="18" customHeight="1">
      <c r="A35" s="88"/>
      <c r="B35" s="88"/>
      <c r="C35" s="63"/>
      <c r="D35" s="53" t="s">
        <v>34</v>
      </c>
      <c r="E35" s="53"/>
      <c r="F35" s="54">
        <v>759744</v>
      </c>
      <c r="G35" s="55">
        <f t="shared" si="2"/>
        <v>26.941630085217433</v>
      </c>
      <c r="H35" s="54">
        <v>926901.4</v>
      </c>
      <c r="I35" s="55">
        <f t="shared" si="0"/>
        <v>-18.034000164418785</v>
      </c>
    </row>
    <row r="36" spans="1:9" ht="18" customHeight="1">
      <c r="A36" s="88"/>
      <c r="B36" s="88"/>
      <c r="C36" s="63"/>
      <c r="D36" s="53" t="s">
        <v>35</v>
      </c>
      <c r="E36" s="53"/>
      <c r="F36" s="54">
        <v>30891</v>
      </c>
      <c r="G36" s="55">
        <f t="shared" si="2"/>
        <v>1.0954399047079697</v>
      </c>
      <c r="H36" s="54">
        <v>30340.2</v>
      </c>
      <c r="I36" s="55">
        <f t="shared" si="0"/>
        <v>1.8154132141515289</v>
      </c>
    </row>
    <row r="37" spans="1:9" ht="18" customHeight="1">
      <c r="A37" s="88"/>
      <c r="B37" s="88"/>
      <c r="C37" s="63"/>
      <c r="D37" s="53" t="s">
        <v>15</v>
      </c>
      <c r="E37" s="53"/>
      <c r="F37" s="54">
        <v>73839</v>
      </c>
      <c r="G37" s="55">
        <f t="shared" si="2"/>
        <v>2.6184386107193607</v>
      </c>
      <c r="H37" s="54">
        <v>52840.3</v>
      </c>
      <c r="I37" s="55">
        <f t="shared" si="0"/>
        <v>39.739933346328456</v>
      </c>
    </row>
    <row r="38" spans="1:9" ht="18" customHeight="1">
      <c r="A38" s="88"/>
      <c r="B38" s="88"/>
      <c r="C38" s="62"/>
      <c r="D38" s="53" t="s">
        <v>36</v>
      </c>
      <c r="E38" s="53"/>
      <c r="F38" s="54">
        <v>362664</v>
      </c>
      <c r="G38" s="55">
        <f t="shared" si="2"/>
        <v>12.860594270208509</v>
      </c>
      <c r="H38" s="54">
        <v>367792.7</v>
      </c>
      <c r="I38" s="55">
        <f t="shared" si="0"/>
        <v>-1.3944539954164448</v>
      </c>
    </row>
    <row r="39" spans="1:9" ht="18" customHeight="1">
      <c r="A39" s="88"/>
      <c r="B39" s="88"/>
      <c r="C39" s="61" t="s">
        <v>16</v>
      </c>
      <c r="D39" s="53"/>
      <c r="E39" s="53"/>
      <c r="F39" s="54">
        <v>495285</v>
      </c>
      <c r="G39" s="55">
        <f t="shared" si="2"/>
        <v>17.563528315797051</v>
      </c>
      <c r="H39" s="54">
        <v>483209.9</v>
      </c>
      <c r="I39" s="55">
        <f t="shared" si="0"/>
        <v>2.4989347279515517</v>
      </c>
    </row>
    <row r="40" spans="1:9" ht="18" customHeight="1">
      <c r="A40" s="88"/>
      <c r="B40" s="88"/>
      <c r="C40" s="63"/>
      <c r="D40" s="61" t="s">
        <v>17</v>
      </c>
      <c r="E40" s="53"/>
      <c r="F40" s="54">
        <v>488630</v>
      </c>
      <c r="G40" s="55">
        <f t="shared" si="2"/>
        <v>17.327532311594158</v>
      </c>
      <c r="H40" s="54">
        <v>477175.1</v>
      </c>
      <c r="I40" s="55">
        <f t="shared" si="0"/>
        <v>2.4005653270675831</v>
      </c>
    </row>
    <row r="41" spans="1:9" ht="18" customHeight="1">
      <c r="A41" s="88"/>
      <c r="B41" s="88"/>
      <c r="C41" s="63"/>
      <c r="D41" s="63"/>
      <c r="E41" s="57" t="s">
        <v>91</v>
      </c>
      <c r="F41" s="54">
        <v>326487</v>
      </c>
      <c r="G41" s="55">
        <f t="shared" si="2"/>
        <v>11.577705097549153</v>
      </c>
      <c r="H41" s="54">
        <v>316949</v>
      </c>
      <c r="I41" s="58">
        <f t="shared" si="0"/>
        <v>3.0093169563557565</v>
      </c>
    </row>
    <row r="42" spans="1:9" ht="18" customHeight="1">
      <c r="A42" s="88"/>
      <c r="B42" s="88"/>
      <c r="C42" s="63"/>
      <c r="D42" s="62"/>
      <c r="E42" s="47" t="s">
        <v>37</v>
      </c>
      <c r="F42" s="54">
        <v>62853</v>
      </c>
      <c r="G42" s="55">
        <f t="shared" si="2"/>
        <v>2.2288590311291321</v>
      </c>
      <c r="H42" s="54">
        <v>64630.3</v>
      </c>
      <c r="I42" s="58">
        <f t="shared" si="0"/>
        <v>-2.7499485535422252</v>
      </c>
    </row>
    <row r="43" spans="1:9" ht="18" customHeight="1">
      <c r="A43" s="88"/>
      <c r="B43" s="88"/>
      <c r="C43" s="63"/>
      <c r="D43" s="53" t="s">
        <v>38</v>
      </c>
      <c r="E43" s="53"/>
      <c r="F43" s="54">
        <v>66555</v>
      </c>
      <c r="G43" s="55">
        <f t="shared" si="2"/>
        <v>2.3601373493198312</v>
      </c>
      <c r="H43" s="54">
        <v>6034.8</v>
      </c>
      <c r="I43" s="58">
        <f t="shared" si="0"/>
        <v>1002.8534499900577</v>
      </c>
    </row>
    <row r="44" spans="1:9" ht="18" customHeight="1">
      <c r="A44" s="88"/>
      <c r="B44" s="88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0"/>
        <v>#DIV/0!</v>
      </c>
    </row>
    <row r="45" spans="1:9" ht="18" customHeight="1">
      <c r="A45" s="88"/>
      <c r="B45" s="88"/>
      <c r="C45" s="47" t="s">
        <v>18</v>
      </c>
      <c r="D45" s="47"/>
      <c r="E45" s="47"/>
      <c r="F45" s="54">
        <f>SUM(F28,F32,F39)</f>
        <v>2819963</v>
      </c>
      <c r="G45" s="55">
        <f t="shared" si="2"/>
        <v>100</v>
      </c>
      <c r="H45" s="54">
        <v>3058479.6</v>
      </c>
      <c r="I45" s="55">
        <f t="shared" si="0"/>
        <v>-7.798534932193113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34" sqref="I34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3" t="s">
        <v>0</v>
      </c>
      <c r="B1" s="33"/>
      <c r="C1" s="21" t="s">
        <v>256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88" t="s">
        <v>115</v>
      </c>
      <c r="B7" s="61" t="s">
        <v>116</v>
      </c>
      <c r="C7" s="53"/>
      <c r="D7" s="66" t="s">
        <v>117</v>
      </c>
      <c r="E7" s="70">
        <v>2425830.2000000002</v>
      </c>
      <c r="F7" s="36">
        <v>3136839</v>
      </c>
      <c r="G7" s="36">
        <v>3112931</v>
      </c>
      <c r="H7" s="36">
        <v>3094654.8</v>
      </c>
      <c r="I7" s="36">
        <v>2856219</v>
      </c>
    </row>
    <row r="8" spans="1:9" ht="27" customHeight="1">
      <c r="A8" s="88"/>
      <c r="B8" s="80"/>
      <c r="C8" s="53" t="s">
        <v>118</v>
      </c>
      <c r="D8" s="66" t="s">
        <v>41</v>
      </c>
      <c r="E8" s="71">
        <v>1378520.1</v>
      </c>
      <c r="F8" s="71">
        <v>1395886</v>
      </c>
      <c r="G8" s="71">
        <v>1519824</v>
      </c>
      <c r="H8" s="71">
        <v>1527167.7</v>
      </c>
      <c r="I8" s="72">
        <v>1522606</v>
      </c>
    </row>
    <row r="9" spans="1:9" ht="27" customHeight="1">
      <c r="A9" s="88"/>
      <c r="B9" s="53" t="s">
        <v>119</v>
      </c>
      <c r="C9" s="53"/>
      <c r="D9" s="66"/>
      <c r="E9" s="71">
        <v>2411637.5</v>
      </c>
      <c r="F9" s="71">
        <v>3100102</v>
      </c>
      <c r="G9" s="71">
        <v>3067518</v>
      </c>
      <c r="H9" s="71">
        <v>3058479.6</v>
      </c>
      <c r="I9" s="73">
        <v>2819963</v>
      </c>
    </row>
    <row r="10" spans="1:9" ht="27" customHeight="1">
      <c r="A10" s="88"/>
      <c r="B10" s="53" t="s">
        <v>120</v>
      </c>
      <c r="C10" s="53"/>
      <c r="D10" s="66"/>
      <c r="E10" s="71">
        <v>14192.7</v>
      </c>
      <c r="F10" s="71">
        <v>36737</v>
      </c>
      <c r="G10" s="71">
        <v>45413</v>
      </c>
      <c r="H10" s="71">
        <v>36175.300000000003</v>
      </c>
      <c r="I10" s="73">
        <v>36256</v>
      </c>
    </row>
    <row r="11" spans="1:9" ht="27" customHeight="1">
      <c r="A11" s="88"/>
      <c r="B11" s="53" t="s">
        <v>121</v>
      </c>
      <c r="C11" s="53"/>
      <c r="D11" s="66"/>
      <c r="E11" s="71">
        <v>4627</v>
      </c>
      <c r="F11" s="71">
        <v>4926</v>
      </c>
      <c r="G11" s="71">
        <v>12441</v>
      </c>
      <c r="H11" s="71">
        <v>8606.7000000000007</v>
      </c>
      <c r="I11" s="73">
        <v>7850</v>
      </c>
    </row>
    <row r="12" spans="1:9" ht="27" customHeight="1">
      <c r="A12" s="88"/>
      <c r="B12" s="53" t="s">
        <v>122</v>
      </c>
      <c r="C12" s="53"/>
      <c r="D12" s="66"/>
      <c r="E12" s="71">
        <v>9565.7000000000007</v>
      </c>
      <c r="F12" s="71">
        <v>31811</v>
      </c>
      <c r="G12" s="71">
        <v>32972</v>
      </c>
      <c r="H12" s="71">
        <v>27568.6</v>
      </c>
      <c r="I12" s="73">
        <v>28407</v>
      </c>
    </row>
    <row r="13" spans="1:9" ht="27" customHeight="1">
      <c r="A13" s="88"/>
      <c r="B13" s="53" t="s">
        <v>123</v>
      </c>
      <c r="C13" s="53"/>
      <c r="D13" s="66"/>
      <c r="E13" s="71">
        <v>1122.5999999999999</v>
      </c>
      <c r="F13" s="71">
        <v>22245</v>
      </c>
      <c r="G13" s="71">
        <v>1161</v>
      </c>
      <c r="H13" s="71">
        <v>-5403.4</v>
      </c>
      <c r="I13" s="73">
        <v>838</v>
      </c>
    </row>
    <row r="14" spans="1:9" ht="27" customHeight="1">
      <c r="A14" s="88"/>
      <c r="B14" s="53" t="s">
        <v>124</v>
      </c>
      <c r="C14" s="53"/>
      <c r="D14" s="66"/>
      <c r="E14" s="71">
        <v>8000</v>
      </c>
      <c r="F14" s="71">
        <v>5600</v>
      </c>
      <c r="G14" s="71">
        <v>0</v>
      </c>
      <c r="H14" s="71">
        <v>0</v>
      </c>
      <c r="I14" s="73">
        <v>0</v>
      </c>
    </row>
    <row r="15" spans="1:9" ht="27" customHeight="1">
      <c r="A15" s="88"/>
      <c r="B15" s="53" t="s">
        <v>125</v>
      </c>
      <c r="C15" s="53"/>
      <c r="D15" s="66"/>
      <c r="E15" s="71">
        <v>3914.9</v>
      </c>
      <c r="F15" s="71">
        <v>33896</v>
      </c>
      <c r="G15" s="71">
        <v>25533</v>
      </c>
      <c r="H15" s="71">
        <v>-2762.1</v>
      </c>
      <c r="I15" s="73">
        <v>-5663</v>
      </c>
    </row>
    <row r="16" spans="1:9" ht="27" customHeight="1">
      <c r="A16" s="88"/>
      <c r="B16" s="53" t="s">
        <v>126</v>
      </c>
      <c r="C16" s="53"/>
      <c r="D16" s="66" t="s">
        <v>42</v>
      </c>
      <c r="E16" s="71">
        <v>49032</v>
      </c>
      <c r="F16" s="71">
        <v>56538</v>
      </c>
      <c r="G16" s="71">
        <v>134173</v>
      </c>
      <c r="H16" s="71">
        <v>136903.70000000001</v>
      </c>
      <c r="I16" s="73">
        <v>152969</v>
      </c>
    </row>
    <row r="17" spans="1:9" ht="27" customHeight="1">
      <c r="A17" s="88"/>
      <c r="B17" s="53" t="s">
        <v>127</v>
      </c>
      <c r="C17" s="53"/>
      <c r="D17" s="66" t="s">
        <v>43</v>
      </c>
      <c r="E17" s="71">
        <v>131946.4</v>
      </c>
      <c r="F17" s="71">
        <v>135176</v>
      </c>
      <c r="G17" s="71">
        <v>159729</v>
      </c>
      <c r="H17" s="71">
        <v>140166</v>
      </c>
      <c r="I17" s="73">
        <v>112762</v>
      </c>
    </row>
    <row r="18" spans="1:9" ht="27" customHeight="1">
      <c r="A18" s="88"/>
      <c r="B18" s="53" t="s">
        <v>128</v>
      </c>
      <c r="C18" s="53"/>
      <c r="D18" s="66" t="s">
        <v>44</v>
      </c>
      <c r="E18" s="71">
        <v>5812170.7999999998</v>
      </c>
      <c r="F18" s="71">
        <v>5865598</v>
      </c>
      <c r="G18" s="71">
        <v>5862841</v>
      </c>
      <c r="H18" s="71">
        <v>5778414</v>
      </c>
      <c r="I18" s="73">
        <v>5717310</v>
      </c>
    </row>
    <row r="19" spans="1:9" ht="27" customHeight="1">
      <c r="A19" s="88"/>
      <c r="B19" s="53" t="s">
        <v>129</v>
      </c>
      <c r="C19" s="53"/>
      <c r="D19" s="66" t="s">
        <v>130</v>
      </c>
      <c r="E19" s="71">
        <v>5882055.7999999998</v>
      </c>
      <c r="F19" s="71">
        <v>5944236</v>
      </c>
      <c r="G19" s="71">
        <v>5888397</v>
      </c>
      <c r="H19" s="71">
        <v>5781676.2999999998</v>
      </c>
      <c r="I19" s="71">
        <f>I17+I18-I16</f>
        <v>5677103</v>
      </c>
    </row>
    <row r="20" spans="1:9" ht="27" customHeight="1">
      <c r="A20" s="88"/>
      <c r="B20" s="53" t="s">
        <v>131</v>
      </c>
      <c r="C20" s="53"/>
      <c r="D20" s="66" t="s">
        <v>132</v>
      </c>
      <c r="E20" s="74">
        <v>4.2162394295157535</v>
      </c>
      <c r="F20" s="74">
        <v>4.2020609132837494</v>
      </c>
      <c r="G20" s="74">
        <v>3.8575789038730801</v>
      </c>
      <c r="H20" s="74">
        <v>3.7837455572168008</v>
      </c>
      <c r="I20" s="74">
        <f>I18/I8</f>
        <v>3.7549503942582652</v>
      </c>
    </row>
    <row r="21" spans="1:9" ht="27" customHeight="1">
      <c r="A21" s="88"/>
      <c r="B21" s="53" t="s">
        <v>133</v>
      </c>
      <c r="C21" s="53"/>
      <c r="D21" s="66" t="s">
        <v>134</v>
      </c>
      <c r="E21" s="74">
        <v>4.2669350994591948</v>
      </c>
      <c r="F21" s="74">
        <v>4.2583964593097141</v>
      </c>
      <c r="G21" s="74">
        <v>3.874394008779964</v>
      </c>
      <c r="H21" s="74">
        <v>3.785881733878997</v>
      </c>
      <c r="I21" s="74">
        <f>I19/I8</f>
        <v>3.7285436941664489</v>
      </c>
    </row>
    <row r="22" spans="1:9" ht="27" customHeight="1">
      <c r="A22" s="88"/>
      <c r="B22" s="53" t="s">
        <v>135</v>
      </c>
      <c r="C22" s="53"/>
      <c r="D22" s="66" t="s">
        <v>136</v>
      </c>
      <c r="E22" s="71">
        <v>1079981.2625412669</v>
      </c>
      <c r="F22" s="71">
        <v>1122685.4270956668</v>
      </c>
      <c r="G22" s="71">
        <v>1122157.7326095286</v>
      </c>
      <c r="H22" s="71">
        <v>1105998.2613069597</v>
      </c>
      <c r="I22" s="71">
        <f>I18/I24*1000000</f>
        <v>1094302.8518470454</v>
      </c>
    </row>
    <row r="23" spans="1:9" ht="27" customHeight="1">
      <c r="A23" s="88"/>
      <c r="B23" s="53" t="s">
        <v>137</v>
      </c>
      <c r="C23" s="53"/>
      <c r="D23" s="66" t="s">
        <v>138</v>
      </c>
      <c r="E23" s="71">
        <v>1092966.8565869024</v>
      </c>
      <c r="F23" s="71">
        <v>1137736.8739585355</v>
      </c>
      <c r="G23" s="71">
        <v>1127049.1944476664</v>
      </c>
      <c r="H23" s="71">
        <v>1106622.6710719683</v>
      </c>
      <c r="I23" s="71">
        <f>I19/I24*1000000</f>
        <v>1086607.1637062565</v>
      </c>
    </row>
    <row r="24" spans="1:9" ht="27" customHeight="1">
      <c r="A24" s="88"/>
      <c r="B24" s="75" t="s">
        <v>139</v>
      </c>
      <c r="C24" s="76"/>
      <c r="D24" s="66" t="s">
        <v>140</v>
      </c>
      <c r="E24" s="71">
        <v>5381733</v>
      </c>
      <c r="F24" s="71">
        <v>5224614</v>
      </c>
      <c r="G24" s="71">
        <v>5224614</v>
      </c>
      <c r="H24" s="73">
        <v>5224614</v>
      </c>
      <c r="I24" s="73">
        <v>5224614</v>
      </c>
    </row>
    <row r="25" spans="1:9" ht="27" customHeight="1">
      <c r="A25" s="88"/>
      <c r="B25" s="47" t="s">
        <v>141</v>
      </c>
      <c r="C25" s="47"/>
      <c r="D25" s="47"/>
      <c r="E25" s="71">
        <v>1344611.2</v>
      </c>
      <c r="F25" s="71">
        <v>1353652</v>
      </c>
      <c r="G25" s="71">
        <v>1398415</v>
      </c>
      <c r="H25" s="71">
        <v>1358763.3</v>
      </c>
      <c r="I25" s="54">
        <v>1364506</v>
      </c>
    </row>
    <row r="26" spans="1:9" ht="27" customHeight="1">
      <c r="A26" s="88"/>
      <c r="B26" s="47" t="s">
        <v>142</v>
      </c>
      <c r="C26" s="47"/>
      <c r="D26" s="47"/>
      <c r="E26" s="77">
        <v>0.45493</v>
      </c>
      <c r="F26" s="77">
        <v>0.46200000000000002</v>
      </c>
      <c r="G26" s="77">
        <v>0.44600000000000001</v>
      </c>
      <c r="H26" s="77">
        <v>0.44419999999999998</v>
      </c>
      <c r="I26" s="78">
        <v>0.44400000000000001</v>
      </c>
    </row>
    <row r="27" spans="1:9" ht="27" customHeight="1">
      <c r="A27" s="88"/>
      <c r="B27" s="47" t="s">
        <v>143</v>
      </c>
      <c r="C27" s="47"/>
      <c r="D27" s="47"/>
      <c r="E27" s="58">
        <v>0.7</v>
      </c>
      <c r="F27" s="58">
        <v>2.4</v>
      </c>
      <c r="G27" s="58">
        <v>2.4</v>
      </c>
      <c r="H27" s="58">
        <v>2</v>
      </c>
      <c r="I27" s="55">
        <v>2.1</v>
      </c>
    </row>
    <row r="28" spans="1:9" ht="27" customHeight="1">
      <c r="A28" s="88"/>
      <c r="B28" s="47" t="s">
        <v>144</v>
      </c>
      <c r="C28" s="47"/>
      <c r="D28" s="47"/>
      <c r="E28" s="58">
        <v>99.1</v>
      </c>
      <c r="F28" s="58">
        <v>98.2</v>
      </c>
      <c r="G28" s="58">
        <v>92.7</v>
      </c>
      <c r="H28" s="58">
        <v>98.1</v>
      </c>
      <c r="I28" s="55">
        <v>97.8</v>
      </c>
    </row>
    <row r="29" spans="1:9" ht="27" customHeight="1">
      <c r="A29" s="88"/>
      <c r="B29" s="47" t="s">
        <v>145</v>
      </c>
      <c r="C29" s="47"/>
      <c r="D29" s="47"/>
      <c r="E29" s="58">
        <v>39.39</v>
      </c>
      <c r="F29" s="58">
        <v>43.7</v>
      </c>
      <c r="G29" s="58">
        <v>40.700000000000003</v>
      </c>
      <c r="H29" s="58">
        <v>41.88</v>
      </c>
      <c r="I29" s="55">
        <v>45.3</v>
      </c>
    </row>
    <row r="30" spans="1:9" ht="27" customHeight="1">
      <c r="A30" s="88"/>
      <c r="B30" s="88" t="s">
        <v>146</v>
      </c>
      <c r="C30" s="47" t="s">
        <v>147</v>
      </c>
      <c r="D30" s="47"/>
      <c r="E30" s="58">
        <v>0</v>
      </c>
      <c r="F30" s="58">
        <v>0</v>
      </c>
      <c r="G30" s="58">
        <v>0</v>
      </c>
      <c r="H30" s="58">
        <v>0</v>
      </c>
      <c r="I30" s="55">
        <v>0</v>
      </c>
    </row>
    <row r="31" spans="1:9" ht="27" customHeight="1">
      <c r="A31" s="88"/>
      <c r="B31" s="88"/>
      <c r="C31" s="47" t="s">
        <v>148</v>
      </c>
      <c r="D31" s="47"/>
      <c r="E31" s="58">
        <v>0</v>
      </c>
      <c r="F31" s="58">
        <v>0</v>
      </c>
      <c r="G31" s="58">
        <v>0</v>
      </c>
      <c r="H31" s="58">
        <v>0</v>
      </c>
      <c r="I31" s="55">
        <v>0</v>
      </c>
    </row>
    <row r="32" spans="1:9" ht="27" customHeight="1">
      <c r="A32" s="88"/>
      <c r="B32" s="88"/>
      <c r="C32" s="47" t="s">
        <v>149</v>
      </c>
      <c r="D32" s="47"/>
      <c r="E32" s="58">
        <v>20.7</v>
      </c>
      <c r="F32" s="58">
        <v>19.600000000000001</v>
      </c>
      <c r="G32" s="58">
        <v>19.100000000000001</v>
      </c>
      <c r="H32" s="58">
        <v>18.899999999999999</v>
      </c>
      <c r="I32" s="55">
        <v>19.100000000000001</v>
      </c>
    </row>
    <row r="33" spans="1:9" ht="27" customHeight="1">
      <c r="A33" s="88"/>
      <c r="B33" s="88"/>
      <c r="C33" s="47" t="s">
        <v>150</v>
      </c>
      <c r="D33" s="47"/>
      <c r="E33" s="58">
        <v>326.89999999999998</v>
      </c>
      <c r="F33" s="58">
        <v>325.60000000000002</v>
      </c>
      <c r="G33" s="58">
        <v>304</v>
      </c>
      <c r="H33" s="58">
        <v>311</v>
      </c>
      <c r="I33" s="79">
        <v>306.7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G13" sqref="G13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257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99" t="s">
        <v>48</v>
      </c>
      <c r="B6" s="100"/>
      <c r="C6" s="100"/>
      <c r="D6" s="100"/>
      <c r="E6" s="100"/>
      <c r="F6" s="94" t="s">
        <v>263</v>
      </c>
      <c r="G6" s="94"/>
      <c r="H6" s="94" t="s">
        <v>264</v>
      </c>
      <c r="I6" s="94"/>
      <c r="J6" s="94" t="s">
        <v>265</v>
      </c>
      <c r="K6" s="94"/>
      <c r="L6" s="94" t="s">
        <v>266</v>
      </c>
      <c r="M6" s="94"/>
      <c r="N6" s="94" t="s">
        <v>267</v>
      </c>
      <c r="O6" s="94"/>
    </row>
    <row r="7" spans="1:25" ht="16" customHeight="1">
      <c r="A7" s="100"/>
      <c r="B7" s="100"/>
      <c r="C7" s="100"/>
      <c r="D7" s="100"/>
      <c r="E7" s="100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</row>
    <row r="8" spans="1:25" ht="16" customHeight="1">
      <c r="A8" s="97" t="s">
        <v>82</v>
      </c>
      <c r="B8" s="61" t="s">
        <v>49</v>
      </c>
      <c r="C8" s="53"/>
      <c r="D8" s="53"/>
      <c r="E8" s="66" t="s">
        <v>40</v>
      </c>
      <c r="F8" s="54">
        <v>15500</v>
      </c>
      <c r="G8" s="54">
        <v>15385</v>
      </c>
      <c r="H8" s="54">
        <v>6449</v>
      </c>
      <c r="I8" s="54">
        <v>7788</v>
      </c>
      <c r="J8" s="54">
        <v>2170</v>
      </c>
      <c r="K8" s="54">
        <v>2190</v>
      </c>
      <c r="L8" s="54">
        <v>927</v>
      </c>
      <c r="M8" s="54">
        <v>894</v>
      </c>
      <c r="N8" s="54">
        <v>4294</v>
      </c>
      <c r="O8" s="54">
        <v>4318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97"/>
      <c r="B9" s="63"/>
      <c r="C9" s="53" t="s">
        <v>50</v>
      </c>
      <c r="D9" s="53"/>
      <c r="E9" s="66" t="s">
        <v>41</v>
      </c>
      <c r="F9" s="54">
        <v>15490</v>
      </c>
      <c r="G9" s="54">
        <v>15372</v>
      </c>
      <c r="H9" s="54">
        <v>6449</v>
      </c>
      <c r="I9" s="54">
        <v>7787</v>
      </c>
      <c r="J9" s="54">
        <v>2168</v>
      </c>
      <c r="K9" s="54">
        <v>2111</v>
      </c>
      <c r="L9" s="54">
        <v>927</v>
      </c>
      <c r="M9" s="54">
        <v>891</v>
      </c>
      <c r="N9" s="54">
        <v>4294</v>
      </c>
      <c r="O9" s="54">
        <v>4307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97"/>
      <c r="B10" s="62"/>
      <c r="C10" s="53" t="s">
        <v>51</v>
      </c>
      <c r="D10" s="53"/>
      <c r="E10" s="66" t="s">
        <v>42</v>
      </c>
      <c r="F10" s="54">
        <v>10</v>
      </c>
      <c r="G10" s="54">
        <v>13</v>
      </c>
      <c r="H10" s="54">
        <v>0</v>
      </c>
      <c r="I10" s="54">
        <v>1</v>
      </c>
      <c r="J10" s="67">
        <v>2</v>
      </c>
      <c r="K10" s="67">
        <v>79</v>
      </c>
      <c r="L10" s="54">
        <v>0</v>
      </c>
      <c r="M10" s="54">
        <v>3</v>
      </c>
      <c r="N10" s="54">
        <v>0</v>
      </c>
      <c r="O10" s="54">
        <v>11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97"/>
      <c r="B11" s="61" t="s">
        <v>52</v>
      </c>
      <c r="C11" s="53"/>
      <c r="D11" s="53"/>
      <c r="E11" s="66" t="s">
        <v>43</v>
      </c>
      <c r="F11" s="54">
        <v>15471</v>
      </c>
      <c r="G11" s="54">
        <v>15721</v>
      </c>
      <c r="H11" s="54">
        <v>3004</v>
      </c>
      <c r="I11" s="54">
        <v>2568</v>
      </c>
      <c r="J11" s="54">
        <v>2028</v>
      </c>
      <c r="K11" s="54">
        <v>2052</v>
      </c>
      <c r="L11" s="54">
        <v>1246</v>
      </c>
      <c r="M11" s="54">
        <v>1187</v>
      </c>
      <c r="N11" s="54">
        <v>4217</v>
      </c>
      <c r="O11" s="54">
        <v>4336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97"/>
      <c r="B12" s="63"/>
      <c r="C12" s="53" t="s">
        <v>53</v>
      </c>
      <c r="D12" s="53"/>
      <c r="E12" s="66" t="s">
        <v>44</v>
      </c>
      <c r="F12" s="54">
        <v>15416</v>
      </c>
      <c r="G12" s="54">
        <v>15681</v>
      </c>
      <c r="H12" s="54">
        <v>3004</v>
      </c>
      <c r="I12" s="54">
        <v>2568</v>
      </c>
      <c r="J12" s="54">
        <v>2023</v>
      </c>
      <c r="K12" s="54">
        <v>2045</v>
      </c>
      <c r="L12" s="54">
        <v>1245</v>
      </c>
      <c r="M12" s="54">
        <v>1184</v>
      </c>
      <c r="N12" s="54">
        <v>4217</v>
      </c>
      <c r="O12" s="54">
        <v>4335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97"/>
      <c r="B13" s="62"/>
      <c r="C13" s="53" t="s">
        <v>54</v>
      </c>
      <c r="D13" s="53"/>
      <c r="E13" s="66" t="s">
        <v>45</v>
      </c>
      <c r="F13" s="54">
        <v>55</v>
      </c>
      <c r="G13" s="54">
        <v>40</v>
      </c>
      <c r="H13" s="67">
        <v>47</v>
      </c>
      <c r="I13" s="67">
        <v>0</v>
      </c>
      <c r="J13" s="67">
        <v>5</v>
      </c>
      <c r="K13" s="67">
        <v>7</v>
      </c>
      <c r="L13" s="54">
        <v>1</v>
      </c>
      <c r="M13" s="54">
        <v>2</v>
      </c>
      <c r="N13" s="54">
        <v>0</v>
      </c>
      <c r="O13" s="54">
        <v>1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97"/>
      <c r="B14" s="53" t="s">
        <v>55</v>
      </c>
      <c r="C14" s="53"/>
      <c r="D14" s="53"/>
      <c r="E14" s="66" t="s">
        <v>152</v>
      </c>
      <c r="F14" s="54">
        <f t="shared" ref="F14:O15" si="0">F9-F12</f>
        <v>74</v>
      </c>
      <c r="G14" s="54">
        <f t="shared" si="0"/>
        <v>-309</v>
      </c>
      <c r="H14" s="54">
        <f t="shared" si="0"/>
        <v>3445</v>
      </c>
      <c r="I14" s="54">
        <f t="shared" si="0"/>
        <v>5219</v>
      </c>
      <c r="J14" s="54">
        <f t="shared" si="0"/>
        <v>145</v>
      </c>
      <c r="K14" s="54">
        <f t="shared" si="0"/>
        <v>66</v>
      </c>
      <c r="L14" s="54">
        <f t="shared" si="0"/>
        <v>-318</v>
      </c>
      <c r="M14" s="54">
        <f t="shared" si="0"/>
        <v>-293</v>
      </c>
      <c r="N14" s="54">
        <f t="shared" si="0"/>
        <v>77</v>
      </c>
      <c r="O14" s="54">
        <f t="shared" si="0"/>
        <v>-28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97"/>
      <c r="B15" s="53" t="s">
        <v>56</v>
      </c>
      <c r="C15" s="53"/>
      <c r="D15" s="53"/>
      <c r="E15" s="66" t="s">
        <v>153</v>
      </c>
      <c r="F15" s="54">
        <f t="shared" si="0"/>
        <v>-45</v>
      </c>
      <c r="G15" s="54">
        <f t="shared" si="0"/>
        <v>-27</v>
      </c>
      <c r="H15" s="54">
        <f t="shared" si="0"/>
        <v>-47</v>
      </c>
      <c r="I15" s="54">
        <f t="shared" si="0"/>
        <v>1</v>
      </c>
      <c r="J15" s="54">
        <f t="shared" si="0"/>
        <v>-3</v>
      </c>
      <c r="K15" s="54">
        <f t="shared" si="0"/>
        <v>72</v>
      </c>
      <c r="L15" s="54">
        <f t="shared" si="0"/>
        <v>-1</v>
      </c>
      <c r="M15" s="54">
        <f t="shared" si="0"/>
        <v>1</v>
      </c>
      <c r="N15" s="54">
        <f t="shared" si="0"/>
        <v>0</v>
      </c>
      <c r="O15" s="54">
        <f t="shared" si="0"/>
        <v>10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97"/>
      <c r="B16" s="53" t="s">
        <v>57</v>
      </c>
      <c r="C16" s="53"/>
      <c r="D16" s="53"/>
      <c r="E16" s="66" t="s">
        <v>154</v>
      </c>
      <c r="F16" s="54">
        <f t="shared" ref="F16:O16" si="1">F8-F11</f>
        <v>29</v>
      </c>
      <c r="G16" s="54">
        <f t="shared" si="1"/>
        <v>-336</v>
      </c>
      <c r="H16" s="54">
        <f t="shared" si="1"/>
        <v>3445</v>
      </c>
      <c r="I16" s="54">
        <f t="shared" si="1"/>
        <v>5220</v>
      </c>
      <c r="J16" s="54">
        <f t="shared" si="1"/>
        <v>142</v>
      </c>
      <c r="K16" s="54">
        <f t="shared" si="1"/>
        <v>138</v>
      </c>
      <c r="L16" s="54">
        <f t="shared" si="1"/>
        <v>-319</v>
      </c>
      <c r="M16" s="54">
        <f t="shared" si="1"/>
        <v>-293</v>
      </c>
      <c r="N16" s="54">
        <f t="shared" si="1"/>
        <v>77</v>
      </c>
      <c r="O16" s="54">
        <f t="shared" si="1"/>
        <v>-18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97"/>
      <c r="B17" s="53" t="s">
        <v>58</v>
      </c>
      <c r="C17" s="53"/>
      <c r="D17" s="53"/>
      <c r="E17" s="51"/>
      <c r="F17" s="67">
        <v>54524</v>
      </c>
      <c r="G17" s="67">
        <v>54552</v>
      </c>
      <c r="H17" s="67">
        <v>0</v>
      </c>
      <c r="I17" s="67">
        <v>0</v>
      </c>
      <c r="J17" s="54">
        <v>0</v>
      </c>
      <c r="K17" s="54">
        <v>138</v>
      </c>
      <c r="L17" s="54">
        <v>11120</v>
      </c>
      <c r="M17" s="54">
        <v>10880</v>
      </c>
      <c r="N17" s="67">
        <v>344</v>
      </c>
      <c r="O17" s="68">
        <v>421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97"/>
      <c r="B18" s="53" t="s">
        <v>59</v>
      </c>
      <c r="C18" s="53"/>
      <c r="D18" s="53"/>
      <c r="E18" s="51"/>
      <c r="F18" s="68"/>
      <c r="G18" s="68">
        <v>0</v>
      </c>
      <c r="H18" s="68"/>
      <c r="I18" s="68">
        <v>0</v>
      </c>
      <c r="J18" s="68"/>
      <c r="K18" s="68">
        <v>0</v>
      </c>
      <c r="L18" s="68"/>
      <c r="M18" s="68">
        <v>0</v>
      </c>
      <c r="N18" s="68"/>
      <c r="O18" s="68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97" t="s">
        <v>83</v>
      </c>
      <c r="B19" s="61" t="s">
        <v>60</v>
      </c>
      <c r="C19" s="53"/>
      <c r="D19" s="53"/>
      <c r="E19" s="66"/>
      <c r="F19" s="54">
        <v>1974</v>
      </c>
      <c r="G19" s="54">
        <v>1747</v>
      </c>
      <c r="H19" s="54">
        <v>21</v>
      </c>
      <c r="I19" s="54">
        <v>173</v>
      </c>
      <c r="J19" s="54">
        <v>1373</v>
      </c>
      <c r="K19" s="54">
        <v>1693</v>
      </c>
      <c r="L19" s="54">
        <v>991</v>
      </c>
      <c r="M19" s="54">
        <v>433</v>
      </c>
      <c r="N19" s="54">
        <v>1829</v>
      </c>
      <c r="O19" s="54">
        <v>1963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97"/>
      <c r="B20" s="62"/>
      <c r="C20" s="53" t="s">
        <v>61</v>
      </c>
      <c r="D20" s="53"/>
      <c r="E20" s="66"/>
      <c r="F20" s="54">
        <v>887</v>
      </c>
      <c r="G20" s="54">
        <v>565</v>
      </c>
      <c r="H20" s="54">
        <v>0</v>
      </c>
      <c r="I20" s="54">
        <v>155</v>
      </c>
      <c r="J20" s="54">
        <v>867</v>
      </c>
      <c r="K20" s="67">
        <v>1046</v>
      </c>
      <c r="L20" s="54">
        <v>734</v>
      </c>
      <c r="M20" s="54">
        <v>287</v>
      </c>
      <c r="N20" s="54">
        <v>698</v>
      </c>
      <c r="O20" s="54">
        <v>732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97"/>
      <c r="B21" s="80" t="s">
        <v>62</v>
      </c>
      <c r="C21" s="53"/>
      <c r="D21" s="53"/>
      <c r="E21" s="66" t="s">
        <v>155</v>
      </c>
      <c r="F21" s="54">
        <v>1974</v>
      </c>
      <c r="G21" s="54">
        <v>1747</v>
      </c>
      <c r="H21" s="54">
        <v>21</v>
      </c>
      <c r="I21" s="54">
        <v>173</v>
      </c>
      <c r="J21" s="54">
        <v>1373</v>
      </c>
      <c r="K21" s="54">
        <v>1693</v>
      </c>
      <c r="L21" s="54">
        <v>991</v>
      </c>
      <c r="M21" s="54">
        <v>433</v>
      </c>
      <c r="N21" s="54">
        <v>1829</v>
      </c>
      <c r="O21" s="54">
        <v>1830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97"/>
      <c r="B22" s="61" t="s">
        <v>63</v>
      </c>
      <c r="C22" s="53"/>
      <c r="D22" s="53"/>
      <c r="E22" s="66" t="s">
        <v>156</v>
      </c>
      <c r="F22" s="54">
        <v>2616</v>
      </c>
      <c r="G22" s="54">
        <v>2372</v>
      </c>
      <c r="H22" s="54">
        <v>9236</v>
      </c>
      <c r="I22" s="54">
        <v>1497</v>
      </c>
      <c r="J22" s="54">
        <v>2321</v>
      </c>
      <c r="K22" s="54">
        <v>2633</v>
      </c>
      <c r="L22" s="54">
        <v>1159</v>
      </c>
      <c r="M22" s="54">
        <v>622</v>
      </c>
      <c r="N22" s="54">
        <v>3147</v>
      </c>
      <c r="O22" s="54">
        <v>3067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97"/>
      <c r="B23" s="62" t="s">
        <v>64</v>
      </c>
      <c r="C23" s="53" t="s">
        <v>65</v>
      </c>
      <c r="D23" s="53"/>
      <c r="E23" s="66"/>
      <c r="F23" s="54">
        <v>1708</v>
      </c>
      <c r="G23" s="54">
        <v>1638</v>
      </c>
      <c r="H23" s="54">
        <v>779</v>
      </c>
      <c r="I23" s="54">
        <v>778</v>
      </c>
      <c r="J23" s="54">
        <v>814</v>
      </c>
      <c r="K23" s="54">
        <v>849</v>
      </c>
      <c r="L23" s="54">
        <v>334</v>
      </c>
      <c r="M23" s="54">
        <v>325</v>
      </c>
      <c r="N23" s="54">
        <v>1592</v>
      </c>
      <c r="O23" s="54">
        <v>1544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97"/>
      <c r="B24" s="53" t="s">
        <v>157</v>
      </c>
      <c r="C24" s="53"/>
      <c r="D24" s="53"/>
      <c r="E24" s="66" t="s">
        <v>158</v>
      </c>
      <c r="F24" s="54">
        <f t="shared" ref="F24:O24" si="2">F21-F22</f>
        <v>-642</v>
      </c>
      <c r="G24" s="54">
        <f t="shared" si="2"/>
        <v>-625</v>
      </c>
      <c r="H24" s="54">
        <f t="shared" si="2"/>
        <v>-9215</v>
      </c>
      <c r="I24" s="54">
        <f t="shared" si="2"/>
        <v>-1324</v>
      </c>
      <c r="J24" s="54">
        <f t="shared" si="2"/>
        <v>-948</v>
      </c>
      <c r="K24" s="54">
        <f t="shared" si="2"/>
        <v>-940</v>
      </c>
      <c r="L24" s="54">
        <f t="shared" si="2"/>
        <v>-168</v>
      </c>
      <c r="M24" s="54">
        <f t="shared" si="2"/>
        <v>-189</v>
      </c>
      <c r="N24" s="54">
        <f t="shared" si="2"/>
        <v>-1318</v>
      </c>
      <c r="O24" s="54">
        <f t="shared" si="2"/>
        <v>-1237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97"/>
      <c r="B25" s="61" t="s">
        <v>66</v>
      </c>
      <c r="C25" s="61"/>
      <c r="D25" s="61"/>
      <c r="E25" s="101" t="s">
        <v>159</v>
      </c>
      <c r="F25" s="92">
        <v>642</v>
      </c>
      <c r="G25" s="92">
        <v>625</v>
      </c>
      <c r="H25" s="92">
        <v>9215</v>
      </c>
      <c r="I25" s="92">
        <v>1324</v>
      </c>
      <c r="J25" s="92">
        <v>948</v>
      </c>
      <c r="K25" s="92">
        <v>940</v>
      </c>
      <c r="L25" s="92">
        <v>168</v>
      </c>
      <c r="M25" s="92">
        <v>189</v>
      </c>
      <c r="N25" s="92">
        <v>1318</v>
      </c>
      <c r="O25" s="92">
        <v>1237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97"/>
      <c r="B26" s="80" t="s">
        <v>67</v>
      </c>
      <c r="C26" s="80"/>
      <c r="D26" s="80"/>
      <c r="E26" s="102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97"/>
      <c r="B27" s="53" t="s">
        <v>160</v>
      </c>
      <c r="C27" s="53"/>
      <c r="D27" s="53"/>
      <c r="E27" s="66" t="s">
        <v>161</v>
      </c>
      <c r="F27" s="54">
        <f t="shared" ref="F27:O27" si="3">F24+F25</f>
        <v>0</v>
      </c>
      <c r="G27" s="54">
        <f t="shared" si="3"/>
        <v>0</v>
      </c>
      <c r="H27" s="54">
        <f t="shared" si="3"/>
        <v>0</v>
      </c>
      <c r="I27" s="54">
        <f t="shared" si="3"/>
        <v>0</v>
      </c>
      <c r="J27" s="54">
        <f t="shared" si="3"/>
        <v>0</v>
      </c>
      <c r="K27" s="54">
        <f t="shared" si="3"/>
        <v>0</v>
      </c>
      <c r="L27" s="54">
        <f t="shared" si="3"/>
        <v>0</v>
      </c>
      <c r="M27" s="54">
        <f t="shared" si="3"/>
        <v>0</v>
      </c>
      <c r="N27" s="54">
        <f t="shared" si="3"/>
        <v>0</v>
      </c>
      <c r="O27" s="54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0" t="s">
        <v>68</v>
      </c>
      <c r="B30" s="100"/>
      <c r="C30" s="100"/>
      <c r="D30" s="100"/>
      <c r="E30" s="100"/>
      <c r="F30" s="95" t="s">
        <v>268</v>
      </c>
      <c r="G30" s="95"/>
      <c r="H30" s="95" t="s">
        <v>269</v>
      </c>
      <c r="I30" s="95"/>
      <c r="J30" s="95"/>
      <c r="K30" s="95"/>
      <c r="L30" s="95"/>
      <c r="M30" s="95"/>
      <c r="N30" s="95"/>
      <c r="O30" s="95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0"/>
      <c r="B31" s="100"/>
      <c r="C31" s="100"/>
      <c r="D31" s="100"/>
      <c r="E31" s="100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97" t="s">
        <v>84</v>
      </c>
      <c r="B32" s="61" t="s">
        <v>49</v>
      </c>
      <c r="C32" s="53"/>
      <c r="D32" s="53"/>
      <c r="E32" s="66" t="s">
        <v>40</v>
      </c>
      <c r="F32" s="54">
        <v>4</v>
      </c>
      <c r="G32" s="54">
        <v>5</v>
      </c>
      <c r="H32" s="54">
        <v>90</v>
      </c>
      <c r="I32" s="54">
        <v>105</v>
      </c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03"/>
      <c r="B33" s="63"/>
      <c r="C33" s="61" t="s">
        <v>69</v>
      </c>
      <c r="D33" s="53"/>
      <c r="E33" s="66"/>
      <c r="F33" s="54">
        <v>0</v>
      </c>
      <c r="G33" s="54">
        <v>0</v>
      </c>
      <c r="H33" s="54">
        <v>0</v>
      </c>
      <c r="I33" s="54">
        <v>0</v>
      </c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03"/>
      <c r="B34" s="63"/>
      <c r="C34" s="62"/>
      <c r="D34" s="53" t="s">
        <v>70</v>
      </c>
      <c r="E34" s="66"/>
      <c r="F34" s="54">
        <v>0</v>
      </c>
      <c r="G34" s="54">
        <v>0</v>
      </c>
      <c r="H34" s="54">
        <v>0</v>
      </c>
      <c r="I34" s="54">
        <v>0</v>
      </c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03"/>
      <c r="B35" s="62"/>
      <c r="C35" s="80" t="s">
        <v>71</v>
      </c>
      <c r="D35" s="53"/>
      <c r="E35" s="66"/>
      <c r="F35" s="54">
        <v>4</v>
      </c>
      <c r="G35" s="54">
        <v>5</v>
      </c>
      <c r="H35" s="54">
        <v>90</v>
      </c>
      <c r="I35" s="54">
        <v>105</v>
      </c>
      <c r="J35" s="68"/>
      <c r="K35" s="68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03"/>
      <c r="B36" s="61" t="s">
        <v>52</v>
      </c>
      <c r="C36" s="53"/>
      <c r="D36" s="53"/>
      <c r="E36" s="66" t="s">
        <v>41</v>
      </c>
      <c r="F36" s="54">
        <v>4</v>
      </c>
      <c r="G36" s="54">
        <v>5</v>
      </c>
      <c r="H36" s="54">
        <v>90</v>
      </c>
      <c r="I36" s="54">
        <v>105</v>
      </c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03"/>
      <c r="B37" s="63"/>
      <c r="C37" s="53" t="s">
        <v>72</v>
      </c>
      <c r="D37" s="53"/>
      <c r="E37" s="66"/>
      <c r="F37" s="54">
        <v>0</v>
      </c>
      <c r="G37" s="54">
        <v>0</v>
      </c>
      <c r="H37" s="54">
        <v>0</v>
      </c>
      <c r="I37" s="54">
        <v>0</v>
      </c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03"/>
      <c r="B38" s="62"/>
      <c r="C38" s="53" t="s">
        <v>73</v>
      </c>
      <c r="D38" s="53"/>
      <c r="E38" s="66"/>
      <c r="F38" s="54">
        <v>4</v>
      </c>
      <c r="G38" s="54">
        <v>5</v>
      </c>
      <c r="H38" s="54">
        <v>90</v>
      </c>
      <c r="I38" s="54">
        <v>105</v>
      </c>
      <c r="J38" s="54"/>
      <c r="K38" s="68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03"/>
      <c r="B39" s="47" t="s">
        <v>74</v>
      </c>
      <c r="C39" s="47"/>
      <c r="D39" s="47"/>
      <c r="E39" s="66" t="s">
        <v>163</v>
      </c>
      <c r="F39" s="54">
        <f t="shared" ref="F39:O39" si="4">F32-F36</f>
        <v>0</v>
      </c>
      <c r="G39" s="54">
        <f t="shared" si="4"/>
        <v>0</v>
      </c>
      <c r="H39" s="54">
        <f t="shared" si="4"/>
        <v>0</v>
      </c>
      <c r="I39" s="54">
        <f t="shared" si="4"/>
        <v>0</v>
      </c>
      <c r="J39" s="54">
        <f t="shared" si="4"/>
        <v>0</v>
      </c>
      <c r="K39" s="54">
        <f t="shared" si="4"/>
        <v>0</v>
      </c>
      <c r="L39" s="54">
        <f t="shared" si="4"/>
        <v>0</v>
      </c>
      <c r="M39" s="54">
        <f t="shared" si="4"/>
        <v>0</v>
      </c>
      <c r="N39" s="54">
        <f t="shared" si="4"/>
        <v>0</v>
      </c>
      <c r="O39" s="54">
        <f t="shared" si="4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97" t="s">
        <v>85</v>
      </c>
      <c r="B40" s="61" t="s">
        <v>75</v>
      </c>
      <c r="C40" s="53"/>
      <c r="D40" s="53"/>
      <c r="E40" s="66" t="s">
        <v>43</v>
      </c>
      <c r="F40" s="54">
        <v>31</v>
      </c>
      <c r="G40" s="54">
        <v>31</v>
      </c>
      <c r="H40" s="54">
        <v>671</v>
      </c>
      <c r="I40" s="54">
        <v>672</v>
      </c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98"/>
      <c r="B41" s="62"/>
      <c r="C41" s="53" t="s">
        <v>76</v>
      </c>
      <c r="D41" s="53"/>
      <c r="E41" s="66"/>
      <c r="F41" s="68">
        <v>0</v>
      </c>
      <c r="G41" s="68">
        <v>0</v>
      </c>
      <c r="H41" s="68">
        <v>0</v>
      </c>
      <c r="I41" s="68">
        <v>0</v>
      </c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98"/>
      <c r="B42" s="61" t="s">
        <v>63</v>
      </c>
      <c r="C42" s="53"/>
      <c r="D42" s="53"/>
      <c r="E42" s="66" t="s">
        <v>44</v>
      </c>
      <c r="F42" s="54">
        <v>31</v>
      </c>
      <c r="G42" s="54">
        <v>31</v>
      </c>
      <c r="H42" s="54">
        <v>671</v>
      </c>
      <c r="I42" s="54">
        <v>672</v>
      </c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98"/>
      <c r="B43" s="62"/>
      <c r="C43" s="53" t="s">
        <v>77</v>
      </c>
      <c r="D43" s="53"/>
      <c r="E43" s="66"/>
      <c r="F43" s="54">
        <v>31</v>
      </c>
      <c r="G43" s="54">
        <v>31</v>
      </c>
      <c r="H43" s="54">
        <v>671</v>
      </c>
      <c r="I43" s="54">
        <v>672</v>
      </c>
      <c r="J43" s="68"/>
      <c r="K43" s="68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98"/>
      <c r="B44" s="53" t="s">
        <v>74</v>
      </c>
      <c r="C44" s="53"/>
      <c r="D44" s="53"/>
      <c r="E44" s="66" t="s">
        <v>164</v>
      </c>
      <c r="F44" s="68">
        <f t="shared" ref="F44:O44" si="5">F40-F42</f>
        <v>0</v>
      </c>
      <c r="G44" s="68">
        <f t="shared" si="5"/>
        <v>0</v>
      </c>
      <c r="H44" s="68">
        <f t="shared" si="5"/>
        <v>0</v>
      </c>
      <c r="I44" s="68">
        <f t="shared" si="5"/>
        <v>0</v>
      </c>
      <c r="J44" s="68">
        <f t="shared" si="5"/>
        <v>0</v>
      </c>
      <c r="K44" s="68">
        <f t="shared" si="5"/>
        <v>0</v>
      </c>
      <c r="L44" s="68">
        <f t="shared" si="5"/>
        <v>0</v>
      </c>
      <c r="M44" s="68">
        <f t="shared" si="5"/>
        <v>0</v>
      </c>
      <c r="N44" s="68">
        <f t="shared" si="5"/>
        <v>0</v>
      </c>
      <c r="O44" s="68">
        <f t="shared" si="5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97" t="s">
        <v>86</v>
      </c>
      <c r="B45" s="47" t="s">
        <v>78</v>
      </c>
      <c r="C45" s="47"/>
      <c r="D45" s="47"/>
      <c r="E45" s="66" t="s">
        <v>165</v>
      </c>
      <c r="F45" s="54">
        <f t="shared" ref="F45:O45" si="6">F39+F44</f>
        <v>0</v>
      </c>
      <c r="G45" s="54">
        <f t="shared" si="6"/>
        <v>0</v>
      </c>
      <c r="H45" s="54">
        <f t="shared" si="6"/>
        <v>0</v>
      </c>
      <c r="I45" s="54">
        <f t="shared" si="6"/>
        <v>0</v>
      </c>
      <c r="J45" s="54">
        <f t="shared" si="6"/>
        <v>0</v>
      </c>
      <c r="K45" s="54">
        <f t="shared" si="6"/>
        <v>0</v>
      </c>
      <c r="L45" s="54">
        <f t="shared" si="6"/>
        <v>0</v>
      </c>
      <c r="M45" s="54">
        <f t="shared" si="6"/>
        <v>0</v>
      </c>
      <c r="N45" s="54">
        <f t="shared" si="6"/>
        <v>0</v>
      </c>
      <c r="O45" s="54">
        <f t="shared" si="6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98"/>
      <c r="B46" s="53" t="s">
        <v>79</v>
      </c>
      <c r="C46" s="53"/>
      <c r="D46" s="53"/>
      <c r="E46" s="53"/>
      <c r="F46" s="68"/>
      <c r="G46" s="68"/>
      <c r="H46" s="68"/>
      <c r="I46" s="68"/>
      <c r="J46" s="68"/>
      <c r="K46" s="68"/>
      <c r="L46" s="54"/>
      <c r="M46" s="54"/>
      <c r="N46" s="68"/>
      <c r="O46" s="68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98"/>
      <c r="B47" s="53" t="s">
        <v>80</v>
      </c>
      <c r="C47" s="53"/>
      <c r="D47" s="53"/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98"/>
      <c r="B48" s="53" t="s">
        <v>81</v>
      </c>
      <c r="C48" s="53"/>
      <c r="D48" s="53"/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I44" sqref="I44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41" t="s">
        <v>256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6"/>
      <c r="E6" s="105" t="s">
        <v>251</v>
      </c>
      <c r="F6" s="105"/>
      <c r="G6" s="105" t="s">
        <v>252</v>
      </c>
      <c r="H6" s="105"/>
      <c r="I6" s="106" t="s">
        <v>253</v>
      </c>
      <c r="J6" s="107"/>
      <c r="K6" s="105"/>
      <c r="L6" s="105"/>
      <c r="M6" s="105"/>
      <c r="N6" s="105"/>
    </row>
    <row r="7" spans="1:14" ht="15" customHeight="1">
      <c r="A7" s="18"/>
      <c r="B7" s="19"/>
      <c r="C7" s="19"/>
      <c r="D7" s="60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88" t="s">
        <v>169</v>
      </c>
      <c r="B8" s="81" t="s">
        <v>170</v>
      </c>
      <c r="C8" s="82"/>
      <c r="D8" s="82"/>
      <c r="E8" s="83">
        <v>2</v>
      </c>
      <c r="F8" s="83">
        <v>2</v>
      </c>
      <c r="G8" s="83">
        <v>1</v>
      </c>
      <c r="H8" s="83">
        <v>1</v>
      </c>
      <c r="I8" s="83">
        <v>6</v>
      </c>
      <c r="J8" s="83">
        <v>6</v>
      </c>
      <c r="K8" s="83"/>
      <c r="L8" s="83"/>
      <c r="M8" s="83"/>
      <c r="N8" s="83"/>
    </row>
    <row r="9" spans="1:14" ht="18" customHeight="1">
      <c r="A9" s="88"/>
      <c r="B9" s="88" t="s">
        <v>171</v>
      </c>
      <c r="C9" s="53" t="s">
        <v>172</v>
      </c>
      <c r="D9" s="53"/>
      <c r="E9" s="83">
        <v>30</v>
      </c>
      <c r="F9" s="83">
        <v>30</v>
      </c>
      <c r="G9" s="83">
        <v>100</v>
      </c>
      <c r="H9" s="83">
        <v>100</v>
      </c>
      <c r="I9" s="83">
        <v>576</v>
      </c>
      <c r="J9" s="83">
        <v>576</v>
      </c>
      <c r="K9" s="83"/>
      <c r="L9" s="83"/>
      <c r="M9" s="83"/>
      <c r="N9" s="83"/>
    </row>
    <row r="10" spans="1:14" ht="18" customHeight="1">
      <c r="A10" s="88"/>
      <c r="B10" s="88"/>
      <c r="C10" s="53" t="s">
        <v>173</v>
      </c>
      <c r="D10" s="53"/>
      <c r="E10" s="83">
        <v>24</v>
      </c>
      <c r="F10" s="83">
        <v>24</v>
      </c>
      <c r="G10" s="83">
        <v>100</v>
      </c>
      <c r="H10" s="83">
        <v>100</v>
      </c>
      <c r="I10" s="83">
        <v>373</v>
      </c>
      <c r="J10" s="83">
        <v>373</v>
      </c>
      <c r="K10" s="83"/>
      <c r="L10" s="83"/>
      <c r="M10" s="83"/>
      <c r="N10" s="83"/>
    </row>
    <row r="11" spans="1:14" ht="18" customHeight="1">
      <c r="A11" s="88"/>
      <c r="B11" s="88"/>
      <c r="C11" s="53" t="s">
        <v>174</v>
      </c>
      <c r="D11" s="53"/>
      <c r="E11" s="83">
        <v>6</v>
      </c>
      <c r="F11" s="83">
        <v>6</v>
      </c>
      <c r="G11" s="83">
        <v>0</v>
      </c>
      <c r="H11" s="83">
        <v>0</v>
      </c>
      <c r="I11" s="83">
        <v>93</v>
      </c>
      <c r="J11" s="83">
        <v>93</v>
      </c>
      <c r="K11" s="83"/>
      <c r="L11" s="83"/>
      <c r="M11" s="83"/>
      <c r="N11" s="83"/>
    </row>
    <row r="12" spans="1:14" ht="18" customHeight="1">
      <c r="A12" s="88"/>
      <c r="B12" s="88"/>
      <c r="C12" s="53" t="s">
        <v>175</v>
      </c>
      <c r="D12" s="53"/>
      <c r="E12" s="83">
        <v>0</v>
      </c>
      <c r="F12" s="83">
        <v>0</v>
      </c>
      <c r="G12" s="83">
        <v>0</v>
      </c>
      <c r="H12" s="83">
        <v>0</v>
      </c>
      <c r="I12" s="83">
        <v>110</v>
      </c>
      <c r="J12" s="83">
        <v>110</v>
      </c>
      <c r="K12" s="83"/>
      <c r="L12" s="83"/>
      <c r="M12" s="83"/>
      <c r="N12" s="83"/>
    </row>
    <row r="13" spans="1:14" ht="18" customHeight="1">
      <c r="A13" s="88"/>
      <c r="B13" s="88"/>
      <c r="C13" s="53" t="s">
        <v>176</v>
      </c>
      <c r="D13" s="53"/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/>
      <c r="L13" s="83"/>
      <c r="M13" s="83"/>
      <c r="N13" s="83"/>
    </row>
    <row r="14" spans="1:14" ht="18" customHeight="1">
      <c r="A14" s="88"/>
      <c r="B14" s="88"/>
      <c r="C14" s="53" t="s">
        <v>177</v>
      </c>
      <c r="D14" s="53"/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/>
      <c r="L14" s="83"/>
      <c r="M14" s="83"/>
      <c r="N14" s="83"/>
    </row>
    <row r="15" spans="1:14" ht="18" customHeight="1">
      <c r="A15" s="88" t="s">
        <v>178</v>
      </c>
      <c r="B15" s="88" t="s">
        <v>179</v>
      </c>
      <c r="C15" s="53" t="s">
        <v>180</v>
      </c>
      <c r="D15" s="53"/>
      <c r="E15" s="54">
        <v>3027</v>
      </c>
      <c r="F15" s="54">
        <v>3135</v>
      </c>
      <c r="G15" s="54">
        <v>20643</v>
      </c>
      <c r="H15" s="54">
        <v>22211</v>
      </c>
      <c r="I15" s="54">
        <v>756</v>
      </c>
      <c r="J15" s="54">
        <v>854</v>
      </c>
      <c r="K15" s="54"/>
      <c r="L15" s="54"/>
      <c r="M15" s="54"/>
      <c r="N15" s="54"/>
    </row>
    <row r="16" spans="1:14" ht="18" customHeight="1">
      <c r="A16" s="88"/>
      <c r="B16" s="88"/>
      <c r="C16" s="53" t="s">
        <v>181</v>
      </c>
      <c r="D16" s="53"/>
      <c r="E16" s="54">
        <v>20444</v>
      </c>
      <c r="F16" s="54">
        <v>20637</v>
      </c>
      <c r="G16" s="54">
        <v>9391</v>
      </c>
      <c r="H16" s="54">
        <v>9470</v>
      </c>
      <c r="I16" s="54">
        <v>1007</v>
      </c>
      <c r="J16" s="54">
        <v>1009</v>
      </c>
      <c r="K16" s="54"/>
      <c r="L16" s="54"/>
      <c r="M16" s="54"/>
      <c r="N16" s="54"/>
    </row>
    <row r="17" spans="1:15" ht="18" customHeight="1">
      <c r="A17" s="88"/>
      <c r="B17" s="88"/>
      <c r="C17" s="53" t="s">
        <v>182</v>
      </c>
      <c r="D17" s="53"/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/>
      <c r="L17" s="54"/>
      <c r="M17" s="54"/>
      <c r="N17" s="54"/>
    </row>
    <row r="18" spans="1:15" ht="18" customHeight="1">
      <c r="A18" s="88"/>
      <c r="B18" s="88"/>
      <c r="C18" s="53" t="s">
        <v>183</v>
      </c>
      <c r="D18" s="53"/>
      <c r="E18" s="54">
        <f>SUM(E15:E17)</f>
        <v>23471</v>
      </c>
      <c r="F18" s="54">
        <v>23772</v>
      </c>
      <c r="G18" s="54">
        <f>SUM(G15:G17)</f>
        <v>30034</v>
      </c>
      <c r="H18" s="54">
        <v>31681</v>
      </c>
      <c r="I18" s="54">
        <f>SUM(I15:I17)</f>
        <v>1763</v>
      </c>
      <c r="J18" s="54">
        <v>1864</v>
      </c>
      <c r="K18" s="54"/>
      <c r="L18" s="54"/>
      <c r="M18" s="54"/>
      <c r="N18" s="54"/>
    </row>
    <row r="19" spans="1:15" ht="18" customHeight="1">
      <c r="A19" s="88"/>
      <c r="B19" s="88" t="s">
        <v>184</v>
      </c>
      <c r="C19" s="53" t="s">
        <v>185</v>
      </c>
      <c r="D19" s="53"/>
      <c r="E19" s="54">
        <v>16570</v>
      </c>
      <c r="F19" s="54">
        <v>18050</v>
      </c>
      <c r="G19" s="54">
        <v>28336</v>
      </c>
      <c r="H19" s="54">
        <v>29054</v>
      </c>
      <c r="I19" s="54">
        <v>460</v>
      </c>
      <c r="J19" s="54">
        <v>438</v>
      </c>
      <c r="K19" s="54"/>
      <c r="L19" s="54"/>
      <c r="M19" s="54"/>
      <c r="N19" s="54"/>
    </row>
    <row r="20" spans="1:15" ht="18" customHeight="1">
      <c r="A20" s="88"/>
      <c r="B20" s="88"/>
      <c r="C20" s="53" t="s">
        <v>186</v>
      </c>
      <c r="D20" s="53"/>
      <c r="E20" s="54">
        <v>15770</v>
      </c>
      <c r="F20" s="54">
        <v>14831</v>
      </c>
      <c r="G20" s="54">
        <v>323</v>
      </c>
      <c r="H20" s="54">
        <v>1232</v>
      </c>
      <c r="I20" s="54">
        <v>1077</v>
      </c>
      <c r="J20" s="54">
        <v>1199</v>
      </c>
      <c r="K20" s="54"/>
      <c r="L20" s="54"/>
      <c r="M20" s="54"/>
      <c r="N20" s="54"/>
    </row>
    <row r="21" spans="1:15" ht="18" customHeight="1">
      <c r="A21" s="88"/>
      <c r="B21" s="88"/>
      <c r="C21" s="53" t="s">
        <v>187</v>
      </c>
      <c r="D21" s="53"/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/>
      <c r="L21" s="84"/>
      <c r="M21" s="84"/>
      <c r="N21" s="84"/>
    </row>
    <row r="22" spans="1:15" ht="18" customHeight="1">
      <c r="A22" s="88"/>
      <c r="B22" s="88"/>
      <c r="C22" s="47" t="s">
        <v>188</v>
      </c>
      <c r="D22" s="47"/>
      <c r="E22" s="54">
        <f>SUM(E19:E21)</f>
        <v>32340</v>
      </c>
      <c r="F22" s="54">
        <v>32881</v>
      </c>
      <c r="G22" s="54">
        <f>SUM(G19:G21)</f>
        <v>28659</v>
      </c>
      <c r="H22" s="54">
        <v>30286</v>
      </c>
      <c r="I22" s="54">
        <f>SUM(I19:I21)</f>
        <v>1537</v>
      </c>
      <c r="J22" s="54">
        <v>1638</v>
      </c>
      <c r="K22" s="54"/>
      <c r="L22" s="54"/>
      <c r="M22" s="54"/>
      <c r="N22" s="54"/>
    </row>
    <row r="23" spans="1:15" ht="18" customHeight="1">
      <c r="A23" s="88"/>
      <c r="B23" s="88" t="s">
        <v>189</v>
      </c>
      <c r="C23" s="53" t="s">
        <v>190</v>
      </c>
      <c r="D23" s="53"/>
      <c r="E23" s="54">
        <v>30</v>
      </c>
      <c r="F23" s="54">
        <v>30</v>
      </c>
      <c r="G23" s="54">
        <v>100</v>
      </c>
      <c r="H23" s="54">
        <v>100</v>
      </c>
      <c r="I23" s="54">
        <v>466</v>
      </c>
      <c r="J23" s="54">
        <v>466</v>
      </c>
      <c r="K23" s="54"/>
      <c r="L23" s="54"/>
      <c r="M23" s="54"/>
      <c r="N23" s="54"/>
    </row>
    <row r="24" spans="1:15" ht="18" customHeight="1">
      <c r="A24" s="88"/>
      <c r="B24" s="88"/>
      <c r="C24" s="53" t="s">
        <v>191</v>
      </c>
      <c r="D24" s="53"/>
      <c r="E24" s="54">
        <v>-8899</v>
      </c>
      <c r="F24" s="54">
        <v>-9139</v>
      </c>
      <c r="G24" s="54">
        <v>0</v>
      </c>
      <c r="H24" s="54">
        <v>0</v>
      </c>
      <c r="I24" s="54">
        <v>-240</v>
      </c>
      <c r="J24" s="54">
        <v>-240</v>
      </c>
      <c r="K24" s="54"/>
      <c r="L24" s="54"/>
      <c r="M24" s="54"/>
      <c r="N24" s="54"/>
    </row>
    <row r="25" spans="1:15" ht="18" customHeight="1">
      <c r="A25" s="88"/>
      <c r="B25" s="88"/>
      <c r="C25" s="53" t="s">
        <v>192</v>
      </c>
      <c r="D25" s="53"/>
      <c r="E25" s="54">
        <v>0</v>
      </c>
      <c r="F25" s="54">
        <v>0</v>
      </c>
      <c r="G25" s="54">
        <v>1275</v>
      </c>
      <c r="H25" s="54">
        <v>1295</v>
      </c>
      <c r="I25" s="54">
        <v>0</v>
      </c>
      <c r="J25" s="54">
        <v>0</v>
      </c>
      <c r="K25" s="54"/>
      <c r="L25" s="54"/>
      <c r="M25" s="54"/>
      <c r="N25" s="54"/>
    </row>
    <row r="26" spans="1:15" ht="18" customHeight="1">
      <c r="A26" s="88"/>
      <c r="B26" s="88"/>
      <c r="C26" s="53" t="s">
        <v>193</v>
      </c>
      <c r="D26" s="53"/>
      <c r="E26" s="54">
        <f>SUM(E23:E25)</f>
        <v>-8869</v>
      </c>
      <c r="F26" s="54">
        <v>-9109</v>
      </c>
      <c r="G26" s="54">
        <f>SUM(G23:G25)</f>
        <v>1375</v>
      </c>
      <c r="H26" s="54">
        <v>1395</v>
      </c>
      <c r="I26" s="54">
        <f>SUM(I23:I25)</f>
        <v>226</v>
      </c>
      <c r="J26" s="54">
        <v>226</v>
      </c>
      <c r="K26" s="54"/>
      <c r="L26" s="54"/>
      <c r="M26" s="54"/>
      <c r="N26" s="54"/>
    </row>
    <row r="27" spans="1:15" ht="18" customHeight="1">
      <c r="A27" s="88"/>
      <c r="B27" s="53" t="s">
        <v>194</v>
      </c>
      <c r="C27" s="53"/>
      <c r="D27" s="53"/>
      <c r="E27" s="54">
        <f>SUM(E22+E26)</f>
        <v>23471</v>
      </c>
      <c r="F27" s="54">
        <v>23772</v>
      </c>
      <c r="G27" s="54">
        <f>SUM(G22+G26)</f>
        <v>30034</v>
      </c>
      <c r="H27" s="54">
        <v>31681</v>
      </c>
      <c r="I27" s="54">
        <f>SUM(I22+I26)</f>
        <v>1763</v>
      </c>
      <c r="J27" s="54">
        <v>1864</v>
      </c>
      <c r="K27" s="54"/>
      <c r="L27" s="54"/>
      <c r="M27" s="54"/>
      <c r="N27" s="54"/>
    </row>
    <row r="28" spans="1:15" ht="18" customHeight="1">
      <c r="A28" s="88" t="s">
        <v>195</v>
      </c>
      <c r="B28" s="88" t="s">
        <v>196</v>
      </c>
      <c r="C28" s="53" t="s">
        <v>197</v>
      </c>
      <c r="D28" s="85" t="s">
        <v>40</v>
      </c>
      <c r="E28" s="54">
        <v>970</v>
      </c>
      <c r="F28" s="54">
        <v>1051</v>
      </c>
      <c r="G28" s="54">
        <v>4061</v>
      </c>
      <c r="H28" s="54">
        <v>5455</v>
      </c>
      <c r="I28" s="54">
        <v>1915</v>
      </c>
      <c r="J28" s="54">
        <v>1890</v>
      </c>
      <c r="K28" s="54"/>
      <c r="L28" s="54"/>
      <c r="M28" s="54"/>
      <c r="N28" s="54"/>
    </row>
    <row r="29" spans="1:15" ht="18" customHeight="1">
      <c r="A29" s="88"/>
      <c r="B29" s="88"/>
      <c r="C29" s="53" t="s">
        <v>198</v>
      </c>
      <c r="D29" s="85" t="s">
        <v>41</v>
      </c>
      <c r="E29" s="54">
        <v>708</v>
      </c>
      <c r="F29" s="54">
        <v>747</v>
      </c>
      <c r="G29" s="54">
        <v>4059</v>
      </c>
      <c r="H29" s="54">
        <v>5397</v>
      </c>
      <c r="I29" s="54">
        <v>2120</v>
      </c>
      <c r="J29" s="54">
        <v>2093</v>
      </c>
      <c r="K29" s="54"/>
      <c r="L29" s="54"/>
      <c r="M29" s="54"/>
      <c r="N29" s="54"/>
    </row>
    <row r="30" spans="1:15" ht="18" customHeight="1">
      <c r="A30" s="88"/>
      <c r="B30" s="88"/>
      <c r="C30" s="53" t="s">
        <v>199</v>
      </c>
      <c r="D30" s="85" t="s">
        <v>200</v>
      </c>
      <c r="E30" s="54">
        <v>30</v>
      </c>
      <c r="F30" s="54">
        <v>37</v>
      </c>
      <c r="G30" s="54">
        <v>21</v>
      </c>
      <c r="H30" s="54">
        <v>23</v>
      </c>
      <c r="I30" s="54">
        <v>0</v>
      </c>
      <c r="J30" s="54">
        <v>0</v>
      </c>
      <c r="K30" s="54"/>
      <c r="L30" s="54"/>
      <c r="M30" s="54"/>
      <c r="N30" s="54"/>
    </row>
    <row r="31" spans="1:15" ht="18" customHeight="1">
      <c r="A31" s="88"/>
      <c r="B31" s="88"/>
      <c r="C31" s="47" t="s">
        <v>201</v>
      </c>
      <c r="D31" s="85" t="s">
        <v>202</v>
      </c>
      <c r="E31" s="54">
        <f t="shared" ref="E31:N31" si="0">E28-E29-E30</f>
        <v>232</v>
      </c>
      <c r="F31" s="54">
        <v>267</v>
      </c>
      <c r="G31" s="54">
        <f t="shared" si="0"/>
        <v>-19</v>
      </c>
      <c r="H31" s="54">
        <v>35</v>
      </c>
      <c r="I31" s="54">
        <f t="shared" si="0"/>
        <v>-205</v>
      </c>
      <c r="J31" s="54">
        <v>-203</v>
      </c>
      <c r="K31" s="54">
        <f t="shared" si="0"/>
        <v>0</v>
      </c>
      <c r="L31" s="54">
        <f t="shared" si="0"/>
        <v>0</v>
      </c>
      <c r="M31" s="54">
        <f t="shared" si="0"/>
        <v>0</v>
      </c>
      <c r="N31" s="54">
        <f t="shared" si="0"/>
        <v>0</v>
      </c>
      <c r="O31" s="7"/>
    </row>
    <row r="32" spans="1:15" ht="18" customHeight="1">
      <c r="A32" s="88"/>
      <c r="B32" s="88"/>
      <c r="C32" s="53" t="s">
        <v>203</v>
      </c>
      <c r="D32" s="85" t="s">
        <v>204</v>
      </c>
      <c r="E32" s="54">
        <v>4</v>
      </c>
      <c r="F32" s="54">
        <v>9</v>
      </c>
      <c r="G32" s="54">
        <v>80</v>
      </c>
      <c r="H32" s="54">
        <v>70</v>
      </c>
      <c r="I32" s="54">
        <v>13</v>
      </c>
      <c r="J32" s="54">
        <v>27</v>
      </c>
      <c r="K32" s="54"/>
      <c r="L32" s="54"/>
      <c r="M32" s="54"/>
      <c r="N32" s="54"/>
    </row>
    <row r="33" spans="1:14" ht="18" customHeight="1">
      <c r="A33" s="88"/>
      <c r="B33" s="88"/>
      <c r="C33" s="53" t="s">
        <v>205</v>
      </c>
      <c r="D33" s="85" t="s">
        <v>206</v>
      </c>
      <c r="E33" s="54">
        <v>50</v>
      </c>
      <c r="F33" s="54">
        <v>54</v>
      </c>
      <c r="G33" s="54">
        <v>57</v>
      </c>
      <c r="H33" s="54">
        <v>50</v>
      </c>
      <c r="I33" s="54">
        <v>20</v>
      </c>
      <c r="J33" s="54">
        <v>32</v>
      </c>
      <c r="K33" s="54"/>
      <c r="L33" s="54"/>
      <c r="M33" s="54"/>
      <c r="N33" s="54"/>
    </row>
    <row r="34" spans="1:14" ht="18" customHeight="1">
      <c r="A34" s="88"/>
      <c r="B34" s="88"/>
      <c r="C34" s="47" t="s">
        <v>207</v>
      </c>
      <c r="D34" s="85" t="s">
        <v>208</v>
      </c>
      <c r="E34" s="54">
        <f t="shared" ref="E34:N34" si="1">E31+E32-E33</f>
        <v>186</v>
      </c>
      <c r="F34" s="54">
        <v>222</v>
      </c>
      <c r="G34" s="54">
        <f t="shared" si="1"/>
        <v>4</v>
      </c>
      <c r="H34" s="54">
        <v>55</v>
      </c>
      <c r="I34" s="54">
        <f t="shared" si="1"/>
        <v>-212</v>
      </c>
      <c r="J34" s="54">
        <v>-208</v>
      </c>
      <c r="K34" s="54">
        <f t="shared" si="1"/>
        <v>0</v>
      </c>
      <c r="L34" s="54">
        <f t="shared" si="1"/>
        <v>0</v>
      </c>
      <c r="M34" s="54">
        <f t="shared" si="1"/>
        <v>0</v>
      </c>
      <c r="N34" s="54">
        <f t="shared" si="1"/>
        <v>0</v>
      </c>
    </row>
    <row r="35" spans="1:14" ht="18" customHeight="1">
      <c r="A35" s="88"/>
      <c r="B35" s="88" t="s">
        <v>209</v>
      </c>
      <c r="C35" s="53" t="s">
        <v>210</v>
      </c>
      <c r="D35" s="85" t="s">
        <v>211</v>
      </c>
      <c r="E35" s="54">
        <v>81</v>
      </c>
      <c r="F35" s="54">
        <v>8</v>
      </c>
      <c r="G35" s="54">
        <v>0</v>
      </c>
      <c r="H35" s="54">
        <v>0</v>
      </c>
      <c r="I35" s="54">
        <v>360</v>
      </c>
      <c r="J35" s="54">
        <v>233</v>
      </c>
      <c r="K35" s="54"/>
      <c r="L35" s="54"/>
      <c r="M35" s="54"/>
      <c r="N35" s="54"/>
    </row>
    <row r="36" spans="1:14" ht="18" customHeight="1">
      <c r="A36" s="88"/>
      <c r="B36" s="88"/>
      <c r="C36" s="53" t="s">
        <v>212</v>
      </c>
      <c r="D36" s="85" t="s">
        <v>213</v>
      </c>
      <c r="E36" s="54">
        <v>27</v>
      </c>
      <c r="F36" s="54">
        <v>8</v>
      </c>
      <c r="G36" s="54">
        <v>24</v>
      </c>
      <c r="H36" s="54">
        <v>88</v>
      </c>
      <c r="I36" s="54">
        <v>139</v>
      </c>
      <c r="J36" s="54">
        <v>17</v>
      </c>
      <c r="K36" s="54"/>
      <c r="L36" s="54"/>
      <c r="M36" s="54"/>
      <c r="N36" s="54"/>
    </row>
    <row r="37" spans="1:14" ht="18" customHeight="1">
      <c r="A37" s="88"/>
      <c r="B37" s="88"/>
      <c r="C37" s="53" t="s">
        <v>214</v>
      </c>
      <c r="D37" s="85" t="s">
        <v>215</v>
      </c>
      <c r="E37" s="54">
        <f t="shared" ref="E37:N37" si="2">E34+E35-E36</f>
        <v>240</v>
      </c>
      <c r="F37" s="54">
        <v>222</v>
      </c>
      <c r="G37" s="54">
        <f t="shared" si="2"/>
        <v>-20</v>
      </c>
      <c r="H37" s="54">
        <v>-33</v>
      </c>
      <c r="I37" s="54">
        <f t="shared" si="2"/>
        <v>9</v>
      </c>
      <c r="J37" s="54">
        <v>8</v>
      </c>
      <c r="K37" s="54">
        <f t="shared" si="2"/>
        <v>0</v>
      </c>
      <c r="L37" s="54">
        <f t="shared" si="2"/>
        <v>0</v>
      </c>
      <c r="M37" s="54">
        <f t="shared" si="2"/>
        <v>0</v>
      </c>
      <c r="N37" s="54">
        <f t="shared" si="2"/>
        <v>0</v>
      </c>
    </row>
    <row r="38" spans="1:14" ht="18" customHeight="1">
      <c r="A38" s="88"/>
      <c r="B38" s="88"/>
      <c r="C38" s="53" t="s">
        <v>216</v>
      </c>
      <c r="D38" s="85" t="s">
        <v>217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/>
      <c r="L38" s="54"/>
      <c r="M38" s="54"/>
      <c r="N38" s="54"/>
    </row>
    <row r="39" spans="1:14" ht="18" customHeight="1">
      <c r="A39" s="88"/>
      <c r="B39" s="88"/>
      <c r="C39" s="53" t="s">
        <v>218</v>
      </c>
      <c r="D39" s="85" t="s">
        <v>219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/>
      <c r="L39" s="54"/>
      <c r="M39" s="54"/>
      <c r="N39" s="54"/>
    </row>
    <row r="40" spans="1:14" ht="18" customHeight="1">
      <c r="A40" s="88"/>
      <c r="B40" s="88"/>
      <c r="C40" s="53" t="s">
        <v>220</v>
      </c>
      <c r="D40" s="85" t="s">
        <v>221</v>
      </c>
      <c r="E40" s="54">
        <v>0</v>
      </c>
      <c r="F40" s="54">
        <v>0</v>
      </c>
      <c r="G40" s="54">
        <v>0</v>
      </c>
      <c r="H40" s="54">
        <v>0</v>
      </c>
      <c r="I40" s="54">
        <v>9</v>
      </c>
      <c r="J40" s="54">
        <v>8</v>
      </c>
      <c r="K40" s="54"/>
      <c r="L40" s="54"/>
      <c r="M40" s="54"/>
      <c r="N40" s="54"/>
    </row>
    <row r="41" spans="1:14" ht="18" customHeight="1">
      <c r="A41" s="88"/>
      <c r="B41" s="88"/>
      <c r="C41" s="47" t="s">
        <v>222</v>
      </c>
      <c r="D41" s="85" t="s">
        <v>223</v>
      </c>
      <c r="E41" s="54">
        <f t="shared" ref="E41:N41" si="3">E34+E35-E36-E40</f>
        <v>240</v>
      </c>
      <c r="F41" s="54">
        <v>222</v>
      </c>
      <c r="G41" s="54">
        <f t="shared" si="3"/>
        <v>-20</v>
      </c>
      <c r="H41" s="54">
        <v>-33</v>
      </c>
      <c r="I41" s="54">
        <f t="shared" si="3"/>
        <v>0</v>
      </c>
      <c r="J41" s="54">
        <v>0</v>
      </c>
      <c r="K41" s="54">
        <f t="shared" si="3"/>
        <v>0</v>
      </c>
      <c r="L41" s="54">
        <f t="shared" si="3"/>
        <v>0</v>
      </c>
      <c r="M41" s="54">
        <f t="shared" si="3"/>
        <v>0</v>
      </c>
      <c r="N41" s="54">
        <f t="shared" si="3"/>
        <v>0</v>
      </c>
    </row>
    <row r="42" spans="1:14" ht="18" customHeight="1">
      <c r="A42" s="88"/>
      <c r="B42" s="88"/>
      <c r="C42" s="104" t="s">
        <v>224</v>
      </c>
      <c r="D42" s="104"/>
      <c r="E42" s="54">
        <f t="shared" ref="E42:N42" si="4">E37+E38-E39-E40</f>
        <v>240</v>
      </c>
      <c r="F42" s="54">
        <v>222</v>
      </c>
      <c r="G42" s="54">
        <f t="shared" si="4"/>
        <v>-20</v>
      </c>
      <c r="H42" s="54">
        <v>-33</v>
      </c>
      <c r="I42" s="54">
        <f t="shared" si="4"/>
        <v>0</v>
      </c>
      <c r="J42" s="54">
        <v>0</v>
      </c>
      <c r="K42" s="54">
        <f t="shared" si="4"/>
        <v>0</v>
      </c>
      <c r="L42" s="54">
        <f t="shared" si="4"/>
        <v>0</v>
      </c>
      <c r="M42" s="54">
        <f t="shared" si="4"/>
        <v>0</v>
      </c>
      <c r="N42" s="54">
        <f t="shared" si="4"/>
        <v>0</v>
      </c>
    </row>
    <row r="43" spans="1:14" ht="18" customHeight="1">
      <c r="A43" s="88"/>
      <c r="B43" s="88"/>
      <c r="C43" s="53" t="s">
        <v>225</v>
      </c>
      <c r="D43" s="85" t="s">
        <v>226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/>
      <c r="L43" s="54"/>
      <c r="M43" s="54"/>
      <c r="N43" s="54"/>
    </row>
    <row r="44" spans="1:14" ht="18" customHeight="1">
      <c r="A44" s="88"/>
      <c r="B44" s="88"/>
      <c r="C44" s="47" t="s">
        <v>227</v>
      </c>
      <c r="D44" s="66" t="s">
        <v>228</v>
      </c>
      <c r="E44" s="54">
        <f t="shared" ref="E44:N44" si="5">E41+E43</f>
        <v>240</v>
      </c>
      <c r="F44" s="54">
        <v>222</v>
      </c>
      <c r="G44" s="54">
        <f t="shared" si="5"/>
        <v>-20</v>
      </c>
      <c r="H44" s="54">
        <v>-33</v>
      </c>
      <c r="I44" s="54">
        <f t="shared" si="5"/>
        <v>0</v>
      </c>
      <c r="J44" s="54">
        <v>0</v>
      </c>
      <c r="K44" s="54">
        <f t="shared" si="5"/>
        <v>0</v>
      </c>
      <c r="L44" s="54">
        <f t="shared" si="5"/>
        <v>0</v>
      </c>
      <c r="M44" s="54">
        <f t="shared" si="5"/>
        <v>0</v>
      </c>
      <c r="N44" s="54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2025-08-20T05:18:17Z</cp:lastPrinted>
  <dcterms:created xsi:type="dcterms:W3CDTF">1999-07-06T05:17:05Z</dcterms:created>
  <dcterms:modified xsi:type="dcterms:W3CDTF">2025-09-18T00:49:29Z</dcterms:modified>
</cp:coreProperties>
</file>