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3A5D58BC-64AD-40DB-A99D-D06660FFE32D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4" l="1"/>
  <c r="F45" i="4"/>
  <c r="F45" i="2"/>
  <c r="F27" i="2"/>
  <c r="H27" i="2"/>
  <c r="K45" i="7" l="1"/>
  <c r="J45" i="7"/>
  <c r="I45" i="7"/>
  <c r="H45" i="7"/>
  <c r="G45" i="7"/>
  <c r="F45" i="7"/>
  <c r="K44" i="7"/>
  <c r="J44" i="7"/>
  <c r="I44" i="7"/>
  <c r="H44" i="7"/>
  <c r="G44" i="7"/>
  <c r="F44" i="7"/>
  <c r="K39" i="7"/>
  <c r="J39" i="7"/>
  <c r="I39" i="7"/>
  <c r="H39" i="7"/>
  <c r="G39" i="7"/>
  <c r="F39" i="7"/>
  <c r="I27" i="7"/>
  <c r="H27" i="7"/>
  <c r="M24" i="7"/>
  <c r="M27" i="7" s="1"/>
  <c r="L24" i="7"/>
  <c r="L27" i="7" s="1"/>
  <c r="K24" i="7"/>
  <c r="K27" i="7" s="1"/>
  <c r="J24" i="7"/>
  <c r="J27" i="7" s="1"/>
  <c r="I24" i="7"/>
  <c r="H24" i="7"/>
  <c r="M16" i="7"/>
  <c r="L16" i="7"/>
  <c r="K16" i="7"/>
  <c r="J16" i="7"/>
  <c r="I16" i="7"/>
  <c r="H16" i="7"/>
  <c r="M15" i="7"/>
  <c r="L15" i="7"/>
  <c r="K15" i="7"/>
  <c r="J15" i="7"/>
  <c r="I15" i="7"/>
  <c r="H15" i="7"/>
  <c r="M14" i="7"/>
  <c r="L14" i="7"/>
  <c r="K14" i="7"/>
  <c r="J14" i="7"/>
  <c r="I14" i="7"/>
  <c r="H14" i="7"/>
  <c r="J44" i="4"/>
  <c r="I44" i="4"/>
  <c r="H44" i="4"/>
  <c r="G44" i="4"/>
  <c r="J39" i="4"/>
  <c r="J45" i="4" s="1"/>
  <c r="I39" i="4"/>
  <c r="I45" i="4" s="1"/>
  <c r="H39" i="4"/>
  <c r="H45" i="4" s="1"/>
  <c r="G39" i="4"/>
  <c r="G45" i="4" s="1"/>
  <c r="F39" i="4"/>
  <c r="I27" i="4"/>
  <c r="M24" i="4"/>
  <c r="M27" i="4" s="1"/>
  <c r="L24" i="4"/>
  <c r="L27" i="4" s="1"/>
  <c r="K24" i="4"/>
  <c r="K27" i="4" s="1"/>
  <c r="J24" i="4"/>
  <c r="J27" i="4" s="1"/>
  <c r="I24" i="4"/>
  <c r="H24" i="4"/>
  <c r="H27" i="4" s="1"/>
  <c r="M16" i="4"/>
  <c r="L16" i="4"/>
  <c r="K16" i="4"/>
  <c r="J16" i="4"/>
  <c r="I16" i="4"/>
  <c r="H16" i="4"/>
  <c r="M15" i="4"/>
  <c r="L15" i="4"/>
  <c r="K15" i="4"/>
  <c r="J15" i="4"/>
  <c r="I15" i="4"/>
  <c r="H15" i="4"/>
  <c r="M14" i="4"/>
  <c r="L14" i="4"/>
  <c r="K14" i="4"/>
  <c r="J14" i="4"/>
  <c r="I14" i="4"/>
  <c r="H14" i="4"/>
  <c r="G24" i="7" l="1"/>
  <c r="G27" i="7" s="1"/>
  <c r="F24" i="7"/>
  <c r="F27" i="7" s="1"/>
  <c r="G16" i="7"/>
  <c r="F16" i="7"/>
  <c r="G15" i="7"/>
  <c r="F15" i="7"/>
  <c r="G14" i="7"/>
  <c r="F14" i="7"/>
  <c r="G24" i="4"/>
  <c r="G27" i="4" s="1"/>
  <c r="F24" i="4"/>
  <c r="F27" i="4" s="1"/>
  <c r="G16" i="4"/>
  <c r="F16" i="4"/>
  <c r="G15" i="4"/>
  <c r="F15" i="4"/>
  <c r="G14" i="4"/>
  <c r="F14" i="4"/>
  <c r="E41" i="8" l="1"/>
  <c r="L34" i="8"/>
  <c r="L37" i="8" s="1"/>
  <c r="L42" i="8" s="1"/>
  <c r="K34" i="8"/>
  <c r="K41" i="8" s="1"/>
  <c r="K44" i="8" s="1"/>
  <c r="L31" i="8"/>
  <c r="K31" i="8"/>
  <c r="J31" i="8"/>
  <c r="J34" i="8" s="1"/>
  <c r="I31" i="8"/>
  <c r="I34" i="8" s="1"/>
  <c r="H31" i="8"/>
  <c r="H34" i="8" s="1"/>
  <c r="G31" i="8"/>
  <c r="G34" i="8" s="1"/>
  <c r="F31" i="8"/>
  <c r="F34" i="8" s="1"/>
  <c r="E31" i="8"/>
  <c r="E34" i="8" s="1"/>
  <c r="H37" i="8" l="1"/>
  <c r="H42" i="8" s="1"/>
  <c r="H41" i="8"/>
  <c r="H44" i="8" s="1"/>
  <c r="F37" i="8"/>
  <c r="F42" i="8" s="1"/>
  <c r="F41" i="8"/>
  <c r="F44" i="8" s="1"/>
  <c r="G37" i="8"/>
  <c r="G42" i="8" s="1"/>
  <c r="G41" i="8"/>
  <c r="G44" i="8" s="1"/>
  <c r="J41" i="8"/>
  <c r="J44" i="8" s="1"/>
  <c r="J37" i="8"/>
  <c r="J42" i="8" s="1"/>
  <c r="I37" i="8"/>
  <c r="I42" i="8" s="1"/>
  <c r="I41" i="8"/>
  <c r="I44" i="8" s="1"/>
  <c r="E44" i="8"/>
  <c r="E37" i="8"/>
  <c r="E42" i="8" s="1"/>
  <c r="K37" i="8"/>
  <c r="K42" i="8" s="1"/>
  <c r="L41" i="8"/>
  <c r="L44" i="8" s="1"/>
  <c r="L45" i="7" l="1"/>
  <c r="M44" i="7"/>
  <c r="L44" i="7"/>
  <c r="M39" i="7"/>
  <c r="M45" i="7" s="1"/>
  <c r="L39" i="7"/>
  <c r="L45" i="4"/>
  <c r="L44" i="4"/>
  <c r="L39" i="4"/>
  <c r="I9" i="2"/>
  <c r="G45" i="2"/>
  <c r="G27" i="2"/>
  <c r="F22" i="6"/>
  <c r="E22" i="6"/>
  <c r="E19" i="6"/>
  <c r="E23" i="6" s="1"/>
  <c r="H45" i="5"/>
  <c r="F45" i="5"/>
  <c r="G44" i="5" s="1"/>
  <c r="H27" i="5"/>
  <c r="F27" i="5"/>
  <c r="G19" i="5" s="1"/>
  <c r="H45" i="2"/>
  <c r="N31" i="8"/>
  <c r="N34" i="8" s="1"/>
  <c r="M31" i="8"/>
  <c r="M34" i="8" s="1"/>
  <c r="O44" i="7"/>
  <c r="N44" i="7"/>
  <c r="O39" i="7"/>
  <c r="N39" i="7"/>
  <c r="O24" i="7"/>
  <c r="O27" i="7" s="1"/>
  <c r="N24" i="7"/>
  <c r="N27" i="7" s="1"/>
  <c r="O16" i="7"/>
  <c r="N16" i="7"/>
  <c r="O15" i="7"/>
  <c r="N15" i="7"/>
  <c r="O14" i="7"/>
  <c r="N14" i="7"/>
  <c r="I20" i="6"/>
  <c r="H20" i="6"/>
  <c r="G20" i="6"/>
  <c r="F20" i="6"/>
  <c r="E20" i="6"/>
  <c r="I19" i="6"/>
  <c r="I21" i="6" s="1"/>
  <c r="H19" i="6"/>
  <c r="H21" i="6" s="1"/>
  <c r="G19" i="6"/>
  <c r="F19" i="6"/>
  <c r="F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O24" i="4"/>
  <c r="O27" i="4" s="1"/>
  <c r="N24" i="4"/>
  <c r="N27" i="4" s="1"/>
  <c r="O16" i="4"/>
  <c r="N16" i="4"/>
  <c r="O15" i="4"/>
  <c r="N15" i="4"/>
  <c r="O14" i="4"/>
  <c r="N14" i="4"/>
  <c r="G37" i="5" l="1"/>
  <c r="G33" i="5"/>
  <c r="G28" i="5"/>
  <c r="G35" i="5"/>
  <c r="G42" i="5"/>
  <c r="G30" i="5"/>
  <c r="G40" i="5"/>
  <c r="G34" i="5"/>
  <c r="E21" i="6"/>
  <c r="G29" i="2"/>
  <c r="G41" i="2"/>
  <c r="G14" i="2"/>
  <c r="G41" i="5"/>
  <c r="G38" i="5"/>
  <c r="O45" i="7"/>
  <c r="G39" i="5"/>
  <c r="I45" i="5"/>
  <c r="G45" i="5"/>
  <c r="G29" i="5"/>
  <c r="G28" i="2"/>
  <c r="G21" i="2"/>
  <c r="G43" i="5"/>
  <c r="G16" i="2"/>
  <c r="G18" i="2"/>
  <c r="G36" i="5"/>
  <c r="G31" i="5"/>
  <c r="G32" i="5"/>
  <c r="G9" i="2"/>
  <c r="O45" i="4"/>
  <c r="G19" i="2"/>
  <c r="G25" i="2"/>
  <c r="G24" i="2"/>
  <c r="G36" i="2"/>
  <c r="G12" i="2"/>
  <c r="G39" i="2"/>
  <c r="G11" i="2"/>
  <c r="G38" i="2"/>
  <c r="I27" i="2"/>
  <c r="G22" i="2"/>
  <c r="G15" i="2"/>
  <c r="G43" i="2"/>
  <c r="G23" i="2"/>
  <c r="G30" i="2"/>
  <c r="F23" i="6"/>
  <c r="G26" i="2"/>
  <c r="G32" i="2"/>
  <c r="G13" i="2"/>
  <c r="G40" i="2"/>
  <c r="G20" i="2"/>
  <c r="G17" i="2"/>
  <c r="G10" i="2"/>
  <c r="G31" i="2"/>
  <c r="N45" i="7"/>
  <c r="I23" i="6"/>
  <c r="H22" i="6"/>
  <c r="H23" i="6"/>
  <c r="G23" i="6"/>
  <c r="G22" i="6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G37" i="2"/>
  <c r="G20" i="5"/>
  <c r="G44" i="2"/>
  <c r="G17" i="5"/>
  <c r="G42" i="2"/>
  <c r="I45" i="2"/>
  <c r="G18" i="5"/>
  <c r="G21" i="6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<sst xmlns="http://schemas.openxmlformats.org/spreadsheetml/2006/main" count="444" uniqueCount="272">
  <si>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</si>
  <si>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</si>
  <si>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</si>
  <si>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</si>
  <si>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</si>
  <si>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</si>
  <si>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</si>
  <si>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</si>
  <si>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</si>
  <si>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</si>
  <si>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</si>
  <si>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</si>
  <si>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</si>
  <si>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</si>
  <si>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</si>
  <si>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</si>
  <si>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</si>
  <si>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</si>
  <si>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</si>
  <si>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</si>
  <si>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</si>
  <si>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</si>
  <si>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</si>
  <si>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</si>
  <si>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</si>
  <si>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</si>
  <si>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</si>
  <si>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</si>
  <si>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</si>
  <si>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</si>
  <si>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</si>
  <si>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</si>
  <si>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</si>
  <si>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</si>
  <si>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</si>
  <si>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</si>
  <si>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</si>
  <si>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</si>
  <si>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</si>
  <si>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</si>
  <si>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</si>
  <si>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</si>
  <si>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</si>
  <si>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</si>
  <si>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</si>
  <si>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</si>
  <si>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</si>
  <si>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</si>
  <si>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</si>
  <si>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</si>
  <si>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</si>
  <si>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</si>
  <si>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</si>
  <si>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</si>
  <si>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</si>
  <si>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</si>
  <si>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</si>
  <si>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</si>
  <si>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</si>
  <si>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</si>
  <si>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</si>
  <si>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</si>
  <si>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</si>
  <si>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</si>
  <si>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</si>
  <si>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</si>
  <si>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</si>
  <si>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</si>
  <si>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</si>
  <si>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</si>
  <si>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</si>
  <si>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</si>
  <si>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</si>
  <si>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</si>
  <si>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</si>
  <si>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</si>
  <si>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</si>
  <si>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</si>
  <si>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</si>
  <si>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</si>
  <si>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</si>
  <si>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</si>
  <si>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</si>
  <si>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</si>
  <si>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</si>
  <si>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</si>
  <si>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</si>
  <si>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</si>
  <si>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</si>
  <si>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</si>
  <si>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</si>
  <si>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</si>
  <si>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</si>
  <si>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</si>
  <si>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</si>
  <si>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</si>
  <si>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</si>
  <si>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</si>
  <si>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</si>
  <si>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</si>
  <si>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</si>
  <si>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</si>
  <si>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</si>
  <si>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</si>
  <si>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</si>
  <si>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</si>
  <si>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</si>
  <si>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</si>
  <si>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</si>
  <si>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</si>
  <si>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</si>
  <si>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</si>
  <si>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</si>
  <si>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</si>
  <si>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</si>
  <si>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</si>
  <si>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</si>
  <si>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</si>
  <si>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</si>
  <si>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</si>
  <si>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</si>
  <si>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</si>
  <si>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</si>
  <si>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</si>
  <si>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</si>
  <si>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</si>
  <si>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</si>
  <si>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</si>
  <si>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</si>
  <si>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</si>
  <si>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</si>
  <si>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</si>
  <si>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</si>
  <si>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</si>
  <si>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</si>
  <si>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</si>
  <si>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</si>
  <si>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</si>
  <si>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</si>
  <si>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</si>
  <si>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</si>
  <si>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</si>
  <si>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</si>
  <si>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</si>
  <si>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</si>
  <si>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</si>
  <si>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</si>
  <si>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</si>
  <si>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</si>
  <si>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</si>
  <si>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</si>
  <si>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</si>
  <si>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</si>
  <si>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</si>
  <si>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</si>
  <si>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</si>
  <si>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</si>
  <si>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</si>
  <si>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</si>
  <si>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</si>
  <si>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</si>
  <si>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</si>
  <si>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</si>
  <si>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</si>
  <si>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</si>
  <si>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</si>
  <si>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</si>
  <si>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</si>
  <si>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</si>
  <si>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</si>
  <si>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</si>
  <si>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</si>
  <si>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</si>
  <si>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</si>
  <si>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</si>
  <si>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</si>
  <si>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</si>
  <si>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</si>
  <si>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</si>
  <si>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</si>
  <si>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</si>
  <si>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</si>
  <si>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</si>
  <si>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</si>
  <si>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</si>
  <si>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</si>
  <si>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</si>
  <si>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</si>
  <si>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</si>
  <si>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</si>
  <si>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</si>
  <si>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</si>
  <si>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</si>
  <si>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</si>
  <si>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</si>
  <si>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</si>
  <si>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</si>
  <si>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</si>
  <si>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</si>
  <si>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</si>
  <si>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</si>
  <si>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</si>
  <si>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</si>
  <si>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</si>
  <si>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</si>
  <si>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</si>
  <si>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</si>
  <si>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</si>
  <si>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</si>
  <si>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</si>
  <si>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</si>
  <si>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</si>
  <si>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</si>
  <si>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</si>
  <si>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</si>
  <si>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</si>
  <si>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</si>
  <si>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</si>
  <si>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</si>
  <si>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</si>
  <si>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</si>
  <si>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</si>
  <si>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</si>
  <si>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</si>
  <si>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</si>
  <si>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</si>
  <si>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</si>
  <si>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</si>
  <si>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</si>
  <si>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</si>
  <si>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</si>
  <si>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</si>
  <si>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</si>
  <si>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</si>
  <si>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</si>
  <si>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</si>
  <si>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</si>
  <si>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</si>
  <si>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</si>
  <si>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</si>
  <si>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</si>
  <si>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</si>
  <si>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</si>
  <si>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</si>
  <si>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</si>
  <si>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</si>
  <si>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</si>
  <si>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</si>
  <si>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</si>
  <si>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</si>
  <si>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青森県</t>
    <rPh sb="0" eb="3">
      <t>アオモリケン</t>
    </rPh>
    <phoneticPr fontId="9"/>
  </si>
  <si>
    <t>病院事業会計</t>
    <rPh sb="0" eb="2">
      <t>ビョウイン</t>
    </rPh>
    <rPh sb="2" eb="4">
      <t>ジギョウ</t>
    </rPh>
    <rPh sb="4" eb="6">
      <t>カイケイ</t>
    </rPh>
    <phoneticPr fontId="9"/>
  </si>
  <si>
    <t>工業用水道事業会計</t>
    <rPh sb="0" eb="3">
      <t>コウギョウヨウ</t>
    </rPh>
    <rPh sb="3" eb="5">
      <t>スイドウ</t>
    </rPh>
    <rPh sb="5" eb="7">
      <t>ジギョウ</t>
    </rPh>
    <rPh sb="7" eb="9">
      <t>カイケイ</t>
    </rPh>
    <phoneticPr fontId="9"/>
  </si>
  <si>
    <t>流域下水道</t>
    <rPh sb="0" eb="2">
      <t>リュウイキ</t>
    </rPh>
    <rPh sb="2" eb="5">
      <t>ゲスイドウ</t>
    </rPh>
    <phoneticPr fontId="9"/>
  </si>
  <si>
    <t>特定環境保存公共下水道</t>
    <rPh sb="0" eb="2">
      <t>トクテイ</t>
    </rPh>
    <rPh sb="2" eb="4">
      <t>カンキョウ</t>
    </rPh>
    <rPh sb="4" eb="6">
      <t>ホゾン</t>
    </rPh>
    <rPh sb="6" eb="8">
      <t>コウキョウ</t>
    </rPh>
    <rPh sb="8" eb="11">
      <t>ゲスイドウ</t>
    </rPh>
    <phoneticPr fontId="9"/>
  </si>
  <si>
    <t>港湾整備</t>
    <rPh sb="0" eb="2">
      <t>コウワン</t>
    </rPh>
    <rPh sb="2" eb="4">
      <t>セイビ</t>
    </rPh>
    <phoneticPr fontId="9"/>
  </si>
  <si>
    <t>宅地造成</t>
    <rPh sb="0" eb="2">
      <t>タクチ</t>
    </rPh>
    <rPh sb="2" eb="4">
      <t>ゾウセイ</t>
    </rPh>
    <phoneticPr fontId="9"/>
  </si>
  <si>
    <t>駐車場</t>
    <rPh sb="0" eb="3">
      <t>チュウシャジョウ</t>
    </rPh>
    <phoneticPr fontId="9"/>
  </si>
  <si>
    <t>下水道（農集排）</t>
    <rPh sb="0" eb="3">
      <t>ゲスイドウ</t>
    </rPh>
    <rPh sb="4" eb="7">
      <t>ノウシュウハイ</t>
    </rPh>
    <phoneticPr fontId="9"/>
  </si>
  <si>
    <t>病院事業会計</t>
    <rPh sb="0" eb="2">
      <t>ビョウイン</t>
    </rPh>
    <rPh sb="2" eb="4">
      <t>ジギョウ</t>
    </rPh>
    <rPh sb="4" eb="6">
      <t>カイケイ</t>
    </rPh>
    <phoneticPr fontId="18"/>
  </si>
  <si>
    <t>工業用水道事業会計</t>
    <rPh sb="0" eb="3">
      <t>コウギョウヨウ</t>
    </rPh>
    <rPh sb="3" eb="5">
      <t>スイドウ</t>
    </rPh>
    <rPh sb="5" eb="7">
      <t>ジギョウ</t>
    </rPh>
    <rPh sb="7" eb="9">
      <t>カイケイ</t>
    </rPh>
    <phoneticPr fontId="18"/>
  </si>
  <si>
    <t>港湾整備</t>
    <rPh sb="0" eb="2">
      <t>コウワン</t>
    </rPh>
    <rPh sb="2" eb="4">
      <t>セイビ</t>
    </rPh>
    <phoneticPr fontId="18"/>
  </si>
  <si>
    <t>宅地造成</t>
    <rPh sb="0" eb="2">
      <t>タクチ</t>
    </rPh>
    <rPh sb="2" eb="4">
      <t>ゾウセイ</t>
    </rPh>
    <phoneticPr fontId="18"/>
  </si>
  <si>
    <t>駐車場</t>
    <rPh sb="0" eb="3">
      <t>チュウシャジョウ</t>
    </rPh>
    <phoneticPr fontId="18"/>
  </si>
  <si>
    <t>下水道（農集排）</t>
    <rPh sb="0" eb="3">
      <t>ゲスイドウ</t>
    </rPh>
    <rPh sb="4" eb="7">
      <t>ノウシュウハイ</t>
    </rPh>
    <phoneticPr fontId="18"/>
  </si>
  <si>
    <t>青森県土地開発公社</t>
    <rPh sb="0" eb="3">
      <t>アオモリケン</t>
    </rPh>
    <rPh sb="3" eb="5">
      <t>トチ</t>
    </rPh>
    <rPh sb="5" eb="7">
      <t>カイハツ</t>
    </rPh>
    <rPh sb="7" eb="9">
      <t>コウシャ</t>
    </rPh>
    <phoneticPr fontId="18"/>
  </si>
  <si>
    <t>青森県道路公社</t>
    <rPh sb="0" eb="3">
      <t>アオモリケン</t>
    </rPh>
    <rPh sb="3" eb="5">
      <t>ドウロ</t>
    </rPh>
    <rPh sb="5" eb="7">
      <t>コウシャ</t>
    </rPh>
    <phoneticPr fontId="18"/>
  </si>
  <si>
    <t>青い森鉄道（株）</t>
    <rPh sb="0" eb="1">
      <t>アオ</t>
    </rPh>
    <rPh sb="2" eb="3">
      <t>モリ</t>
    </rPh>
    <rPh sb="3" eb="5">
      <t>テツドウ</t>
    </rPh>
    <rPh sb="5" eb="8">
      <t>カブシキガイシャ</t>
    </rPh>
    <phoneticPr fontId="18"/>
  </si>
  <si>
    <t>青森空港ビル（株）</t>
    <rPh sb="0" eb="2">
      <t>アオモリ</t>
    </rPh>
    <rPh sb="2" eb="4">
      <t>クウコウ</t>
    </rPh>
    <phoneticPr fontId="18"/>
  </si>
  <si>
    <t>青森県</t>
    <rPh sb="0" eb="3">
      <t>アオモリケン</t>
    </rPh>
    <phoneticPr fontId="16"/>
  </si>
  <si>
    <t>青森県</t>
    <phoneticPr fontId="16"/>
  </si>
  <si>
    <t>青森県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</si>
</sst>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2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游ゴシック"/>
      <family val="1"/>
      <charset val="128"/>
    </font>
    <font>
      <b/>
      <sz val="12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19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0" fillId="0" borderId="10" xfId="1" applyNumberFormat="1" applyFont="1" applyFill="1" applyBorder="1" applyAlignment="1">
      <alignment vertical="center"/>
    </xf>
    <xf numFmtId="177" fontId="20" fillId="0" borderId="10" xfId="1" applyNumberFormat="1" applyFont="1" applyBorder="1" applyAlignment="1">
      <alignment horizontal="center" vertical="center"/>
    </xf>
    <xf numFmtId="177" fontId="20" fillId="0" borderId="10" xfId="1" applyNumberFormat="1" applyFont="1" applyBorder="1" applyAlignment="1">
      <alignment vertical="center"/>
    </xf>
    <xf numFmtId="41" fontId="21" fillId="0" borderId="5" xfId="0" applyNumberFormat="1" applyFont="1" applyBorder="1" applyAlignment="1">
      <alignment horizontal="distributed" vertical="center" justifyLastLine="1"/>
    </xf>
    <xf numFmtId="177" fontId="0" fillId="0" borderId="10" xfId="1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176" fontId="0" fillId="0" borderId="10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14" xfId="0" applyNumberFormat="1" applyBorder="1" applyAlignment="1">
      <alignment horizontal="center" vertical="center"/>
    </xf>
    <xf numFmtId="41" fontId="0" fillId="0" borderId="15" xfId="0" applyNumberForma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19" sqref="F19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271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7" t="s">
        <v>241</v>
      </c>
      <c r="G7" s="47"/>
      <c r="H7" s="47" t="s">
        <v>238</v>
      </c>
      <c r="I7" s="48" t="s">
        <v>21</v>
      </c>
    </row>
    <row r="8" spans="1:11" ht="17.149999999999999" customHeight="1">
      <c r="A8" s="18"/>
      <c r="B8" s="19"/>
      <c r="C8" s="19"/>
      <c r="D8" s="19"/>
      <c r="E8" s="59"/>
      <c r="F8" s="50" t="s">
        <v>90</v>
      </c>
      <c r="G8" s="50" t="s">
        <v>2</v>
      </c>
      <c r="H8" s="50" t="s">
        <v>233</v>
      </c>
      <c r="I8" s="51"/>
    </row>
    <row r="9" spans="1:11" ht="18" customHeight="1">
      <c r="A9" s="91" t="s">
        <v>87</v>
      </c>
      <c r="B9" s="91" t="s">
        <v>89</v>
      </c>
      <c r="C9" s="60" t="s">
        <v>3</v>
      </c>
      <c r="D9" s="52"/>
      <c r="E9" s="52"/>
      <c r="F9" s="53">
        <v>155962</v>
      </c>
      <c r="G9" s="54">
        <f>F9/$F$27*100</f>
        <v>21.571358427673388</v>
      </c>
      <c r="H9" s="53">
        <v>149501</v>
      </c>
      <c r="I9" s="54">
        <f>(F9/H9-1)*100</f>
        <v>4.3217102226740911</v>
      </c>
      <c r="K9" s="25"/>
    </row>
    <row r="10" spans="1:11" ht="18" customHeight="1">
      <c r="A10" s="91"/>
      <c r="B10" s="91"/>
      <c r="C10" s="62"/>
      <c r="D10" s="64" t="s">
        <v>22</v>
      </c>
      <c r="E10" s="52"/>
      <c r="F10" s="53">
        <v>38905</v>
      </c>
      <c r="G10" s="54">
        <f t="shared" ref="G10:G26" si="0">F10/$F$27*100</f>
        <v>5.3810139625590416</v>
      </c>
      <c r="H10" s="53">
        <v>35804</v>
      </c>
      <c r="I10" s="54">
        <f t="shared" ref="I10:I27" si="1">(F10/H10-1)*100</f>
        <v>8.6610434588314078</v>
      </c>
    </row>
    <row r="11" spans="1:11" ht="18" customHeight="1">
      <c r="A11" s="91"/>
      <c r="B11" s="91"/>
      <c r="C11" s="62"/>
      <c r="D11" s="62"/>
      <c r="E11" s="46" t="s">
        <v>23</v>
      </c>
      <c r="F11" s="82">
        <v>34382</v>
      </c>
      <c r="G11" s="54">
        <f t="shared" si="0"/>
        <v>4.7554304603702597</v>
      </c>
      <c r="H11" s="53">
        <v>32061</v>
      </c>
      <c r="I11" s="54">
        <f t="shared" si="1"/>
        <v>7.2393250366488804</v>
      </c>
    </row>
    <row r="12" spans="1:11" ht="18" customHeight="1">
      <c r="A12" s="91"/>
      <c r="B12" s="91"/>
      <c r="C12" s="62"/>
      <c r="D12" s="62"/>
      <c r="E12" s="46" t="s">
        <v>24</v>
      </c>
      <c r="F12" s="53">
        <v>2514</v>
      </c>
      <c r="G12" s="54">
        <f t="shared" si="0"/>
        <v>0.34771543765257501</v>
      </c>
      <c r="H12" s="53">
        <v>2411</v>
      </c>
      <c r="I12" s="54">
        <f t="shared" si="1"/>
        <v>4.2720862712567476</v>
      </c>
    </row>
    <row r="13" spans="1:11" ht="18" customHeight="1">
      <c r="A13" s="91"/>
      <c r="B13" s="91"/>
      <c r="C13" s="62"/>
      <c r="D13" s="63"/>
      <c r="E13" s="46" t="s">
        <v>25</v>
      </c>
      <c r="F13" s="53">
        <v>175</v>
      </c>
      <c r="G13" s="54">
        <f t="shared" si="0"/>
        <v>2.4204535238345516E-2</v>
      </c>
      <c r="H13" s="53">
        <v>86</v>
      </c>
      <c r="I13" s="54">
        <f t="shared" si="1"/>
        <v>103.48837209302326</v>
      </c>
    </row>
    <row r="14" spans="1:11" ht="18" customHeight="1">
      <c r="A14" s="91"/>
      <c r="B14" s="91"/>
      <c r="C14" s="62"/>
      <c r="D14" s="60" t="s">
        <v>26</v>
      </c>
      <c r="E14" s="52"/>
      <c r="F14" s="53">
        <v>28692</v>
      </c>
      <c r="G14" s="54">
        <f t="shared" si="0"/>
        <v>3.968437286049197</v>
      </c>
      <c r="H14" s="53">
        <v>27461</v>
      </c>
      <c r="I14" s="54">
        <f t="shared" si="1"/>
        <v>4.4827209497104947</v>
      </c>
    </row>
    <row r="15" spans="1:11" ht="18" customHeight="1">
      <c r="A15" s="91"/>
      <c r="B15" s="91"/>
      <c r="C15" s="62"/>
      <c r="D15" s="62"/>
      <c r="E15" s="46" t="s">
        <v>27</v>
      </c>
      <c r="F15" s="53">
        <v>1083</v>
      </c>
      <c r="G15" s="54">
        <f t="shared" si="0"/>
        <v>0.14979149521787541</v>
      </c>
      <c r="H15" s="53">
        <v>1109</v>
      </c>
      <c r="I15" s="54">
        <f t="shared" si="1"/>
        <v>-2.3444544634806164</v>
      </c>
    </row>
    <row r="16" spans="1:11" ht="18" customHeight="1">
      <c r="A16" s="91"/>
      <c r="B16" s="91"/>
      <c r="C16" s="62"/>
      <c r="D16" s="63"/>
      <c r="E16" s="46" t="s">
        <v>28</v>
      </c>
      <c r="F16" s="53">
        <v>27609</v>
      </c>
      <c r="G16" s="54">
        <f t="shared" si="0"/>
        <v>3.8186457908313223</v>
      </c>
      <c r="H16" s="53">
        <v>26352</v>
      </c>
      <c r="I16" s="54">
        <f t="shared" si="1"/>
        <v>4.770036429872504</v>
      </c>
      <c r="K16" s="26"/>
    </row>
    <row r="17" spans="1:26" ht="18" customHeight="1">
      <c r="A17" s="91"/>
      <c r="B17" s="91"/>
      <c r="C17" s="62"/>
      <c r="D17" s="92" t="s">
        <v>29</v>
      </c>
      <c r="E17" s="93"/>
      <c r="F17" s="53">
        <v>27063</v>
      </c>
      <c r="G17" s="54">
        <f t="shared" si="0"/>
        <v>3.7431276408876841</v>
      </c>
      <c r="H17" s="53">
        <v>27993</v>
      </c>
      <c r="I17" s="54">
        <f t="shared" si="1"/>
        <v>-3.3222591362126241</v>
      </c>
    </row>
    <row r="18" spans="1:26" ht="18" customHeight="1">
      <c r="A18" s="91"/>
      <c r="B18" s="91"/>
      <c r="C18" s="62"/>
      <c r="D18" s="92" t="s">
        <v>93</v>
      </c>
      <c r="E18" s="94"/>
      <c r="F18" s="53">
        <v>2492</v>
      </c>
      <c r="G18" s="54">
        <f t="shared" si="0"/>
        <v>0.34467258179404014</v>
      </c>
      <c r="H18" s="53">
        <v>2151</v>
      </c>
      <c r="I18" s="54">
        <f t="shared" si="1"/>
        <v>15.853091585309166</v>
      </c>
    </row>
    <row r="19" spans="1:26" ht="18" customHeight="1">
      <c r="A19" s="91"/>
      <c r="B19" s="91"/>
      <c r="C19" s="61"/>
      <c r="D19" s="92" t="s">
        <v>94</v>
      </c>
      <c r="E19" s="94"/>
      <c r="F19" s="55">
        <v>1711</v>
      </c>
      <c r="G19" s="54">
        <f t="shared" si="0"/>
        <v>0.23665119881605243</v>
      </c>
      <c r="H19" s="55">
        <v>425</v>
      </c>
      <c r="I19" s="54">
        <f t="shared" si="1"/>
        <v>302.58823529411768</v>
      </c>
      <c r="Z19" s="2" t="s">
        <v>95</v>
      </c>
    </row>
    <row r="20" spans="1:26" ht="18" customHeight="1">
      <c r="A20" s="91"/>
      <c r="B20" s="91"/>
      <c r="C20" s="52" t="s">
        <v>4</v>
      </c>
      <c r="D20" s="52"/>
      <c r="E20" s="52"/>
      <c r="F20" s="53">
        <v>27861</v>
      </c>
      <c r="G20" s="54">
        <f t="shared" si="0"/>
        <v>3.8535003215745398</v>
      </c>
      <c r="H20" s="53">
        <v>25424</v>
      </c>
      <c r="I20" s="54">
        <f t="shared" si="1"/>
        <v>9.5854310887350636</v>
      </c>
    </row>
    <row r="21" spans="1:26" ht="18" customHeight="1">
      <c r="A21" s="91"/>
      <c r="B21" s="91"/>
      <c r="C21" s="52" t="s">
        <v>5</v>
      </c>
      <c r="D21" s="52"/>
      <c r="E21" s="52"/>
      <c r="F21" s="53">
        <v>212073</v>
      </c>
      <c r="G21" s="54">
        <f t="shared" si="0"/>
        <v>29.332162294866563</v>
      </c>
      <c r="H21" s="53">
        <v>213168</v>
      </c>
      <c r="I21" s="54">
        <f t="shared" si="1"/>
        <v>-0.51367935149740918</v>
      </c>
    </row>
    <row r="22" spans="1:26" ht="18" customHeight="1">
      <c r="A22" s="91"/>
      <c r="B22" s="91"/>
      <c r="C22" s="52" t="s">
        <v>30</v>
      </c>
      <c r="D22" s="52"/>
      <c r="E22" s="52"/>
      <c r="F22" s="53">
        <v>14309</v>
      </c>
      <c r="G22" s="54">
        <f t="shared" si="0"/>
        <v>1.9791011127170628</v>
      </c>
      <c r="H22" s="53">
        <v>13812</v>
      </c>
      <c r="I22" s="54">
        <f t="shared" si="1"/>
        <v>3.5983203011873632</v>
      </c>
    </row>
    <row r="23" spans="1:26" ht="18" customHeight="1">
      <c r="A23" s="91"/>
      <c r="B23" s="91"/>
      <c r="C23" s="52" t="s">
        <v>6</v>
      </c>
      <c r="D23" s="52"/>
      <c r="E23" s="52"/>
      <c r="F23" s="53">
        <v>109217</v>
      </c>
      <c r="G23" s="54">
        <f t="shared" si="0"/>
        <v>15.105981286436471</v>
      </c>
      <c r="H23" s="53">
        <v>105810</v>
      </c>
      <c r="I23" s="54">
        <f t="shared" si="1"/>
        <v>3.219922502598993</v>
      </c>
    </row>
    <row r="24" spans="1:26" ht="18" customHeight="1">
      <c r="A24" s="91"/>
      <c r="B24" s="91"/>
      <c r="C24" s="52" t="s">
        <v>31</v>
      </c>
      <c r="D24" s="52"/>
      <c r="E24" s="52"/>
      <c r="F24" s="53">
        <v>2358</v>
      </c>
      <c r="G24" s="54">
        <f t="shared" si="0"/>
        <v>0.32613882338296413</v>
      </c>
      <c r="H24" s="53">
        <v>1080</v>
      </c>
      <c r="I24" s="54">
        <f t="shared" si="1"/>
        <v>118.33333333333331</v>
      </c>
    </row>
    <row r="25" spans="1:26" ht="18" customHeight="1">
      <c r="A25" s="91"/>
      <c r="B25" s="91"/>
      <c r="C25" s="52" t="s">
        <v>7</v>
      </c>
      <c r="D25" s="52"/>
      <c r="E25" s="52"/>
      <c r="F25" s="53">
        <v>54432</v>
      </c>
      <c r="G25" s="54">
        <f t="shared" si="0"/>
        <v>7.5285786405349899</v>
      </c>
      <c r="H25" s="53">
        <v>52523</v>
      </c>
      <c r="I25" s="54">
        <f t="shared" si="1"/>
        <v>3.6345981760371737</v>
      </c>
    </row>
    <row r="26" spans="1:26" ht="18" customHeight="1">
      <c r="A26" s="91"/>
      <c r="B26" s="91"/>
      <c r="C26" s="52" t="s">
        <v>8</v>
      </c>
      <c r="D26" s="52"/>
      <c r="E26" s="52"/>
      <c r="F26" s="53">
        <v>146793</v>
      </c>
      <c r="G26" s="54">
        <f t="shared" si="0"/>
        <v>20.30317909281402</v>
      </c>
      <c r="H26" s="53">
        <v>152812</v>
      </c>
      <c r="I26" s="54">
        <f t="shared" si="1"/>
        <v>-3.9388267937072952</v>
      </c>
    </row>
    <row r="27" spans="1:26" ht="18" customHeight="1">
      <c r="A27" s="91"/>
      <c r="B27" s="91"/>
      <c r="C27" s="52" t="s">
        <v>9</v>
      </c>
      <c r="D27" s="52"/>
      <c r="E27" s="52"/>
      <c r="F27" s="53">
        <f>SUM(F9,F20:F26)</f>
        <v>723005</v>
      </c>
      <c r="G27" s="54">
        <f>F27/$F$27*100</f>
        <v>100</v>
      </c>
      <c r="H27" s="53">
        <f>SUM(H9,H20:H26)</f>
        <v>714130</v>
      </c>
      <c r="I27" s="54">
        <f t="shared" si="1"/>
        <v>1.2427709240614426</v>
      </c>
    </row>
    <row r="28" spans="1:26" ht="18" customHeight="1">
      <c r="A28" s="91"/>
      <c r="B28" s="91" t="s">
        <v>88</v>
      </c>
      <c r="C28" s="60" t="s">
        <v>10</v>
      </c>
      <c r="D28" s="52"/>
      <c r="E28" s="52"/>
      <c r="F28" s="53">
        <v>271275</v>
      </c>
      <c r="G28" s="54">
        <f>F28/$F$45*100</f>
        <v>37.520487410183883</v>
      </c>
      <c r="H28" s="53">
        <v>276241</v>
      </c>
      <c r="I28" s="54">
        <f>(F28/H28-1)*100</f>
        <v>-1.7977056266086477</v>
      </c>
    </row>
    <row r="29" spans="1:26" ht="18" customHeight="1">
      <c r="A29" s="91"/>
      <c r="B29" s="91"/>
      <c r="C29" s="62"/>
      <c r="D29" s="52" t="s">
        <v>11</v>
      </c>
      <c r="E29" s="52"/>
      <c r="F29" s="53">
        <v>157205</v>
      </c>
      <c r="G29" s="54">
        <f t="shared" ref="G29:G44" si="2">F29/$F$45*100</f>
        <v>21.74327978368061</v>
      </c>
      <c r="H29" s="53">
        <v>159072</v>
      </c>
      <c r="I29" s="54">
        <f t="shared" ref="I29:I45" si="3">(F29/H29-1)*100</f>
        <v>-1.1736823576745103</v>
      </c>
    </row>
    <row r="30" spans="1:26" ht="18" customHeight="1">
      <c r="A30" s="91"/>
      <c r="B30" s="91"/>
      <c r="C30" s="62"/>
      <c r="D30" s="52" t="s">
        <v>32</v>
      </c>
      <c r="E30" s="52"/>
      <c r="F30" s="53">
        <v>20318</v>
      </c>
      <c r="G30" s="54">
        <f t="shared" si="2"/>
        <v>2.810215696986881</v>
      </c>
      <c r="H30" s="53">
        <v>19362</v>
      </c>
      <c r="I30" s="54">
        <f t="shared" si="3"/>
        <v>4.9375064559446402</v>
      </c>
    </row>
    <row r="31" spans="1:26" ht="18" customHeight="1">
      <c r="A31" s="91"/>
      <c r="B31" s="91"/>
      <c r="C31" s="61"/>
      <c r="D31" s="52" t="s">
        <v>12</v>
      </c>
      <c r="E31" s="52"/>
      <c r="F31" s="53">
        <v>93752</v>
      </c>
      <c r="G31" s="54">
        <f t="shared" si="2"/>
        <v>12.966991929516395</v>
      </c>
      <c r="H31" s="53">
        <v>97807</v>
      </c>
      <c r="I31" s="54">
        <f t="shared" si="3"/>
        <v>-4.1459200261739992</v>
      </c>
    </row>
    <row r="32" spans="1:26" ht="18" customHeight="1">
      <c r="A32" s="91"/>
      <c r="B32" s="91"/>
      <c r="C32" s="60" t="s">
        <v>13</v>
      </c>
      <c r="D32" s="52"/>
      <c r="E32" s="52"/>
      <c r="F32" s="53">
        <v>315880</v>
      </c>
      <c r="G32" s="54">
        <f t="shared" si="2"/>
        <v>43.689877663363326</v>
      </c>
      <c r="H32" s="53">
        <v>306471</v>
      </c>
      <c r="I32" s="54">
        <f t="shared" si="3"/>
        <v>3.0701110382385322</v>
      </c>
    </row>
    <row r="33" spans="1:9" ht="18" customHeight="1">
      <c r="A33" s="91"/>
      <c r="B33" s="91"/>
      <c r="C33" s="62"/>
      <c r="D33" s="52" t="s">
        <v>14</v>
      </c>
      <c r="E33" s="52"/>
      <c r="F33" s="53">
        <v>37932</v>
      </c>
      <c r="G33" s="54">
        <f t="shared" si="2"/>
        <v>5.2464367466338411</v>
      </c>
      <c r="H33" s="53">
        <v>36396</v>
      </c>
      <c r="I33" s="54">
        <f t="shared" si="3"/>
        <v>4.220243982855254</v>
      </c>
    </row>
    <row r="34" spans="1:9" ht="18" customHeight="1">
      <c r="A34" s="91"/>
      <c r="B34" s="91"/>
      <c r="C34" s="62"/>
      <c r="D34" s="52" t="s">
        <v>33</v>
      </c>
      <c r="E34" s="52"/>
      <c r="F34" s="53">
        <v>10367</v>
      </c>
      <c r="G34" s="54">
        <f t="shared" si="2"/>
        <v>1.4338766675195884</v>
      </c>
      <c r="H34" s="53">
        <v>9603</v>
      </c>
      <c r="I34" s="54">
        <f t="shared" si="3"/>
        <v>7.9558471311048651</v>
      </c>
    </row>
    <row r="35" spans="1:9" ht="18" customHeight="1">
      <c r="A35" s="91"/>
      <c r="B35" s="91"/>
      <c r="C35" s="62"/>
      <c r="D35" s="52" t="s">
        <v>34</v>
      </c>
      <c r="E35" s="52"/>
      <c r="F35" s="53">
        <v>206187</v>
      </c>
      <c r="G35" s="54">
        <f t="shared" si="2"/>
        <v>28.518060041078552</v>
      </c>
      <c r="H35" s="53">
        <v>192536</v>
      </c>
      <c r="I35" s="54">
        <f t="shared" si="3"/>
        <v>7.0901026301574799</v>
      </c>
    </row>
    <row r="36" spans="1:9" ht="18" customHeight="1">
      <c r="A36" s="91"/>
      <c r="B36" s="91"/>
      <c r="C36" s="62"/>
      <c r="D36" s="52" t="s">
        <v>35</v>
      </c>
      <c r="E36" s="52"/>
      <c r="F36" s="53">
        <v>7762</v>
      </c>
      <c r="G36" s="54">
        <f t="shared" si="2"/>
        <v>1.0735748715430737</v>
      </c>
      <c r="H36" s="53">
        <v>7130</v>
      </c>
      <c r="I36" s="54">
        <f t="shared" si="3"/>
        <v>8.8639551192145838</v>
      </c>
    </row>
    <row r="37" spans="1:9" ht="18" customHeight="1">
      <c r="A37" s="91"/>
      <c r="B37" s="91"/>
      <c r="C37" s="62"/>
      <c r="D37" s="52" t="s">
        <v>15</v>
      </c>
      <c r="E37" s="52"/>
      <c r="F37" s="53">
        <v>12813</v>
      </c>
      <c r="G37" s="54">
        <f t="shared" si="2"/>
        <v>1.772186914336692</v>
      </c>
      <c r="H37" s="53">
        <v>8896</v>
      </c>
      <c r="I37" s="54">
        <f t="shared" si="3"/>
        <v>44.031025179856108</v>
      </c>
    </row>
    <row r="38" spans="1:9" ht="18" customHeight="1">
      <c r="A38" s="91"/>
      <c r="B38" s="91"/>
      <c r="C38" s="61"/>
      <c r="D38" s="52" t="s">
        <v>36</v>
      </c>
      <c r="E38" s="52"/>
      <c r="F38" s="53">
        <v>40669</v>
      </c>
      <c r="G38" s="54">
        <f t="shared" si="2"/>
        <v>5.6249956777615653</v>
      </c>
      <c r="H38" s="53">
        <v>51760</v>
      </c>
      <c r="I38" s="54">
        <f t="shared" si="3"/>
        <v>-21.427743431221025</v>
      </c>
    </row>
    <row r="39" spans="1:9" ht="18" customHeight="1">
      <c r="A39" s="91"/>
      <c r="B39" s="91"/>
      <c r="C39" s="60" t="s">
        <v>16</v>
      </c>
      <c r="D39" s="52"/>
      <c r="E39" s="52"/>
      <c r="F39" s="53">
        <v>135850</v>
      </c>
      <c r="G39" s="54">
        <f t="shared" si="2"/>
        <v>18.789634926452791</v>
      </c>
      <c r="H39" s="53">
        <v>131418</v>
      </c>
      <c r="I39" s="54">
        <f t="shared" si="3"/>
        <v>3.3724451749379769</v>
      </c>
    </row>
    <row r="40" spans="1:9" ht="18" customHeight="1">
      <c r="A40" s="91"/>
      <c r="B40" s="91"/>
      <c r="C40" s="62"/>
      <c r="D40" s="60" t="s">
        <v>17</v>
      </c>
      <c r="E40" s="52"/>
      <c r="F40" s="53">
        <v>130808</v>
      </c>
      <c r="G40" s="54">
        <f t="shared" si="2"/>
        <v>18.092267688328572</v>
      </c>
      <c r="H40" s="53">
        <v>125200</v>
      </c>
      <c r="I40" s="54">
        <f t="shared" si="3"/>
        <v>4.4792332268370538</v>
      </c>
    </row>
    <row r="41" spans="1:9" ht="18" customHeight="1">
      <c r="A41" s="91"/>
      <c r="B41" s="91"/>
      <c r="C41" s="62"/>
      <c r="D41" s="62"/>
      <c r="E41" s="56" t="s">
        <v>91</v>
      </c>
      <c r="F41" s="53">
        <v>74466</v>
      </c>
      <c r="G41" s="54">
        <f t="shared" si="2"/>
        <v>10.299513834620784</v>
      </c>
      <c r="H41" s="53">
        <v>73126</v>
      </c>
      <c r="I41" s="57">
        <f t="shared" si="3"/>
        <v>1.832453573284476</v>
      </c>
    </row>
    <row r="42" spans="1:9" ht="18" customHeight="1">
      <c r="A42" s="91"/>
      <c r="B42" s="91"/>
      <c r="C42" s="62"/>
      <c r="D42" s="61"/>
      <c r="E42" s="46" t="s">
        <v>37</v>
      </c>
      <c r="F42" s="53">
        <v>56342</v>
      </c>
      <c r="G42" s="54">
        <f t="shared" si="2"/>
        <v>7.7927538537077883</v>
      </c>
      <c r="H42" s="53">
        <v>52074</v>
      </c>
      <c r="I42" s="57">
        <f t="shared" si="3"/>
        <v>8.196028728348125</v>
      </c>
    </row>
    <row r="43" spans="1:9" ht="18" customHeight="1">
      <c r="A43" s="91"/>
      <c r="B43" s="91"/>
      <c r="C43" s="62"/>
      <c r="D43" s="52" t="s">
        <v>38</v>
      </c>
      <c r="E43" s="52"/>
      <c r="F43" s="53">
        <v>5042</v>
      </c>
      <c r="G43" s="54">
        <f t="shared" si="2"/>
        <v>0.69736723812421775</v>
      </c>
      <c r="H43" s="53">
        <v>6218</v>
      </c>
      <c r="I43" s="57">
        <f t="shared" si="3"/>
        <v>-18.912833708587971</v>
      </c>
    </row>
    <row r="44" spans="1:9" ht="18" customHeight="1">
      <c r="A44" s="91"/>
      <c r="B44" s="91"/>
      <c r="C44" s="61"/>
      <c r="D44" s="52" t="s">
        <v>39</v>
      </c>
      <c r="E44" s="52"/>
      <c r="F44" s="53">
        <v>0</v>
      </c>
      <c r="G44" s="54">
        <f t="shared" si="2"/>
        <v>0</v>
      </c>
      <c r="H44" s="53">
        <v>0</v>
      </c>
      <c r="I44" s="54" t="e">
        <f t="shared" si="3"/>
        <v>#DIV/0!</v>
      </c>
    </row>
    <row r="45" spans="1:9" ht="18" customHeight="1">
      <c r="A45" s="91"/>
      <c r="B45" s="91"/>
      <c r="C45" s="46" t="s">
        <v>18</v>
      </c>
      <c r="D45" s="46"/>
      <c r="E45" s="46"/>
      <c r="F45" s="53">
        <f>SUM(F28,F32,F39)</f>
        <v>723005</v>
      </c>
      <c r="G45" s="54">
        <f>F45/$F$45*100</f>
        <v>100</v>
      </c>
      <c r="H45" s="53">
        <f>SUM(H28,H32,H39)</f>
        <v>714130</v>
      </c>
      <c r="I45" s="54">
        <f t="shared" si="3"/>
        <v>1.2427709240614426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H10" sqref="H10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250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108" t="s">
        <v>48</v>
      </c>
      <c r="B6" s="109"/>
      <c r="C6" s="109"/>
      <c r="D6" s="109"/>
      <c r="E6" s="109"/>
      <c r="F6" s="98" t="s">
        <v>251</v>
      </c>
      <c r="G6" s="99"/>
      <c r="H6" s="98" t="s">
        <v>252</v>
      </c>
      <c r="I6" s="99"/>
      <c r="J6" s="98" t="s">
        <v>253</v>
      </c>
      <c r="K6" s="99"/>
      <c r="L6" s="98" t="s">
        <v>254</v>
      </c>
      <c r="M6" s="99"/>
      <c r="N6" s="97"/>
      <c r="O6" s="97"/>
    </row>
    <row r="7" spans="1:25" ht="16" customHeight="1">
      <c r="A7" s="109"/>
      <c r="B7" s="109"/>
      <c r="C7" s="109"/>
      <c r="D7" s="109"/>
      <c r="E7" s="109"/>
      <c r="F7" s="50" t="s">
        <v>243</v>
      </c>
      <c r="G7" s="50" t="s">
        <v>238</v>
      </c>
      <c r="H7" s="50" t="s">
        <v>243</v>
      </c>
      <c r="I7" s="50" t="s">
        <v>238</v>
      </c>
      <c r="J7" s="50" t="s">
        <v>243</v>
      </c>
      <c r="K7" s="50" t="s">
        <v>238</v>
      </c>
      <c r="L7" s="50" t="s">
        <v>243</v>
      </c>
      <c r="M7" s="50" t="s">
        <v>238</v>
      </c>
      <c r="N7" s="50" t="s">
        <v>243</v>
      </c>
      <c r="O7" s="50" t="s">
        <v>238</v>
      </c>
    </row>
    <row r="8" spans="1:25" ht="16" customHeight="1">
      <c r="A8" s="106" t="s">
        <v>82</v>
      </c>
      <c r="B8" s="60" t="s">
        <v>49</v>
      </c>
      <c r="C8" s="52"/>
      <c r="D8" s="52"/>
      <c r="E8" s="65" t="s">
        <v>40</v>
      </c>
      <c r="F8" s="53">
        <v>35517</v>
      </c>
      <c r="G8" s="82">
        <v>33111</v>
      </c>
      <c r="H8" s="82">
        <v>901</v>
      </c>
      <c r="I8" s="82">
        <v>898</v>
      </c>
      <c r="J8" s="82">
        <v>4895</v>
      </c>
      <c r="K8" s="82">
        <v>4937</v>
      </c>
      <c r="L8" s="82">
        <v>358</v>
      </c>
      <c r="M8" s="82">
        <v>363</v>
      </c>
      <c r="N8" s="53"/>
      <c r="O8" s="53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106"/>
      <c r="B9" s="62"/>
      <c r="C9" s="52" t="s">
        <v>50</v>
      </c>
      <c r="D9" s="52"/>
      <c r="E9" s="65" t="s">
        <v>41</v>
      </c>
      <c r="F9" s="53">
        <v>35517</v>
      </c>
      <c r="G9" s="82">
        <v>33111</v>
      </c>
      <c r="H9" s="82">
        <v>901</v>
      </c>
      <c r="I9" s="82">
        <v>898</v>
      </c>
      <c r="J9" s="82">
        <v>4895</v>
      </c>
      <c r="K9" s="82">
        <v>4937</v>
      </c>
      <c r="L9" s="82">
        <v>358</v>
      </c>
      <c r="M9" s="82">
        <v>363</v>
      </c>
      <c r="N9" s="53"/>
      <c r="O9" s="53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106"/>
      <c r="B10" s="61"/>
      <c r="C10" s="52" t="s">
        <v>51</v>
      </c>
      <c r="D10" s="52"/>
      <c r="E10" s="65" t="s">
        <v>42</v>
      </c>
      <c r="F10" s="90">
        <v>0</v>
      </c>
      <c r="G10" s="90">
        <v>0</v>
      </c>
      <c r="H10" s="82">
        <v>0</v>
      </c>
      <c r="I10" s="86">
        <v>0</v>
      </c>
      <c r="J10" s="66">
        <v>0</v>
      </c>
      <c r="K10" s="66">
        <v>0</v>
      </c>
      <c r="L10" s="82">
        <v>0</v>
      </c>
      <c r="M10" s="82">
        <v>0</v>
      </c>
      <c r="N10" s="53"/>
      <c r="O10" s="53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106"/>
      <c r="B11" s="60" t="s">
        <v>52</v>
      </c>
      <c r="C11" s="52"/>
      <c r="D11" s="52"/>
      <c r="E11" s="65" t="s">
        <v>43</v>
      </c>
      <c r="F11" s="53">
        <v>36711</v>
      </c>
      <c r="G11" s="82">
        <v>34231</v>
      </c>
      <c r="H11" s="82">
        <v>862</v>
      </c>
      <c r="I11" s="82">
        <v>868</v>
      </c>
      <c r="J11" s="82">
        <v>4889</v>
      </c>
      <c r="K11" s="82">
        <v>4931</v>
      </c>
      <c r="L11" s="82">
        <v>356</v>
      </c>
      <c r="M11" s="82">
        <v>362</v>
      </c>
      <c r="N11" s="53"/>
      <c r="O11" s="53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106"/>
      <c r="B12" s="62"/>
      <c r="C12" s="52" t="s">
        <v>53</v>
      </c>
      <c r="D12" s="52"/>
      <c r="E12" s="65" t="s">
        <v>44</v>
      </c>
      <c r="F12" s="53">
        <v>36711</v>
      </c>
      <c r="G12" s="82">
        <v>34231</v>
      </c>
      <c r="H12" s="82">
        <v>862</v>
      </c>
      <c r="I12" s="82">
        <v>868</v>
      </c>
      <c r="J12" s="82">
        <v>4889</v>
      </c>
      <c r="K12" s="82">
        <v>4931</v>
      </c>
      <c r="L12" s="82">
        <v>356</v>
      </c>
      <c r="M12" s="82">
        <v>362</v>
      </c>
      <c r="N12" s="53"/>
      <c r="O12" s="53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106"/>
      <c r="B13" s="61"/>
      <c r="C13" s="52" t="s">
        <v>54</v>
      </c>
      <c r="D13" s="52"/>
      <c r="E13" s="65" t="s">
        <v>45</v>
      </c>
      <c r="F13" s="82">
        <v>0</v>
      </c>
      <c r="G13" s="82">
        <v>0</v>
      </c>
      <c r="H13" s="66">
        <v>0</v>
      </c>
      <c r="I13" s="66">
        <v>0</v>
      </c>
      <c r="J13" s="66">
        <v>0</v>
      </c>
      <c r="K13" s="66">
        <v>0</v>
      </c>
      <c r="L13" s="82">
        <v>0</v>
      </c>
      <c r="M13" s="82">
        <v>0</v>
      </c>
      <c r="N13" s="53"/>
      <c r="O13" s="53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106"/>
      <c r="B14" s="52" t="s">
        <v>55</v>
      </c>
      <c r="C14" s="52"/>
      <c r="D14" s="52"/>
      <c r="E14" s="65" t="s">
        <v>96</v>
      </c>
      <c r="F14" s="53">
        <f t="shared" ref="F14:M15" si="0">F9-F12</f>
        <v>-1194</v>
      </c>
      <c r="G14" s="82">
        <f t="shared" si="0"/>
        <v>-1120</v>
      </c>
      <c r="H14" s="82">
        <f t="shared" si="0"/>
        <v>39</v>
      </c>
      <c r="I14" s="82">
        <f t="shared" si="0"/>
        <v>30</v>
      </c>
      <c r="J14" s="82">
        <f t="shared" si="0"/>
        <v>6</v>
      </c>
      <c r="K14" s="82">
        <f>K9-K12</f>
        <v>6</v>
      </c>
      <c r="L14" s="82">
        <f t="shared" si="0"/>
        <v>2</v>
      </c>
      <c r="M14" s="82">
        <f t="shared" si="0"/>
        <v>1</v>
      </c>
      <c r="N14" s="53">
        <f t="shared" ref="N14:O14" si="1">N9-N12</f>
        <v>0</v>
      </c>
      <c r="O14" s="53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106"/>
      <c r="B15" s="52" t="s">
        <v>56</v>
      </c>
      <c r="C15" s="52"/>
      <c r="D15" s="52"/>
      <c r="E15" s="65" t="s">
        <v>97</v>
      </c>
      <c r="F15" s="53">
        <f t="shared" si="0"/>
        <v>0</v>
      </c>
      <c r="G15" s="82">
        <f t="shared" si="0"/>
        <v>0</v>
      </c>
      <c r="H15" s="82">
        <f t="shared" si="0"/>
        <v>0</v>
      </c>
      <c r="I15" s="82">
        <f t="shared" si="0"/>
        <v>0</v>
      </c>
      <c r="J15" s="82">
        <f t="shared" si="0"/>
        <v>0</v>
      </c>
      <c r="K15" s="82">
        <f t="shared" si="0"/>
        <v>0</v>
      </c>
      <c r="L15" s="82">
        <f t="shared" si="0"/>
        <v>0</v>
      </c>
      <c r="M15" s="82">
        <f t="shared" si="0"/>
        <v>0</v>
      </c>
      <c r="N15" s="53">
        <f t="shared" ref="N15:O15" si="2">N10-N13</f>
        <v>0</v>
      </c>
      <c r="O15" s="53">
        <f t="shared" si="2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106"/>
      <c r="B16" s="52" t="s">
        <v>57</v>
      </c>
      <c r="C16" s="52"/>
      <c r="D16" s="52"/>
      <c r="E16" s="65" t="s">
        <v>98</v>
      </c>
      <c r="F16" s="53">
        <f t="shared" ref="F16:M16" si="3">F8-F11</f>
        <v>-1194</v>
      </c>
      <c r="G16" s="82">
        <f t="shared" si="3"/>
        <v>-1120</v>
      </c>
      <c r="H16" s="82">
        <f t="shared" si="3"/>
        <v>39</v>
      </c>
      <c r="I16" s="82">
        <f t="shared" si="3"/>
        <v>30</v>
      </c>
      <c r="J16" s="82">
        <f t="shared" si="3"/>
        <v>6</v>
      </c>
      <c r="K16" s="82">
        <f t="shared" si="3"/>
        <v>6</v>
      </c>
      <c r="L16" s="82">
        <f>L8-L11</f>
        <v>2</v>
      </c>
      <c r="M16" s="82">
        <f t="shared" si="3"/>
        <v>1</v>
      </c>
      <c r="N16" s="53">
        <f t="shared" ref="N16:O16" si="4">N8-N11</f>
        <v>0</v>
      </c>
      <c r="O16" s="53">
        <f t="shared" si="4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106"/>
      <c r="B17" s="52" t="s">
        <v>58</v>
      </c>
      <c r="C17" s="52"/>
      <c r="D17" s="52"/>
      <c r="E17" s="50"/>
      <c r="F17" s="82">
        <v>0</v>
      </c>
      <c r="G17" s="82">
        <v>0</v>
      </c>
      <c r="H17" s="66">
        <v>0</v>
      </c>
      <c r="I17" s="66">
        <v>0</v>
      </c>
      <c r="J17" s="82">
        <v>-199</v>
      </c>
      <c r="K17" s="82">
        <v>-205</v>
      </c>
      <c r="L17" s="82">
        <v>0</v>
      </c>
      <c r="M17" s="82">
        <v>-4</v>
      </c>
      <c r="N17" s="66"/>
      <c r="O17" s="6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106"/>
      <c r="B18" s="52" t="s">
        <v>59</v>
      </c>
      <c r="C18" s="52"/>
      <c r="D18" s="52"/>
      <c r="E18" s="50"/>
      <c r="F18" s="85">
        <v>0</v>
      </c>
      <c r="G18" s="85">
        <v>0</v>
      </c>
      <c r="H18" s="85">
        <v>0</v>
      </c>
      <c r="I18" s="85">
        <v>0</v>
      </c>
      <c r="J18" s="85"/>
      <c r="K18" s="85">
        <v>0</v>
      </c>
      <c r="L18" s="85"/>
      <c r="M18" s="85">
        <v>0</v>
      </c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106" t="s">
        <v>83</v>
      </c>
      <c r="B19" s="60" t="s">
        <v>60</v>
      </c>
      <c r="C19" s="52"/>
      <c r="D19" s="52"/>
      <c r="E19" s="65"/>
      <c r="F19" s="53">
        <v>3409</v>
      </c>
      <c r="G19" s="82">
        <v>1615</v>
      </c>
      <c r="H19" s="82">
        <v>0</v>
      </c>
      <c r="I19" s="82">
        <v>0</v>
      </c>
      <c r="J19" s="82">
        <v>5306</v>
      </c>
      <c r="K19" s="82">
        <v>4369</v>
      </c>
      <c r="L19" s="82">
        <v>134</v>
      </c>
      <c r="M19" s="82">
        <v>106</v>
      </c>
      <c r="N19" s="53"/>
      <c r="O19" s="53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106"/>
      <c r="B20" s="61"/>
      <c r="C20" s="52" t="s">
        <v>61</v>
      </c>
      <c r="D20" s="52"/>
      <c r="E20" s="65"/>
      <c r="F20" s="53">
        <v>2459</v>
      </c>
      <c r="G20" s="82">
        <v>890</v>
      </c>
      <c r="H20" s="82">
        <v>0</v>
      </c>
      <c r="I20" s="82">
        <v>0</v>
      </c>
      <c r="J20" s="82">
        <v>876</v>
      </c>
      <c r="K20" s="82">
        <v>723</v>
      </c>
      <c r="L20" s="82">
        <v>0</v>
      </c>
      <c r="M20" s="86">
        <v>0</v>
      </c>
      <c r="N20" s="53"/>
      <c r="O20" s="53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106"/>
      <c r="B21" s="52" t="s">
        <v>62</v>
      </c>
      <c r="C21" s="52"/>
      <c r="D21" s="52"/>
      <c r="E21" s="65" t="s">
        <v>99</v>
      </c>
      <c r="F21" s="53">
        <v>3409</v>
      </c>
      <c r="G21" s="82">
        <v>1615</v>
      </c>
      <c r="H21" s="82">
        <v>0</v>
      </c>
      <c r="I21" s="82">
        <v>0</v>
      </c>
      <c r="J21" s="82">
        <v>5306</v>
      </c>
      <c r="K21" s="82">
        <v>4369</v>
      </c>
      <c r="L21" s="82">
        <v>134</v>
      </c>
      <c r="M21" s="82">
        <v>106</v>
      </c>
      <c r="N21" s="53"/>
      <c r="O21" s="53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106"/>
      <c r="B22" s="60" t="s">
        <v>63</v>
      </c>
      <c r="C22" s="52"/>
      <c r="D22" s="52"/>
      <c r="E22" s="65" t="s">
        <v>100</v>
      </c>
      <c r="F22" s="53">
        <v>4659</v>
      </c>
      <c r="G22" s="82">
        <v>3634</v>
      </c>
      <c r="H22" s="82">
        <v>221</v>
      </c>
      <c r="I22" s="82">
        <v>942</v>
      </c>
      <c r="J22" s="82">
        <v>5312</v>
      </c>
      <c r="K22" s="82">
        <v>4376</v>
      </c>
      <c r="L22" s="82">
        <v>136</v>
      </c>
      <c r="M22" s="82">
        <v>107</v>
      </c>
      <c r="N22" s="53"/>
      <c r="O22" s="53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106"/>
      <c r="B23" s="61" t="s">
        <v>64</v>
      </c>
      <c r="C23" s="52" t="s">
        <v>65</v>
      </c>
      <c r="D23" s="52"/>
      <c r="E23" s="65"/>
      <c r="F23" s="53">
        <v>1280</v>
      </c>
      <c r="G23" s="82">
        <v>1273</v>
      </c>
      <c r="H23" s="82">
        <v>30</v>
      </c>
      <c r="I23" s="82">
        <v>43</v>
      </c>
      <c r="J23" s="82">
        <v>478</v>
      </c>
      <c r="K23" s="82">
        <v>506</v>
      </c>
      <c r="L23" s="82">
        <v>2</v>
      </c>
      <c r="M23" s="82">
        <v>2</v>
      </c>
      <c r="N23" s="53"/>
      <c r="O23" s="53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106"/>
      <c r="B24" s="52" t="s">
        <v>101</v>
      </c>
      <c r="C24" s="52"/>
      <c r="D24" s="52"/>
      <c r="E24" s="65" t="s">
        <v>102</v>
      </c>
      <c r="F24" s="53">
        <f t="shared" ref="F24:M24" si="5">F21-F22</f>
        <v>-1250</v>
      </c>
      <c r="G24" s="82">
        <f t="shared" si="5"/>
        <v>-2019</v>
      </c>
      <c r="H24" s="82">
        <f t="shared" si="5"/>
        <v>-221</v>
      </c>
      <c r="I24" s="82">
        <f t="shared" si="5"/>
        <v>-942</v>
      </c>
      <c r="J24" s="82">
        <f>J21-J22</f>
        <v>-6</v>
      </c>
      <c r="K24" s="82">
        <f t="shared" si="5"/>
        <v>-7</v>
      </c>
      <c r="L24" s="82">
        <f t="shared" si="5"/>
        <v>-2</v>
      </c>
      <c r="M24" s="82">
        <f t="shared" si="5"/>
        <v>-1</v>
      </c>
      <c r="N24" s="53">
        <f t="shared" ref="N24:O24" si="6">N21-N22</f>
        <v>0</v>
      </c>
      <c r="O24" s="53">
        <f t="shared" si="6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106"/>
      <c r="B25" s="60" t="s">
        <v>66</v>
      </c>
      <c r="C25" s="60"/>
      <c r="D25" s="60"/>
      <c r="E25" s="110" t="s">
        <v>103</v>
      </c>
      <c r="F25" s="95">
        <v>1250</v>
      </c>
      <c r="G25" s="100">
        <v>2019</v>
      </c>
      <c r="H25" s="100">
        <v>221</v>
      </c>
      <c r="I25" s="100">
        <v>942</v>
      </c>
      <c r="J25" s="100">
        <v>6</v>
      </c>
      <c r="K25" s="100">
        <v>7</v>
      </c>
      <c r="L25" s="100">
        <v>2</v>
      </c>
      <c r="M25" s="100">
        <v>1</v>
      </c>
      <c r="N25" s="95"/>
      <c r="O25" s="95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106"/>
      <c r="B26" s="78" t="s">
        <v>67</v>
      </c>
      <c r="C26" s="78"/>
      <c r="D26" s="78"/>
      <c r="E26" s="111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106"/>
      <c r="B27" s="52" t="s">
        <v>104</v>
      </c>
      <c r="C27" s="52"/>
      <c r="D27" s="52"/>
      <c r="E27" s="65" t="s">
        <v>105</v>
      </c>
      <c r="F27" s="53">
        <f>F24+F25</f>
        <v>0</v>
      </c>
      <c r="G27" s="82">
        <f>G24+G25</f>
        <v>0</v>
      </c>
      <c r="H27" s="82">
        <f t="shared" ref="H27:M27" si="7">H24+H25</f>
        <v>0</v>
      </c>
      <c r="I27" s="82">
        <f t="shared" si="7"/>
        <v>0</v>
      </c>
      <c r="J27" s="82">
        <f t="shared" si="7"/>
        <v>0</v>
      </c>
      <c r="K27" s="82">
        <f t="shared" si="7"/>
        <v>0</v>
      </c>
      <c r="L27" s="82">
        <f t="shared" si="7"/>
        <v>0</v>
      </c>
      <c r="M27" s="82">
        <f t="shared" si="7"/>
        <v>0</v>
      </c>
      <c r="N27" s="53">
        <f t="shared" ref="N27:O27" si="8">N24+N25</f>
        <v>0</v>
      </c>
      <c r="O27" s="53">
        <f t="shared" si="8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09" t="s">
        <v>68</v>
      </c>
      <c r="B30" s="109"/>
      <c r="C30" s="109"/>
      <c r="D30" s="109"/>
      <c r="E30" s="109"/>
      <c r="F30" s="102" t="s">
        <v>255</v>
      </c>
      <c r="G30" s="103"/>
      <c r="H30" s="102" t="s">
        <v>256</v>
      </c>
      <c r="I30" s="103"/>
      <c r="J30" s="104" t="s">
        <v>257</v>
      </c>
      <c r="K30" s="105"/>
      <c r="L30" s="102" t="s">
        <v>258</v>
      </c>
      <c r="M30" s="103"/>
      <c r="N30" s="101"/>
      <c r="O30" s="101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09"/>
      <c r="B31" s="109"/>
      <c r="C31" s="109"/>
      <c r="D31" s="109"/>
      <c r="E31" s="109"/>
      <c r="F31" s="50" t="s">
        <v>243</v>
      </c>
      <c r="G31" s="50" t="s">
        <v>238</v>
      </c>
      <c r="H31" s="50" t="s">
        <v>243</v>
      </c>
      <c r="I31" s="50" t="s">
        <v>238</v>
      </c>
      <c r="J31" s="50" t="s">
        <v>243</v>
      </c>
      <c r="K31" s="50" t="s">
        <v>238</v>
      </c>
      <c r="L31" s="50" t="s">
        <v>243</v>
      </c>
      <c r="M31" s="50" t="s">
        <v>238</v>
      </c>
      <c r="N31" s="50" t="s">
        <v>243</v>
      </c>
      <c r="O31" s="50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106" t="s">
        <v>84</v>
      </c>
      <c r="B32" s="60" t="s">
        <v>49</v>
      </c>
      <c r="C32" s="52"/>
      <c r="D32" s="52"/>
      <c r="E32" s="65" t="s">
        <v>40</v>
      </c>
      <c r="F32" s="82">
        <v>369</v>
      </c>
      <c r="G32" s="82">
        <v>375</v>
      </c>
      <c r="H32" s="82">
        <v>4</v>
      </c>
      <c r="I32" s="82">
        <v>221</v>
      </c>
      <c r="J32" s="82">
        <v>32</v>
      </c>
      <c r="K32" s="82">
        <v>33</v>
      </c>
      <c r="L32" s="82">
        <v>2</v>
      </c>
      <c r="M32" s="82">
        <v>3</v>
      </c>
      <c r="N32" s="53"/>
      <c r="O32" s="53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12"/>
      <c r="B33" s="62"/>
      <c r="C33" s="60" t="s">
        <v>69</v>
      </c>
      <c r="D33" s="52"/>
      <c r="E33" s="65"/>
      <c r="F33" s="82">
        <v>369</v>
      </c>
      <c r="G33" s="82">
        <v>375</v>
      </c>
      <c r="H33" s="82">
        <v>4</v>
      </c>
      <c r="I33" s="82">
        <v>221</v>
      </c>
      <c r="J33" s="82">
        <v>29</v>
      </c>
      <c r="K33" s="82">
        <v>29</v>
      </c>
      <c r="L33" s="82">
        <v>0</v>
      </c>
      <c r="M33" s="82">
        <v>0</v>
      </c>
      <c r="N33" s="53"/>
      <c r="O33" s="53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12"/>
      <c r="B34" s="62"/>
      <c r="C34" s="61"/>
      <c r="D34" s="52" t="s">
        <v>70</v>
      </c>
      <c r="E34" s="65"/>
      <c r="F34" s="82">
        <v>369</v>
      </c>
      <c r="G34" s="82">
        <v>375</v>
      </c>
      <c r="H34" s="82">
        <v>4</v>
      </c>
      <c r="I34" s="82">
        <v>221</v>
      </c>
      <c r="J34" s="82">
        <v>29</v>
      </c>
      <c r="K34" s="82">
        <v>29</v>
      </c>
      <c r="L34" s="82">
        <v>0</v>
      </c>
      <c r="M34" s="82">
        <v>0</v>
      </c>
      <c r="N34" s="53"/>
      <c r="O34" s="53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12"/>
      <c r="B35" s="61"/>
      <c r="C35" s="52" t="s">
        <v>71</v>
      </c>
      <c r="D35" s="52"/>
      <c r="E35" s="65"/>
      <c r="F35" s="82">
        <v>0</v>
      </c>
      <c r="G35" s="82">
        <v>0</v>
      </c>
      <c r="H35" s="82">
        <v>0</v>
      </c>
      <c r="I35" s="82">
        <v>0</v>
      </c>
      <c r="J35" s="85">
        <v>3</v>
      </c>
      <c r="K35" s="85">
        <v>3</v>
      </c>
      <c r="L35" s="82">
        <v>2</v>
      </c>
      <c r="M35" s="82">
        <v>3</v>
      </c>
      <c r="N35" s="53"/>
      <c r="O35" s="53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12"/>
      <c r="B36" s="60" t="s">
        <v>52</v>
      </c>
      <c r="C36" s="52"/>
      <c r="D36" s="52"/>
      <c r="E36" s="65" t="s">
        <v>41</v>
      </c>
      <c r="F36" s="82">
        <v>196</v>
      </c>
      <c r="G36" s="82">
        <v>352</v>
      </c>
      <c r="H36" s="82">
        <v>4</v>
      </c>
      <c r="I36" s="82">
        <v>78</v>
      </c>
      <c r="J36" s="82">
        <v>12</v>
      </c>
      <c r="K36" s="82">
        <v>25</v>
      </c>
      <c r="L36" s="82">
        <v>2</v>
      </c>
      <c r="M36" s="82">
        <v>3</v>
      </c>
      <c r="N36" s="53"/>
      <c r="O36" s="53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12"/>
      <c r="B37" s="62"/>
      <c r="C37" s="52" t="s">
        <v>72</v>
      </c>
      <c r="D37" s="52"/>
      <c r="E37" s="65"/>
      <c r="F37" s="82">
        <v>96</v>
      </c>
      <c r="G37" s="82">
        <v>93</v>
      </c>
      <c r="H37" s="82">
        <v>4</v>
      </c>
      <c r="I37" s="82">
        <v>78</v>
      </c>
      <c r="J37" s="82">
        <v>10</v>
      </c>
      <c r="K37" s="82">
        <v>22</v>
      </c>
      <c r="L37" s="82">
        <v>0</v>
      </c>
      <c r="M37" s="82">
        <v>0</v>
      </c>
      <c r="N37" s="53"/>
      <c r="O37" s="53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12"/>
      <c r="B38" s="61"/>
      <c r="C38" s="52" t="s">
        <v>73</v>
      </c>
      <c r="D38" s="52"/>
      <c r="E38" s="65"/>
      <c r="F38" s="82">
        <v>100</v>
      </c>
      <c r="G38" s="82">
        <v>259</v>
      </c>
      <c r="H38" s="82">
        <v>0</v>
      </c>
      <c r="I38" s="82">
        <v>0</v>
      </c>
      <c r="J38" s="82">
        <v>2</v>
      </c>
      <c r="K38" s="85">
        <v>3</v>
      </c>
      <c r="L38" s="82">
        <v>2</v>
      </c>
      <c r="M38" s="82">
        <v>3</v>
      </c>
      <c r="N38" s="53"/>
      <c r="O38" s="53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12"/>
      <c r="B39" s="46" t="s">
        <v>74</v>
      </c>
      <c r="C39" s="46"/>
      <c r="D39" s="46"/>
      <c r="E39" s="65" t="s">
        <v>107</v>
      </c>
      <c r="F39" s="82">
        <f>F32-F36</f>
        <v>173</v>
      </c>
      <c r="G39" s="82">
        <f>G32-G36</f>
        <v>23</v>
      </c>
      <c r="H39" s="82">
        <f t="shared" ref="H39:J39" si="9">H32-H36</f>
        <v>0</v>
      </c>
      <c r="I39" s="82">
        <f t="shared" si="9"/>
        <v>143</v>
      </c>
      <c r="J39" s="82">
        <f t="shared" si="9"/>
        <v>20</v>
      </c>
      <c r="K39" s="82">
        <v>8</v>
      </c>
      <c r="L39" s="82">
        <f t="shared" ref="L39:O39" si="10">L32-L36</f>
        <v>0</v>
      </c>
      <c r="M39" s="82">
        <v>0</v>
      </c>
      <c r="N39" s="53">
        <f t="shared" si="10"/>
        <v>0</v>
      </c>
      <c r="O39" s="53">
        <f t="shared" si="10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106" t="s">
        <v>85</v>
      </c>
      <c r="B40" s="60" t="s">
        <v>75</v>
      </c>
      <c r="C40" s="52"/>
      <c r="D40" s="52"/>
      <c r="E40" s="65" t="s">
        <v>43</v>
      </c>
      <c r="F40" s="82">
        <v>1519</v>
      </c>
      <c r="G40" s="82">
        <v>1038</v>
      </c>
      <c r="H40" s="82">
        <v>0</v>
      </c>
      <c r="I40" s="82">
        <v>0</v>
      </c>
      <c r="J40" s="82"/>
      <c r="K40" s="82">
        <v>0</v>
      </c>
      <c r="L40" s="82">
        <v>24</v>
      </c>
      <c r="M40" s="82">
        <v>27</v>
      </c>
      <c r="N40" s="53"/>
      <c r="O40" s="53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107"/>
      <c r="B41" s="61"/>
      <c r="C41" s="52" t="s">
        <v>76</v>
      </c>
      <c r="D41" s="52"/>
      <c r="E41" s="65"/>
      <c r="F41" s="85">
        <v>1500</v>
      </c>
      <c r="G41" s="85">
        <v>787</v>
      </c>
      <c r="H41" s="85">
        <v>0</v>
      </c>
      <c r="I41" s="85">
        <v>0</v>
      </c>
      <c r="J41" s="82"/>
      <c r="K41" s="82">
        <v>0</v>
      </c>
      <c r="L41" s="82">
        <v>0</v>
      </c>
      <c r="M41" s="82">
        <v>0</v>
      </c>
      <c r="N41" s="53"/>
      <c r="O41" s="53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107"/>
      <c r="B42" s="60" t="s">
        <v>63</v>
      </c>
      <c r="C42" s="52"/>
      <c r="D42" s="52"/>
      <c r="E42" s="65" t="s">
        <v>44</v>
      </c>
      <c r="F42" s="82">
        <v>1692</v>
      </c>
      <c r="G42" s="82">
        <v>1061</v>
      </c>
      <c r="H42" s="82">
        <v>0</v>
      </c>
      <c r="I42" s="82">
        <v>143</v>
      </c>
      <c r="J42" s="82">
        <v>20</v>
      </c>
      <c r="K42" s="82">
        <v>8</v>
      </c>
      <c r="L42" s="82">
        <v>24</v>
      </c>
      <c r="M42" s="82">
        <v>27</v>
      </c>
      <c r="N42" s="53"/>
      <c r="O42" s="53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107"/>
      <c r="B43" s="61"/>
      <c r="C43" s="52" t="s">
        <v>77</v>
      </c>
      <c r="D43" s="52"/>
      <c r="E43" s="65"/>
      <c r="F43" s="82">
        <v>124</v>
      </c>
      <c r="G43" s="82">
        <v>124</v>
      </c>
      <c r="H43" s="82">
        <v>0</v>
      </c>
      <c r="I43" s="82">
        <v>0</v>
      </c>
      <c r="J43" s="85"/>
      <c r="K43" s="85">
        <v>0</v>
      </c>
      <c r="L43" s="82">
        <v>24</v>
      </c>
      <c r="M43" s="82">
        <v>27</v>
      </c>
      <c r="N43" s="53"/>
      <c r="O43" s="53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107"/>
      <c r="B44" s="52" t="s">
        <v>74</v>
      </c>
      <c r="C44" s="52"/>
      <c r="D44" s="52"/>
      <c r="E44" s="65" t="s">
        <v>108</v>
      </c>
      <c r="F44" s="85">
        <f>F40-F42</f>
        <v>-173</v>
      </c>
      <c r="G44" s="85">
        <f>G40-G42</f>
        <v>-23</v>
      </c>
      <c r="H44" s="85">
        <f>H40-H42</f>
        <v>0</v>
      </c>
      <c r="I44" s="85">
        <f>I40-I42</f>
        <v>-143</v>
      </c>
      <c r="J44" s="85">
        <f t="shared" ref="J44" si="11">J40-J42</f>
        <v>-20</v>
      </c>
      <c r="K44" s="85">
        <v>-8</v>
      </c>
      <c r="L44" s="85">
        <f t="shared" ref="L44:O44" si="12">L40-L42</f>
        <v>0</v>
      </c>
      <c r="M44" s="85">
        <v>0</v>
      </c>
      <c r="N44" s="67">
        <f t="shared" si="12"/>
        <v>0</v>
      </c>
      <c r="O44" s="67">
        <f t="shared" si="12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106" t="s">
        <v>86</v>
      </c>
      <c r="B45" s="46" t="s">
        <v>78</v>
      </c>
      <c r="C45" s="46"/>
      <c r="D45" s="46"/>
      <c r="E45" s="65" t="s">
        <v>109</v>
      </c>
      <c r="F45" s="82">
        <f>F39+F44</f>
        <v>0</v>
      </c>
      <c r="G45" s="82">
        <f>G39+G44</f>
        <v>0</v>
      </c>
      <c r="H45" s="82">
        <f t="shared" ref="H45:J45" si="13">H39+H44</f>
        <v>0</v>
      </c>
      <c r="I45" s="82">
        <f t="shared" si="13"/>
        <v>0</v>
      </c>
      <c r="J45" s="82">
        <f t="shared" si="13"/>
        <v>0</v>
      </c>
      <c r="K45" s="82">
        <v>0</v>
      </c>
      <c r="L45" s="82">
        <f t="shared" ref="L45:O45" si="14">L39+L44</f>
        <v>0</v>
      </c>
      <c r="M45" s="82">
        <v>0</v>
      </c>
      <c r="N45" s="53">
        <f t="shared" si="14"/>
        <v>0</v>
      </c>
      <c r="O45" s="53">
        <f t="shared" si="14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107"/>
      <c r="B46" s="52" t="s">
        <v>79</v>
      </c>
      <c r="C46" s="52"/>
      <c r="D46" s="52"/>
      <c r="E46" s="52"/>
      <c r="F46" s="85">
        <v>0</v>
      </c>
      <c r="G46" s="85">
        <v>0</v>
      </c>
      <c r="H46" s="85">
        <v>0</v>
      </c>
      <c r="I46" s="85">
        <v>0</v>
      </c>
      <c r="J46" s="85"/>
      <c r="K46" s="85">
        <v>0</v>
      </c>
      <c r="L46" s="82">
        <v>0</v>
      </c>
      <c r="M46" s="82">
        <v>0</v>
      </c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107"/>
      <c r="B47" s="52" t="s">
        <v>80</v>
      </c>
      <c r="C47" s="52"/>
      <c r="D47" s="52"/>
      <c r="E47" s="52"/>
      <c r="F47" s="82">
        <v>0</v>
      </c>
      <c r="G47" s="85">
        <v>0</v>
      </c>
      <c r="H47" s="82">
        <v>0</v>
      </c>
      <c r="I47" s="82">
        <v>0</v>
      </c>
      <c r="J47" s="82"/>
      <c r="K47" s="82">
        <v>0</v>
      </c>
      <c r="L47" s="82">
        <v>0</v>
      </c>
      <c r="M47" s="82">
        <v>0</v>
      </c>
      <c r="N47" s="53"/>
      <c r="O47" s="53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107"/>
      <c r="B48" s="52" t="s">
        <v>81</v>
      </c>
      <c r="C48" s="52"/>
      <c r="D48" s="52"/>
      <c r="E48" s="52"/>
      <c r="F48" s="82">
        <v>0</v>
      </c>
      <c r="G48" s="85">
        <v>0</v>
      </c>
      <c r="H48" s="82">
        <v>0</v>
      </c>
      <c r="I48" s="82">
        <v>0</v>
      </c>
      <c r="J48" s="82"/>
      <c r="K48" s="82">
        <v>0</v>
      </c>
      <c r="L48" s="82">
        <v>0</v>
      </c>
      <c r="M48" s="82">
        <v>0</v>
      </c>
      <c r="N48" s="53"/>
      <c r="O48" s="53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47"/>
  <sheetViews>
    <sheetView view="pageBreakPreview" zoomScaleNormal="100" zoomScaleSheetLayoutView="100" workbookViewId="0">
      <pane xSplit="5" ySplit="8" topLeftCell="F9" activePane="bottomRight" state="frozen"/>
      <selection activeCell="D2" sqref="D2"/>
      <selection pane="topRight" activeCell="D2" sqref="D2"/>
      <selection pane="bottomLeft" activeCell="D2" sqref="D2"/>
      <selection pane="bottomRight" activeCell="F33" sqref="F33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21" t="s">
        <v>270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7" t="s">
        <v>235</v>
      </c>
      <c r="G7" s="47"/>
      <c r="H7" s="47" t="s">
        <v>245</v>
      </c>
      <c r="I7" s="68" t="s">
        <v>21</v>
      </c>
    </row>
    <row r="8" spans="1:9" ht="17.149999999999999" customHeight="1">
      <c r="A8" s="18"/>
      <c r="B8" s="19"/>
      <c r="C8" s="19"/>
      <c r="D8" s="19"/>
      <c r="E8" s="59"/>
      <c r="F8" s="50" t="s">
        <v>234</v>
      </c>
      <c r="G8" s="50" t="s">
        <v>2</v>
      </c>
      <c r="H8" s="50" t="s">
        <v>234</v>
      </c>
      <c r="I8" s="51"/>
    </row>
    <row r="9" spans="1:9" ht="18" customHeight="1">
      <c r="A9" s="91" t="s">
        <v>87</v>
      </c>
      <c r="B9" s="91" t="s">
        <v>89</v>
      </c>
      <c r="C9" s="60" t="s">
        <v>3</v>
      </c>
      <c r="D9" s="52"/>
      <c r="E9" s="52"/>
      <c r="F9" s="53">
        <v>182724</v>
      </c>
      <c r="G9" s="54">
        <f>F9/$F$27*100</f>
        <v>25.744658368028407</v>
      </c>
      <c r="H9" s="53">
        <v>182089</v>
      </c>
      <c r="I9" s="54">
        <f t="shared" ref="I9:I45" si="0">(F9/H9-1)*100</f>
        <v>0.3487305658222084</v>
      </c>
    </row>
    <row r="10" spans="1:9" ht="18" customHeight="1">
      <c r="A10" s="91"/>
      <c r="B10" s="91"/>
      <c r="C10" s="62"/>
      <c r="D10" s="60" t="s">
        <v>22</v>
      </c>
      <c r="E10" s="52"/>
      <c r="F10" s="53">
        <v>38055</v>
      </c>
      <c r="G10" s="54">
        <f t="shared" ref="G10:G27" si="1">F10/$F$27*100</f>
        <v>5.3617093222309107</v>
      </c>
      <c r="H10" s="53">
        <v>37231</v>
      </c>
      <c r="I10" s="54">
        <f t="shared" si="0"/>
        <v>2.2132094222556464</v>
      </c>
    </row>
    <row r="11" spans="1:9" ht="18" customHeight="1">
      <c r="A11" s="91"/>
      <c r="B11" s="91"/>
      <c r="C11" s="62"/>
      <c r="D11" s="62"/>
      <c r="E11" s="46" t="s">
        <v>23</v>
      </c>
      <c r="F11" s="53">
        <v>33365</v>
      </c>
      <c r="G11" s="54">
        <f t="shared" si="1"/>
        <v>4.7009179223816675</v>
      </c>
      <c r="H11" s="53">
        <v>32822</v>
      </c>
      <c r="I11" s="54">
        <f t="shared" si="0"/>
        <v>1.6543781609895891</v>
      </c>
    </row>
    <row r="12" spans="1:9" ht="18" customHeight="1">
      <c r="A12" s="91"/>
      <c r="B12" s="91"/>
      <c r="C12" s="62"/>
      <c r="D12" s="62"/>
      <c r="E12" s="46" t="s">
        <v>24</v>
      </c>
      <c r="F12" s="53">
        <v>1131</v>
      </c>
      <c r="G12" s="54">
        <f t="shared" si="1"/>
        <v>0.15935076188262148</v>
      </c>
      <c r="H12" s="53">
        <v>1223</v>
      </c>
      <c r="I12" s="54">
        <f t="shared" si="0"/>
        <v>-7.5224856909239524</v>
      </c>
    </row>
    <row r="13" spans="1:9" ht="18" customHeight="1">
      <c r="A13" s="91"/>
      <c r="B13" s="91"/>
      <c r="C13" s="62"/>
      <c r="D13" s="61"/>
      <c r="E13" s="46" t="s">
        <v>25</v>
      </c>
      <c r="F13" s="53">
        <v>84</v>
      </c>
      <c r="G13" s="54">
        <f t="shared" si="1"/>
        <v>1.1835069848046158E-2</v>
      </c>
      <c r="H13" s="53">
        <v>92</v>
      </c>
      <c r="I13" s="54">
        <f t="shared" si="0"/>
        <v>-8.6956521739130483</v>
      </c>
    </row>
    <row r="14" spans="1:9" ht="18" customHeight="1">
      <c r="A14" s="91"/>
      <c r="B14" s="91"/>
      <c r="C14" s="62"/>
      <c r="D14" s="60" t="s">
        <v>26</v>
      </c>
      <c r="E14" s="52"/>
      <c r="F14" s="53">
        <v>28340</v>
      </c>
      <c r="G14" s="54">
        <f t="shared" si="1"/>
        <v>3.9929271368289054</v>
      </c>
      <c r="H14" s="53">
        <v>27761</v>
      </c>
      <c r="I14" s="54">
        <f t="shared" si="0"/>
        <v>2.0856597384820486</v>
      </c>
    </row>
    <row r="15" spans="1:9" ht="18" customHeight="1">
      <c r="A15" s="91"/>
      <c r="B15" s="91"/>
      <c r="C15" s="62"/>
      <c r="D15" s="62"/>
      <c r="E15" s="46" t="s">
        <v>27</v>
      </c>
      <c r="F15" s="53">
        <v>1067</v>
      </c>
      <c r="G15" s="54">
        <f t="shared" si="1"/>
        <v>0.15033356580791962</v>
      </c>
      <c r="H15" s="53">
        <v>1055</v>
      </c>
      <c r="I15" s="54">
        <f t="shared" si="0"/>
        <v>1.1374407582938284</v>
      </c>
    </row>
    <row r="16" spans="1:9" ht="18" customHeight="1">
      <c r="A16" s="91"/>
      <c r="B16" s="91"/>
      <c r="C16" s="62"/>
      <c r="D16" s="61"/>
      <c r="E16" s="46" t="s">
        <v>28</v>
      </c>
      <c r="F16" s="53">
        <v>27273</v>
      </c>
      <c r="G16" s="54">
        <f t="shared" si="1"/>
        <v>3.8425935710209864</v>
      </c>
      <c r="H16" s="53">
        <v>26706</v>
      </c>
      <c r="I16" s="54">
        <f t="shared" si="0"/>
        <v>2.1231184003594805</v>
      </c>
    </row>
    <row r="17" spans="1:9" ht="18" customHeight="1">
      <c r="A17" s="91"/>
      <c r="B17" s="91"/>
      <c r="C17" s="62"/>
      <c r="D17" s="92" t="s">
        <v>29</v>
      </c>
      <c r="E17" s="93"/>
      <c r="F17" s="53">
        <v>27214</v>
      </c>
      <c r="G17" s="54">
        <f t="shared" si="1"/>
        <v>3.8342808433896201</v>
      </c>
      <c r="H17" s="53">
        <v>27673</v>
      </c>
      <c r="I17" s="54">
        <f t="shared" si="0"/>
        <v>-1.6586564521374636</v>
      </c>
    </row>
    <row r="18" spans="1:9" ht="18" customHeight="1">
      <c r="A18" s="91"/>
      <c r="B18" s="91"/>
      <c r="C18" s="62"/>
      <c r="D18" s="92" t="s">
        <v>93</v>
      </c>
      <c r="E18" s="94"/>
      <c r="F18" s="53">
        <v>1830</v>
      </c>
      <c r="G18" s="54">
        <f t="shared" si="1"/>
        <v>0.25783545026100557</v>
      </c>
      <c r="H18" s="53">
        <v>1851</v>
      </c>
      <c r="I18" s="54">
        <f t="shared" si="0"/>
        <v>-1.1345218800648316</v>
      </c>
    </row>
    <row r="19" spans="1:9" ht="18" customHeight="1">
      <c r="A19" s="91"/>
      <c r="B19" s="91"/>
      <c r="C19" s="61"/>
      <c r="D19" s="92" t="s">
        <v>94</v>
      </c>
      <c r="E19" s="94"/>
      <c r="F19" s="53">
        <v>440</v>
      </c>
      <c r="G19" s="54">
        <f t="shared" si="1"/>
        <v>6.1993223013575106E-2</v>
      </c>
      <c r="H19" s="53">
        <v>185</v>
      </c>
      <c r="I19" s="54">
        <f t="shared" si="0"/>
        <v>137.83783783783784</v>
      </c>
    </row>
    <row r="20" spans="1:9" ht="18" customHeight="1">
      <c r="A20" s="91"/>
      <c r="B20" s="91"/>
      <c r="C20" s="52" t="s">
        <v>4</v>
      </c>
      <c r="D20" s="52"/>
      <c r="E20" s="52"/>
      <c r="F20" s="53">
        <v>26118</v>
      </c>
      <c r="G20" s="54">
        <f t="shared" si="1"/>
        <v>3.6798613606103516</v>
      </c>
      <c r="H20" s="53">
        <v>26013</v>
      </c>
      <c r="I20" s="54">
        <f t="shared" si="0"/>
        <v>0.40364433168031955</v>
      </c>
    </row>
    <row r="21" spans="1:9" ht="18" customHeight="1">
      <c r="A21" s="91"/>
      <c r="B21" s="91"/>
      <c r="C21" s="52" t="s">
        <v>5</v>
      </c>
      <c r="D21" s="52"/>
      <c r="E21" s="52"/>
      <c r="F21" s="53">
        <v>227117</v>
      </c>
      <c r="G21" s="54">
        <f t="shared" si="1"/>
        <v>31.99935188903213</v>
      </c>
      <c r="H21" s="53">
        <v>228480</v>
      </c>
      <c r="I21" s="54">
        <f t="shared" si="0"/>
        <v>-0.59655112044817438</v>
      </c>
    </row>
    <row r="22" spans="1:9" ht="18" customHeight="1">
      <c r="A22" s="91"/>
      <c r="B22" s="91"/>
      <c r="C22" s="52" t="s">
        <v>30</v>
      </c>
      <c r="D22" s="52"/>
      <c r="E22" s="52"/>
      <c r="F22" s="53">
        <v>12728</v>
      </c>
      <c r="G22" s="54">
        <f t="shared" si="1"/>
        <v>1.7932948693563273</v>
      </c>
      <c r="H22" s="53">
        <v>12192</v>
      </c>
      <c r="I22" s="54">
        <f t="shared" si="0"/>
        <v>4.3963254593175849</v>
      </c>
    </row>
    <row r="23" spans="1:9" ht="18" customHeight="1">
      <c r="A23" s="91"/>
      <c r="B23" s="91"/>
      <c r="C23" s="52" t="s">
        <v>6</v>
      </c>
      <c r="D23" s="52"/>
      <c r="E23" s="52"/>
      <c r="F23" s="53">
        <v>148539</v>
      </c>
      <c r="G23" s="54">
        <f t="shared" si="1"/>
        <v>20.92820762093962</v>
      </c>
      <c r="H23" s="53">
        <v>183892</v>
      </c>
      <c r="I23" s="54">
        <f t="shared" si="0"/>
        <v>-19.224871120005215</v>
      </c>
    </row>
    <row r="24" spans="1:9" ht="18" customHeight="1">
      <c r="A24" s="91"/>
      <c r="B24" s="91"/>
      <c r="C24" s="52" t="s">
        <v>31</v>
      </c>
      <c r="D24" s="52"/>
      <c r="E24" s="52"/>
      <c r="F24" s="53">
        <v>1213</v>
      </c>
      <c r="G24" s="54">
        <f t="shared" si="1"/>
        <v>0.1709040443533332</v>
      </c>
      <c r="H24" s="53">
        <v>878</v>
      </c>
      <c r="I24" s="54">
        <f t="shared" si="0"/>
        <v>38.154897494305231</v>
      </c>
    </row>
    <row r="25" spans="1:9" ht="18" customHeight="1">
      <c r="A25" s="91"/>
      <c r="B25" s="91"/>
      <c r="C25" s="52" t="s">
        <v>7</v>
      </c>
      <c r="D25" s="52"/>
      <c r="E25" s="52"/>
      <c r="F25" s="53">
        <v>49465</v>
      </c>
      <c r="G25" s="54">
        <f t="shared" si="1"/>
        <v>6.9693063099238461</v>
      </c>
      <c r="H25" s="53">
        <v>49294</v>
      </c>
      <c r="I25" s="54">
        <f t="shared" si="0"/>
        <v>0.34689820262101545</v>
      </c>
    </row>
    <row r="26" spans="1:9" ht="18" customHeight="1">
      <c r="A26" s="91"/>
      <c r="B26" s="91"/>
      <c r="C26" s="52" t="s">
        <v>8</v>
      </c>
      <c r="D26" s="52"/>
      <c r="E26" s="52"/>
      <c r="F26" s="53">
        <v>61851</v>
      </c>
      <c r="G26" s="54">
        <f t="shared" si="1"/>
        <v>8.7144155377559862</v>
      </c>
      <c r="H26" s="53">
        <v>115763</v>
      </c>
      <c r="I26" s="54">
        <f t="shared" si="0"/>
        <v>-46.571011463075415</v>
      </c>
    </row>
    <row r="27" spans="1:9" ht="18" customHeight="1">
      <c r="A27" s="91"/>
      <c r="B27" s="91"/>
      <c r="C27" s="52" t="s">
        <v>9</v>
      </c>
      <c r="D27" s="52"/>
      <c r="E27" s="52"/>
      <c r="F27" s="53">
        <f>SUM(F9,F20:F26)</f>
        <v>709755</v>
      </c>
      <c r="G27" s="54">
        <f t="shared" si="1"/>
        <v>100</v>
      </c>
      <c r="H27" s="53">
        <f>SUM(H9,H20:H26)</f>
        <v>798601</v>
      </c>
      <c r="I27" s="54">
        <f t="shared" si="0"/>
        <v>-11.125205202598043</v>
      </c>
    </row>
    <row r="28" spans="1:9" ht="18" customHeight="1">
      <c r="A28" s="91"/>
      <c r="B28" s="91" t="s">
        <v>88</v>
      </c>
      <c r="C28" s="60" t="s">
        <v>10</v>
      </c>
      <c r="D28" s="52"/>
      <c r="E28" s="52"/>
      <c r="F28" s="53">
        <v>268582</v>
      </c>
      <c r="G28" s="54">
        <f t="shared" ref="G28:G45" si="2">F28/$F$45*100</f>
        <v>39.430031960138642</v>
      </c>
      <c r="H28" s="53">
        <v>281585</v>
      </c>
      <c r="I28" s="54">
        <f t="shared" si="0"/>
        <v>-4.6177885895910649</v>
      </c>
    </row>
    <row r="29" spans="1:9" ht="18" customHeight="1">
      <c r="A29" s="91"/>
      <c r="B29" s="91"/>
      <c r="C29" s="62"/>
      <c r="D29" s="52" t="s">
        <v>11</v>
      </c>
      <c r="E29" s="52"/>
      <c r="F29" s="53">
        <v>147614</v>
      </c>
      <c r="G29" s="54">
        <f t="shared" si="2"/>
        <v>21.670941231221398</v>
      </c>
      <c r="H29" s="53">
        <v>156559</v>
      </c>
      <c r="I29" s="54">
        <f t="shared" si="0"/>
        <v>-5.7135009804610393</v>
      </c>
    </row>
    <row r="30" spans="1:9" ht="18" customHeight="1">
      <c r="A30" s="91"/>
      <c r="B30" s="91"/>
      <c r="C30" s="62"/>
      <c r="D30" s="52" t="s">
        <v>32</v>
      </c>
      <c r="E30" s="52"/>
      <c r="F30" s="53">
        <v>19718</v>
      </c>
      <c r="G30" s="54">
        <f t="shared" si="2"/>
        <v>2.8947634993782674</v>
      </c>
      <c r="H30" s="53">
        <v>19055</v>
      </c>
      <c r="I30" s="54">
        <f t="shared" si="0"/>
        <v>3.4794017318289239</v>
      </c>
    </row>
    <row r="31" spans="1:9" ht="18" customHeight="1">
      <c r="A31" s="91"/>
      <c r="B31" s="91"/>
      <c r="C31" s="61"/>
      <c r="D31" s="52" t="s">
        <v>12</v>
      </c>
      <c r="E31" s="52"/>
      <c r="F31" s="53">
        <v>101250</v>
      </c>
      <c r="G31" s="54">
        <f t="shared" si="2"/>
        <v>14.864327229538979</v>
      </c>
      <c r="H31" s="53">
        <v>105971</v>
      </c>
      <c r="I31" s="54">
        <f t="shared" si="0"/>
        <v>-4.4549924035821142</v>
      </c>
    </row>
    <row r="32" spans="1:9" ht="18" customHeight="1">
      <c r="A32" s="91"/>
      <c r="B32" s="91"/>
      <c r="C32" s="60" t="s">
        <v>13</v>
      </c>
      <c r="D32" s="52"/>
      <c r="E32" s="52"/>
      <c r="F32" s="53">
        <v>262063</v>
      </c>
      <c r="G32" s="54">
        <f t="shared" si="2"/>
        <v>38.472989498811586</v>
      </c>
      <c r="H32" s="53">
        <v>341366</v>
      </c>
      <c r="I32" s="54">
        <f t="shared" si="0"/>
        <v>-23.231077494536656</v>
      </c>
    </row>
    <row r="33" spans="1:9" ht="18" customHeight="1">
      <c r="A33" s="91"/>
      <c r="B33" s="91"/>
      <c r="C33" s="62"/>
      <c r="D33" s="52" t="s">
        <v>14</v>
      </c>
      <c r="E33" s="52"/>
      <c r="F33" s="53">
        <v>33511</v>
      </c>
      <c r="G33" s="54">
        <f t="shared" si="2"/>
        <v>4.9196885905094394</v>
      </c>
      <c r="H33" s="53">
        <v>45860</v>
      </c>
      <c r="I33" s="54">
        <f t="shared" si="0"/>
        <v>-26.927605756650674</v>
      </c>
    </row>
    <row r="34" spans="1:9" ht="18" customHeight="1">
      <c r="A34" s="91"/>
      <c r="B34" s="91"/>
      <c r="C34" s="62"/>
      <c r="D34" s="52" t="s">
        <v>33</v>
      </c>
      <c r="E34" s="52"/>
      <c r="F34" s="53">
        <v>15607</v>
      </c>
      <c r="G34" s="54">
        <f t="shared" si="2"/>
        <v>2.2912351118164427</v>
      </c>
      <c r="H34" s="53">
        <v>18271</v>
      </c>
      <c r="I34" s="54">
        <f t="shared" si="0"/>
        <v>-14.580482732198563</v>
      </c>
    </row>
    <row r="35" spans="1:9" ht="18" customHeight="1">
      <c r="A35" s="91"/>
      <c r="B35" s="91"/>
      <c r="C35" s="62"/>
      <c r="D35" s="52" t="s">
        <v>34</v>
      </c>
      <c r="E35" s="52"/>
      <c r="F35" s="53">
        <v>170675</v>
      </c>
      <c r="G35" s="54">
        <f t="shared" si="2"/>
        <v>25.05648444347225</v>
      </c>
      <c r="H35" s="53">
        <v>193414</v>
      </c>
      <c r="I35" s="54">
        <f t="shared" si="0"/>
        <v>-11.756646364792623</v>
      </c>
    </row>
    <row r="36" spans="1:9" ht="18" customHeight="1">
      <c r="A36" s="91"/>
      <c r="B36" s="91"/>
      <c r="C36" s="62"/>
      <c r="D36" s="52" t="s">
        <v>35</v>
      </c>
      <c r="E36" s="52"/>
      <c r="F36" s="53">
        <v>8241</v>
      </c>
      <c r="G36" s="54">
        <f t="shared" si="2"/>
        <v>1.2098461303568466</v>
      </c>
      <c r="H36" s="53">
        <v>7033</v>
      </c>
      <c r="I36" s="54">
        <f t="shared" si="0"/>
        <v>17.176169486705529</v>
      </c>
    </row>
    <row r="37" spans="1:9" ht="18" customHeight="1">
      <c r="A37" s="91"/>
      <c r="B37" s="91"/>
      <c r="C37" s="62"/>
      <c r="D37" s="52" t="s">
        <v>15</v>
      </c>
      <c r="E37" s="52"/>
      <c r="F37" s="53">
        <v>20917</v>
      </c>
      <c r="G37" s="54">
        <f t="shared" si="2"/>
        <v>3.0707864954100423</v>
      </c>
      <c r="H37" s="53">
        <v>17617</v>
      </c>
      <c r="I37" s="54">
        <f t="shared" si="0"/>
        <v>18.731906681046716</v>
      </c>
    </row>
    <row r="38" spans="1:9" ht="18" customHeight="1">
      <c r="A38" s="91"/>
      <c r="B38" s="91"/>
      <c r="C38" s="61"/>
      <c r="D38" s="52" t="s">
        <v>36</v>
      </c>
      <c r="E38" s="52"/>
      <c r="F38" s="53">
        <v>13112</v>
      </c>
      <c r="G38" s="54">
        <f t="shared" si="2"/>
        <v>1.9249487272465688</v>
      </c>
      <c r="H38" s="53">
        <v>59171</v>
      </c>
      <c r="I38" s="54">
        <f t="shared" si="0"/>
        <v>-77.840496189011503</v>
      </c>
    </row>
    <row r="39" spans="1:9" ht="18" customHeight="1">
      <c r="A39" s="91"/>
      <c r="B39" s="91"/>
      <c r="C39" s="60" t="s">
        <v>16</v>
      </c>
      <c r="D39" s="52"/>
      <c r="E39" s="52"/>
      <c r="F39" s="53">
        <v>150516</v>
      </c>
      <c r="G39" s="54">
        <f t="shared" si="2"/>
        <v>22.096978541049765</v>
      </c>
      <c r="H39" s="53">
        <v>147665</v>
      </c>
      <c r="I39" s="54">
        <f t="shared" si="0"/>
        <v>1.9307215657061505</v>
      </c>
    </row>
    <row r="40" spans="1:9" ht="18" customHeight="1">
      <c r="A40" s="91"/>
      <c r="B40" s="91"/>
      <c r="C40" s="62"/>
      <c r="D40" s="60" t="s">
        <v>17</v>
      </c>
      <c r="E40" s="52"/>
      <c r="F40" s="53">
        <v>142453</v>
      </c>
      <c r="G40" s="54">
        <f t="shared" si="2"/>
        <v>20.913264264982875</v>
      </c>
      <c r="H40" s="53">
        <v>144239</v>
      </c>
      <c r="I40" s="54">
        <f t="shared" si="0"/>
        <v>-1.238222672092848</v>
      </c>
    </row>
    <row r="41" spans="1:9" ht="18" customHeight="1">
      <c r="A41" s="91"/>
      <c r="B41" s="91"/>
      <c r="C41" s="62"/>
      <c r="D41" s="62"/>
      <c r="E41" s="56" t="s">
        <v>91</v>
      </c>
      <c r="F41" s="53">
        <v>99250</v>
      </c>
      <c r="G41" s="54">
        <f t="shared" si="2"/>
        <v>14.570710889202406</v>
      </c>
      <c r="H41" s="53">
        <v>100855</v>
      </c>
      <c r="I41" s="57">
        <f t="shared" si="0"/>
        <v>-1.591393584849532</v>
      </c>
    </row>
    <row r="42" spans="1:9" ht="18" customHeight="1">
      <c r="A42" s="91"/>
      <c r="B42" s="91"/>
      <c r="C42" s="62"/>
      <c r="D42" s="61"/>
      <c r="E42" s="46" t="s">
        <v>37</v>
      </c>
      <c r="F42" s="53">
        <v>43203</v>
      </c>
      <c r="G42" s="54">
        <f t="shared" si="2"/>
        <v>6.3425533757804686</v>
      </c>
      <c r="H42" s="53">
        <v>43384</v>
      </c>
      <c r="I42" s="57">
        <f t="shared" si="0"/>
        <v>-0.41720449935459536</v>
      </c>
    </row>
    <row r="43" spans="1:9" ht="18" customHeight="1">
      <c r="A43" s="91"/>
      <c r="B43" s="91"/>
      <c r="C43" s="62"/>
      <c r="D43" s="52" t="s">
        <v>38</v>
      </c>
      <c r="E43" s="52"/>
      <c r="F43" s="53">
        <v>8063</v>
      </c>
      <c r="G43" s="54">
        <f t="shared" si="2"/>
        <v>1.1837142760668917</v>
      </c>
      <c r="H43" s="53">
        <v>3426</v>
      </c>
      <c r="I43" s="57">
        <f t="shared" si="0"/>
        <v>135.34734384121424</v>
      </c>
    </row>
    <row r="44" spans="1:9" ht="18" customHeight="1">
      <c r="A44" s="91"/>
      <c r="B44" s="91"/>
      <c r="C44" s="61"/>
      <c r="D44" s="52" t="s">
        <v>39</v>
      </c>
      <c r="E44" s="52"/>
      <c r="F44" s="53">
        <v>0</v>
      </c>
      <c r="G44" s="54">
        <f t="shared" si="2"/>
        <v>0</v>
      </c>
      <c r="H44" s="53">
        <v>0</v>
      </c>
      <c r="I44" s="54" t="e">
        <f t="shared" si="0"/>
        <v>#DIV/0!</v>
      </c>
    </row>
    <row r="45" spans="1:9" ht="18" customHeight="1">
      <c r="A45" s="91"/>
      <c r="B45" s="91"/>
      <c r="C45" s="46" t="s">
        <v>18</v>
      </c>
      <c r="D45" s="46"/>
      <c r="E45" s="46"/>
      <c r="F45" s="53">
        <f>SUM(F28,F32,F39)</f>
        <v>681161</v>
      </c>
      <c r="G45" s="54">
        <f t="shared" si="2"/>
        <v>100</v>
      </c>
      <c r="H45" s="53">
        <f>SUM(H28,H32,H39)</f>
        <v>770616</v>
      </c>
      <c r="I45" s="54">
        <f t="shared" si="0"/>
        <v>-11.608245870835798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D2" sqref="D2"/>
      <selection pane="topRight" activeCell="D2" sqref="D2"/>
      <selection pane="bottomLeft" activeCell="D2" sqref="D2"/>
      <selection pane="bottomRight" activeCell="M15" sqref="M15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3" t="s">
        <v>0</v>
      </c>
      <c r="B1" s="33"/>
      <c r="C1" s="21" t="s">
        <v>270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49" t="s">
        <v>114</v>
      </c>
      <c r="B6" s="47"/>
      <c r="C6" s="47"/>
      <c r="D6" s="47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91" t="s">
        <v>115</v>
      </c>
      <c r="B7" s="60" t="s">
        <v>116</v>
      </c>
      <c r="C7" s="52"/>
      <c r="D7" s="65" t="s">
        <v>117</v>
      </c>
      <c r="E7" s="36">
        <v>665827</v>
      </c>
      <c r="F7" s="36">
        <v>765698</v>
      </c>
      <c r="G7" s="36">
        <v>814946</v>
      </c>
      <c r="H7" s="36">
        <v>798601</v>
      </c>
      <c r="I7" s="36">
        <v>709755</v>
      </c>
    </row>
    <row r="8" spans="1:9" ht="27" customHeight="1">
      <c r="A8" s="91"/>
      <c r="B8" s="78"/>
      <c r="C8" s="52" t="s">
        <v>118</v>
      </c>
      <c r="D8" s="65" t="s">
        <v>41</v>
      </c>
      <c r="E8" s="69">
        <v>447868</v>
      </c>
      <c r="F8" s="69">
        <v>418784</v>
      </c>
      <c r="G8" s="70">
        <v>445227</v>
      </c>
      <c r="H8" s="70">
        <v>437594</v>
      </c>
      <c r="I8" s="70">
        <v>436941</v>
      </c>
    </row>
    <row r="9" spans="1:9" ht="27" customHeight="1">
      <c r="A9" s="91"/>
      <c r="B9" s="52" t="s">
        <v>119</v>
      </c>
      <c r="C9" s="52"/>
      <c r="D9" s="65"/>
      <c r="E9" s="69">
        <v>645964</v>
      </c>
      <c r="F9" s="69">
        <v>733345</v>
      </c>
      <c r="G9" s="71">
        <v>779805</v>
      </c>
      <c r="H9" s="71">
        <v>770616</v>
      </c>
      <c r="I9" s="71">
        <v>681161</v>
      </c>
    </row>
    <row r="10" spans="1:9" ht="27" customHeight="1">
      <c r="A10" s="91"/>
      <c r="B10" s="52" t="s">
        <v>120</v>
      </c>
      <c r="C10" s="52"/>
      <c r="D10" s="65"/>
      <c r="E10" s="69">
        <v>19863</v>
      </c>
      <c r="F10" s="69">
        <v>32353</v>
      </c>
      <c r="G10" s="71">
        <v>35141</v>
      </c>
      <c r="H10" s="71">
        <v>27985</v>
      </c>
      <c r="I10" s="71">
        <v>28594</v>
      </c>
    </row>
    <row r="11" spans="1:9" ht="27" customHeight="1">
      <c r="A11" s="91"/>
      <c r="B11" s="52" t="s">
        <v>121</v>
      </c>
      <c r="C11" s="52"/>
      <c r="D11" s="65"/>
      <c r="E11" s="69">
        <v>17442</v>
      </c>
      <c r="F11" s="69">
        <v>22751</v>
      </c>
      <c r="G11" s="71">
        <v>27171</v>
      </c>
      <c r="H11" s="71">
        <v>20094</v>
      </c>
      <c r="I11" s="71">
        <v>22694</v>
      </c>
    </row>
    <row r="12" spans="1:9" ht="27" customHeight="1">
      <c r="A12" s="91"/>
      <c r="B12" s="52" t="s">
        <v>122</v>
      </c>
      <c r="C12" s="52"/>
      <c r="D12" s="65"/>
      <c r="E12" s="69">
        <v>2421</v>
      </c>
      <c r="F12" s="69">
        <v>9602</v>
      </c>
      <c r="G12" s="71">
        <v>7970</v>
      </c>
      <c r="H12" s="71">
        <v>7891</v>
      </c>
      <c r="I12" s="71">
        <v>5899</v>
      </c>
    </row>
    <row r="13" spans="1:9" ht="27" customHeight="1">
      <c r="A13" s="91"/>
      <c r="B13" s="52" t="s">
        <v>123</v>
      </c>
      <c r="C13" s="52"/>
      <c r="D13" s="65"/>
      <c r="E13" s="69">
        <v>-229</v>
      </c>
      <c r="F13" s="69">
        <v>7180</v>
      </c>
      <c r="G13" s="71">
        <v>-1632</v>
      </c>
      <c r="H13" s="71">
        <v>-79</v>
      </c>
      <c r="I13" s="71">
        <v>-1991</v>
      </c>
    </row>
    <row r="14" spans="1:9" ht="27" customHeight="1">
      <c r="A14" s="91"/>
      <c r="B14" s="52" t="s">
        <v>124</v>
      </c>
      <c r="C14" s="52"/>
      <c r="D14" s="65"/>
      <c r="E14" s="69">
        <v>0</v>
      </c>
      <c r="F14" s="69">
        <v>0</v>
      </c>
      <c r="G14" s="71">
        <v>0</v>
      </c>
      <c r="H14" s="71">
        <v>0</v>
      </c>
      <c r="I14" s="71">
        <v>0</v>
      </c>
    </row>
    <row r="15" spans="1:9" ht="27" customHeight="1">
      <c r="A15" s="91"/>
      <c r="B15" s="52" t="s">
        <v>125</v>
      </c>
      <c r="C15" s="52"/>
      <c r="D15" s="65"/>
      <c r="E15" s="69">
        <v>-341</v>
      </c>
      <c r="F15" s="69">
        <v>4384</v>
      </c>
      <c r="G15" s="71">
        <v>-4354</v>
      </c>
      <c r="H15" s="71">
        <v>-4274</v>
      </c>
      <c r="I15" s="71">
        <v>-4188</v>
      </c>
    </row>
    <row r="16" spans="1:9" ht="27" customHeight="1">
      <c r="A16" s="91"/>
      <c r="B16" s="52" t="s">
        <v>126</v>
      </c>
      <c r="C16" s="52"/>
      <c r="D16" s="65" t="s">
        <v>42</v>
      </c>
      <c r="E16" s="69">
        <v>91163</v>
      </c>
      <c r="F16" s="69">
        <v>97294</v>
      </c>
      <c r="G16" s="71">
        <v>122289</v>
      </c>
      <c r="H16" s="71">
        <v>133468</v>
      </c>
      <c r="I16" s="71">
        <v>149326</v>
      </c>
    </row>
    <row r="17" spans="1:9" ht="27" customHeight="1">
      <c r="A17" s="91"/>
      <c r="B17" s="52" t="s">
        <v>127</v>
      </c>
      <c r="C17" s="52"/>
      <c r="D17" s="65" t="s">
        <v>43</v>
      </c>
      <c r="E17" s="69">
        <v>58939</v>
      </c>
      <c r="F17" s="69">
        <v>71729</v>
      </c>
      <c r="G17" s="71">
        <v>81285</v>
      </c>
      <c r="H17" s="71">
        <v>83623</v>
      </c>
      <c r="I17" s="71">
        <v>84646</v>
      </c>
    </row>
    <row r="18" spans="1:9" ht="27" customHeight="1">
      <c r="A18" s="91"/>
      <c r="B18" s="52" t="s">
        <v>128</v>
      </c>
      <c r="C18" s="52"/>
      <c r="D18" s="65" t="s">
        <v>44</v>
      </c>
      <c r="E18" s="69">
        <v>1060327</v>
      </c>
      <c r="F18" s="69">
        <v>1018010</v>
      </c>
      <c r="G18" s="71">
        <v>983616</v>
      </c>
      <c r="H18" s="71">
        <v>930739</v>
      </c>
      <c r="I18" s="71">
        <v>882298</v>
      </c>
    </row>
    <row r="19" spans="1:9" ht="27" customHeight="1">
      <c r="A19" s="91"/>
      <c r="B19" s="52" t="s">
        <v>129</v>
      </c>
      <c r="C19" s="52"/>
      <c r="D19" s="65" t="s">
        <v>130</v>
      </c>
      <c r="E19" s="69">
        <f>E17+E18-E16</f>
        <v>1028103</v>
      </c>
      <c r="F19" s="69">
        <f>F17+F18-F16</f>
        <v>992445</v>
      </c>
      <c r="G19" s="69">
        <f>G17+G18-G16</f>
        <v>942612</v>
      </c>
      <c r="H19" s="69">
        <f>H17+H18-H16</f>
        <v>880894</v>
      </c>
      <c r="I19" s="69">
        <f>I17+I18-I16</f>
        <v>817618</v>
      </c>
    </row>
    <row r="20" spans="1:9" ht="27" customHeight="1">
      <c r="A20" s="91"/>
      <c r="B20" s="52" t="s">
        <v>131</v>
      </c>
      <c r="C20" s="52"/>
      <c r="D20" s="65" t="s">
        <v>132</v>
      </c>
      <c r="E20" s="72">
        <f>E18/E8</f>
        <v>2.3674989059276395</v>
      </c>
      <c r="F20" s="72">
        <f>F18/F8</f>
        <v>2.4308712844807823</v>
      </c>
      <c r="G20" s="72">
        <f>G18/G8</f>
        <v>2.2092460699822789</v>
      </c>
      <c r="H20" s="72">
        <f>H18/H8</f>
        <v>2.1269464389365487</v>
      </c>
      <c r="I20" s="72">
        <f>I18/I8</f>
        <v>2.0192611817156094</v>
      </c>
    </row>
    <row r="21" spans="1:9" ht="27" customHeight="1">
      <c r="A21" s="91"/>
      <c r="B21" s="52" t="s">
        <v>133</v>
      </c>
      <c r="C21" s="52"/>
      <c r="D21" s="65" t="s">
        <v>134</v>
      </c>
      <c r="E21" s="72">
        <f>E19/E8</f>
        <v>2.2955491350129948</v>
      </c>
      <c r="F21" s="72">
        <f>F19/F8</f>
        <v>2.3698254947657982</v>
      </c>
      <c r="G21" s="72">
        <f>G19/G8</f>
        <v>2.1171492294941681</v>
      </c>
      <c r="H21" s="72">
        <f>H19/H8</f>
        <v>2.0130394840879902</v>
      </c>
      <c r="I21" s="72">
        <f>I19/I8</f>
        <v>1.8712320427700766</v>
      </c>
    </row>
    <row r="22" spans="1:9" ht="27" customHeight="1">
      <c r="A22" s="91"/>
      <c r="B22" s="52" t="s">
        <v>135</v>
      </c>
      <c r="C22" s="52"/>
      <c r="D22" s="65" t="s">
        <v>136</v>
      </c>
      <c r="E22" s="69">
        <f>E18/E24*1000000</f>
        <v>810483.35008580063</v>
      </c>
      <c r="F22" s="69">
        <f>F18/F24*1000000</f>
        <v>822312.72778969677</v>
      </c>
      <c r="G22" s="69">
        <f>G18/G24*1000000</f>
        <v>794530.46242923976</v>
      </c>
      <c r="H22" s="69">
        <f>H18/H24*1000000</f>
        <v>751818.27874996769</v>
      </c>
      <c r="I22" s="69">
        <f>I18/I24*1000000</f>
        <v>712689.3400884018</v>
      </c>
    </row>
    <row r="23" spans="1:9" ht="27" customHeight="1">
      <c r="A23" s="91"/>
      <c r="B23" s="52" t="s">
        <v>137</v>
      </c>
      <c r="C23" s="52"/>
      <c r="D23" s="65" t="s">
        <v>138</v>
      </c>
      <c r="E23" s="69">
        <f>E19/E24*1000000</f>
        <v>785852.25470374885</v>
      </c>
      <c r="F23" s="69">
        <f>F19/F24*1000000</f>
        <v>801662.21857471496</v>
      </c>
      <c r="G23" s="69">
        <f>G19/G24*1000000</f>
        <v>761408.87119704287</v>
      </c>
      <c r="H23" s="69">
        <f>H19/H24*1000000</f>
        <v>711555.23819370847</v>
      </c>
      <c r="I23" s="69">
        <f>I19/I24*1000000</f>
        <v>660443.10750381264</v>
      </c>
    </row>
    <row r="24" spans="1:9" ht="27" customHeight="1">
      <c r="A24" s="91"/>
      <c r="B24" s="73" t="s">
        <v>139</v>
      </c>
      <c r="C24" s="74"/>
      <c r="D24" s="65" t="s">
        <v>140</v>
      </c>
      <c r="E24" s="69">
        <v>1308265</v>
      </c>
      <c r="F24" s="71">
        <v>1237984</v>
      </c>
      <c r="G24" s="71">
        <v>1237984</v>
      </c>
      <c r="H24" s="71">
        <v>1237984</v>
      </c>
      <c r="I24" s="71">
        <v>1237984</v>
      </c>
    </row>
    <row r="25" spans="1:9" ht="27" customHeight="1">
      <c r="A25" s="91"/>
      <c r="B25" s="46" t="s">
        <v>141</v>
      </c>
      <c r="C25" s="46"/>
      <c r="D25" s="46"/>
      <c r="E25" s="69">
        <v>380443</v>
      </c>
      <c r="F25" s="69">
        <v>384568</v>
      </c>
      <c r="G25" s="53">
        <v>396535</v>
      </c>
      <c r="H25" s="53">
        <v>381388</v>
      </c>
      <c r="I25" s="53">
        <v>378359</v>
      </c>
    </row>
    <row r="26" spans="1:9" ht="27" customHeight="1">
      <c r="A26" s="91"/>
      <c r="B26" s="46" t="s">
        <v>142</v>
      </c>
      <c r="C26" s="46"/>
      <c r="D26" s="46"/>
      <c r="E26" s="75">
        <v>0.35299999999999998</v>
      </c>
      <c r="F26" s="75">
        <v>0.35399999999999998</v>
      </c>
      <c r="G26" s="76">
        <v>0.34200000000000003</v>
      </c>
      <c r="H26" s="76">
        <v>0.34200000000000003</v>
      </c>
      <c r="I26" s="76">
        <v>0.34200000000000003</v>
      </c>
    </row>
    <row r="27" spans="1:9" ht="27" customHeight="1">
      <c r="A27" s="91"/>
      <c r="B27" s="46" t="s">
        <v>143</v>
      </c>
      <c r="C27" s="46"/>
      <c r="D27" s="46"/>
      <c r="E27" s="57">
        <v>0.6</v>
      </c>
      <c r="F27" s="57">
        <v>2.5</v>
      </c>
      <c r="G27" s="54">
        <v>2</v>
      </c>
      <c r="H27" s="54">
        <v>2.1</v>
      </c>
      <c r="I27" s="54">
        <v>1.56</v>
      </c>
    </row>
    <row r="28" spans="1:9" ht="27" customHeight="1">
      <c r="A28" s="91"/>
      <c r="B28" s="46" t="s">
        <v>144</v>
      </c>
      <c r="C28" s="46"/>
      <c r="D28" s="46"/>
      <c r="E28" s="57">
        <v>96</v>
      </c>
      <c r="F28" s="57">
        <v>95.8</v>
      </c>
      <c r="G28" s="54">
        <v>88.9</v>
      </c>
      <c r="H28" s="54">
        <v>94.5</v>
      </c>
      <c r="I28" s="54">
        <v>91.2</v>
      </c>
    </row>
    <row r="29" spans="1:9" ht="27" customHeight="1">
      <c r="A29" s="91"/>
      <c r="B29" s="46" t="s">
        <v>145</v>
      </c>
      <c r="C29" s="46"/>
      <c r="D29" s="46"/>
      <c r="E29" s="57">
        <v>38.700000000000003</v>
      </c>
      <c r="F29" s="57">
        <v>38.299999999999997</v>
      </c>
      <c r="G29" s="54">
        <v>37.700000000000003</v>
      </c>
      <c r="H29" s="54">
        <v>38.799999999999997</v>
      </c>
      <c r="I29" s="54">
        <v>36.299999999999997</v>
      </c>
    </row>
    <row r="30" spans="1:9" ht="27" customHeight="1">
      <c r="A30" s="91"/>
      <c r="B30" s="91" t="s">
        <v>146</v>
      </c>
      <c r="C30" s="46" t="s">
        <v>147</v>
      </c>
      <c r="D30" s="46"/>
      <c r="E30" s="57">
        <v>0</v>
      </c>
      <c r="F30" s="57">
        <v>0</v>
      </c>
      <c r="G30" s="54">
        <v>0</v>
      </c>
      <c r="H30" s="54">
        <v>0</v>
      </c>
      <c r="I30" s="54">
        <v>0</v>
      </c>
    </row>
    <row r="31" spans="1:9" ht="27" customHeight="1">
      <c r="A31" s="91"/>
      <c r="B31" s="91"/>
      <c r="C31" s="46" t="s">
        <v>148</v>
      </c>
      <c r="D31" s="46"/>
      <c r="E31" s="57">
        <v>0</v>
      </c>
      <c r="F31" s="57">
        <v>0</v>
      </c>
      <c r="G31" s="54">
        <v>0</v>
      </c>
      <c r="H31" s="54">
        <v>0</v>
      </c>
      <c r="I31" s="54">
        <v>0</v>
      </c>
    </row>
    <row r="32" spans="1:9" ht="27" customHeight="1">
      <c r="A32" s="91"/>
      <c r="B32" s="91"/>
      <c r="C32" s="46" t="s">
        <v>149</v>
      </c>
      <c r="D32" s="46"/>
      <c r="E32" s="57">
        <v>13</v>
      </c>
      <c r="F32" s="57">
        <v>12.3</v>
      </c>
      <c r="G32" s="54">
        <v>12.5</v>
      </c>
      <c r="H32" s="54">
        <v>13.1</v>
      </c>
      <c r="I32" s="54">
        <v>13.4</v>
      </c>
    </row>
    <row r="33" spans="1:9" ht="27" customHeight="1">
      <c r="A33" s="91"/>
      <c r="B33" s="91"/>
      <c r="C33" s="46" t="s">
        <v>150</v>
      </c>
      <c r="D33" s="46"/>
      <c r="E33" s="57">
        <v>109.9</v>
      </c>
      <c r="F33" s="57">
        <v>95.8</v>
      </c>
      <c r="G33" s="77">
        <v>82.1</v>
      </c>
      <c r="H33" s="77">
        <v>74.3</v>
      </c>
      <c r="I33" s="77">
        <v>64.599999999999994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D2" sqref="D2"/>
      <selection pane="topRight" activeCell="D2" sqref="D2"/>
      <selection pane="bottomLeft" activeCell="D2" sqref="D2"/>
      <selection pane="bottomRight" activeCell="F44" sqref="F44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270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108" t="s">
        <v>48</v>
      </c>
      <c r="B6" s="109"/>
      <c r="C6" s="109"/>
      <c r="D6" s="109"/>
      <c r="E6" s="109"/>
      <c r="F6" s="98" t="s">
        <v>259</v>
      </c>
      <c r="G6" s="99"/>
      <c r="H6" s="98" t="s">
        <v>260</v>
      </c>
      <c r="I6" s="99"/>
      <c r="J6" s="98" t="s">
        <v>253</v>
      </c>
      <c r="K6" s="99"/>
      <c r="L6" s="98" t="s">
        <v>254</v>
      </c>
      <c r="M6" s="99"/>
      <c r="N6" s="97"/>
      <c r="O6" s="97"/>
    </row>
    <row r="7" spans="1:25" ht="16" customHeight="1">
      <c r="A7" s="109"/>
      <c r="B7" s="109"/>
      <c r="C7" s="109"/>
      <c r="D7" s="109"/>
      <c r="E7" s="109"/>
      <c r="F7" s="50" t="s">
        <v>235</v>
      </c>
      <c r="G7" s="50" t="s">
        <v>236</v>
      </c>
      <c r="H7" s="50" t="s">
        <v>235</v>
      </c>
      <c r="I7" s="50" t="s">
        <v>236</v>
      </c>
      <c r="J7" s="50" t="s">
        <v>235</v>
      </c>
      <c r="K7" s="50" t="s">
        <v>236</v>
      </c>
      <c r="L7" s="50" t="s">
        <v>235</v>
      </c>
      <c r="M7" s="50" t="s">
        <v>236</v>
      </c>
      <c r="N7" s="50" t="s">
        <v>235</v>
      </c>
      <c r="O7" s="50" t="s">
        <v>236</v>
      </c>
    </row>
    <row r="8" spans="1:25" ht="16" customHeight="1">
      <c r="A8" s="106" t="s">
        <v>82</v>
      </c>
      <c r="B8" s="60" t="s">
        <v>49</v>
      </c>
      <c r="C8" s="52"/>
      <c r="D8" s="52"/>
      <c r="E8" s="65" t="s">
        <v>40</v>
      </c>
      <c r="F8" s="53">
        <v>30927</v>
      </c>
      <c r="G8" s="82">
        <v>31253</v>
      </c>
      <c r="H8" s="82">
        <v>827</v>
      </c>
      <c r="I8" s="82">
        <v>832</v>
      </c>
      <c r="J8" s="82">
        <v>4828</v>
      </c>
      <c r="K8" s="82">
        <v>4537</v>
      </c>
      <c r="L8" s="82">
        <v>343</v>
      </c>
      <c r="M8" s="82">
        <v>347</v>
      </c>
      <c r="N8" s="53"/>
      <c r="O8" s="53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106"/>
      <c r="B9" s="62"/>
      <c r="C9" s="52" t="s">
        <v>50</v>
      </c>
      <c r="D9" s="52"/>
      <c r="E9" s="65" t="s">
        <v>41</v>
      </c>
      <c r="F9" s="53">
        <v>30927</v>
      </c>
      <c r="G9" s="82">
        <v>31253</v>
      </c>
      <c r="H9" s="82">
        <v>827</v>
      </c>
      <c r="I9" s="82">
        <v>832</v>
      </c>
      <c r="J9" s="82">
        <v>4828</v>
      </c>
      <c r="K9" s="82">
        <v>4537</v>
      </c>
      <c r="L9" s="82">
        <v>343</v>
      </c>
      <c r="M9" s="82">
        <v>347</v>
      </c>
      <c r="N9" s="53"/>
      <c r="O9" s="53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106"/>
      <c r="B10" s="61"/>
      <c r="C10" s="52" t="s">
        <v>51</v>
      </c>
      <c r="D10" s="52"/>
      <c r="E10" s="65" t="s">
        <v>42</v>
      </c>
      <c r="F10" s="82">
        <v>0</v>
      </c>
      <c r="G10" s="82">
        <v>0</v>
      </c>
      <c r="H10" s="82">
        <v>0</v>
      </c>
      <c r="I10" s="82">
        <v>0</v>
      </c>
      <c r="J10" s="66">
        <v>0</v>
      </c>
      <c r="K10" s="66">
        <v>0</v>
      </c>
      <c r="L10" s="82">
        <v>0</v>
      </c>
      <c r="M10" s="82">
        <v>0</v>
      </c>
      <c r="N10" s="53"/>
      <c r="O10" s="53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106"/>
      <c r="B11" s="60" t="s">
        <v>52</v>
      </c>
      <c r="C11" s="52"/>
      <c r="D11" s="52"/>
      <c r="E11" s="65" t="s">
        <v>43</v>
      </c>
      <c r="F11" s="53">
        <v>31630</v>
      </c>
      <c r="G11" s="82">
        <v>29850</v>
      </c>
      <c r="H11" s="82">
        <v>703</v>
      </c>
      <c r="I11" s="82">
        <v>750</v>
      </c>
      <c r="J11" s="82">
        <v>4801</v>
      </c>
      <c r="K11" s="82">
        <v>4519</v>
      </c>
      <c r="L11" s="82">
        <v>338</v>
      </c>
      <c r="M11" s="82">
        <v>350</v>
      </c>
      <c r="N11" s="53"/>
      <c r="O11" s="53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106"/>
      <c r="B12" s="62"/>
      <c r="C12" s="52" t="s">
        <v>53</v>
      </c>
      <c r="D12" s="52"/>
      <c r="E12" s="65" t="s">
        <v>44</v>
      </c>
      <c r="F12" s="53">
        <v>31630</v>
      </c>
      <c r="G12" s="82">
        <v>29850</v>
      </c>
      <c r="H12" s="82">
        <v>703</v>
      </c>
      <c r="I12" s="82">
        <v>750</v>
      </c>
      <c r="J12" s="82">
        <v>4801</v>
      </c>
      <c r="K12" s="82">
        <v>4519</v>
      </c>
      <c r="L12" s="82">
        <v>338</v>
      </c>
      <c r="M12" s="82">
        <v>350</v>
      </c>
      <c r="N12" s="53"/>
      <c r="O12" s="53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106"/>
      <c r="B13" s="61"/>
      <c r="C13" s="52" t="s">
        <v>54</v>
      </c>
      <c r="D13" s="52"/>
      <c r="E13" s="65" t="s">
        <v>45</v>
      </c>
      <c r="F13" s="82">
        <v>0</v>
      </c>
      <c r="G13" s="82">
        <v>0</v>
      </c>
      <c r="H13" s="66">
        <v>0</v>
      </c>
      <c r="I13" s="66">
        <v>0</v>
      </c>
      <c r="J13" s="66">
        <v>0</v>
      </c>
      <c r="K13" s="66">
        <v>0</v>
      </c>
      <c r="L13" s="82">
        <v>0</v>
      </c>
      <c r="M13" s="82">
        <v>0</v>
      </c>
      <c r="N13" s="53"/>
      <c r="O13" s="53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106"/>
      <c r="B14" s="52" t="s">
        <v>55</v>
      </c>
      <c r="C14" s="52"/>
      <c r="D14" s="52"/>
      <c r="E14" s="65" t="s">
        <v>152</v>
      </c>
      <c r="F14" s="53">
        <f t="shared" ref="F14:M15" si="0">F9-F12</f>
        <v>-703</v>
      </c>
      <c r="G14" s="82">
        <f t="shared" si="0"/>
        <v>1403</v>
      </c>
      <c r="H14" s="82">
        <f t="shared" si="0"/>
        <v>124</v>
      </c>
      <c r="I14" s="82">
        <f t="shared" si="0"/>
        <v>82</v>
      </c>
      <c r="J14" s="82">
        <f>J9-J12</f>
        <v>27</v>
      </c>
      <c r="K14" s="82">
        <f>K9-K12</f>
        <v>18</v>
      </c>
      <c r="L14" s="82">
        <f>L9-L12</f>
        <v>5</v>
      </c>
      <c r="M14" s="82">
        <f t="shared" si="0"/>
        <v>-3</v>
      </c>
      <c r="N14" s="53">
        <f t="shared" ref="N14:O15" si="1">N9-N12</f>
        <v>0</v>
      </c>
      <c r="O14" s="53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106"/>
      <c r="B15" s="52" t="s">
        <v>56</v>
      </c>
      <c r="C15" s="52"/>
      <c r="D15" s="52"/>
      <c r="E15" s="65" t="s">
        <v>153</v>
      </c>
      <c r="F15" s="53">
        <f t="shared" si="0"/>
        <v>0</v>
      </c>
      <c r="G15" s="82">
        <f t="shared" si="0"/>
        <v>0</v>
      </c>
      <c r="H15" s="82">
        <f t="shared" si="0"/>
        <v>0</v>
      </c>
      <c r="I15" s="82">
        <f t="shared" si="0"/>
        <v>0</v>
      </c>
      <c r="J15" s="82">
        <f>J10-J13</f>
        <v>0</v>
      </c>
      <c r="K15" s="82">
        <f t="shared" si="0"/>
        <v>0</v>
      </c>
      <c r="L15" s="82">
        <f>L10-L13</f>
        <v>0</v>
      </c>
      <c r="M15" s="82">
        <f t="shared" si="0"/>
        <v>0</v>
      </c>
      <c r="N15" s="53">
        <f t="shared" si="1"/>
        <v>0</v>
      </c>
      <c r="O15" s="53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106"/>
      <c r="B16" s="52" t="s">
        <v>57</v>
      </c>
      <c r="C16" s="52"/>
      <c r="D16" s="52"/>
      <c r="E16" s="65" t="s">
        <v>154</v>
      </c>
      <c r="F16" s="53">
        <f t="shared" ref="F16:M16" si="2">F8-F11</f>
        <v>-703</v>
      </c>
      <c r="G16" s="82">
        <f t="shared" si="2"/>
        <v>1403</v>
      </c>
      <c r="H16" s="82">
        <f t="shared" si="2"/>
        <v>124</v>
      </c>
      <c r="I16" s="82">
        <f t="shared" si="2"/>
        <v>82</v>
      </c>
      <c r="J16" s="82">
        <f>J8-J11</f>
        <v>27</v>
      </c>
      <c r="K16" s="82">
        <f t="shared" si="2"/>
        <v>18</v>
      </c>
      <c r="L16" s="82">
        <f t="shared" si="2"/>
        <v>5</v>
      </c>
      <c r="M16" s="82">
        <f t="shared" si="2"/>
        <v>-3</v>
      </c>
      <c r="N16" s="53">
        <f t="shared" ref="N16:O16" si="3">N8-N11</f>
        <v>0</v>
      </c>
      <c r="O16" s="53">
        <f t="shared" si="3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106"/>
      <c r="B17" s="52" t="s">
        <v>58</v>
      </c>
      <c r="C17" s="52"/>
      <c r="D17" s="52"/>
      <c r="E17" s="50"/>
      <c r="F17" s="66">
        <v>0</v>
      </c>
      <c r="G17" s="66">
        <v>0</v>
      </c>
      <c r="H17" s="66">
        <v>0</v>
      </c>
      <c r="I17" s="66">
        <v>0</v>
      </c>
      <c r="J17" s="82">
        <v>-205</v>
      </c>
      <c r="K17" s="82">
        <v>-210</v>
      </c>
      <c r="L17" s="82">
        <v>-4</v>
      </c>
      <c r="M17" s="82">
        <v>-9</v>
      </c>
      <c r="N17" s="66"/>
      <c r="O17" s="6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106"/>
      <c r="B18" s="52" t="s">
        <v>59</v>
      </c>
      <c r="C18" s="52"/>
      <c r="D18" s="52"/>
      <c r="E18" s="50"/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106" t="s">
        <v>83</v>
      </c>
      <c r="B19" s="60" t="s">
        <v>60</v>
      </c>
      <c r="C19" s="52"/>
      <c r="D19" s="52"/>
      <c r="E19" s="65"/>
      <c r="F19" s="53">
        <v>1644</v>
      </c>
      <c r="G19" s="82">
        <v>2416</v>
      </c>
      <c r="H19" s="82">
        <v>0</v>
      </c>
      <c r="I19" s="82">
        <v>4</v>
      </c>
      <c r="J19" s="82">
        <v>2158</v>
      </c>
      <c r="K19" s="82">
        <v>1506</v>
      </c>
      <c r="L19" s="82">
        <v>18</v>
      </c>
      <c r="M19" s="82">
        <v>87</v>
      </c>
      <c r="N19" s="53"/>
      <c r="O19" s="53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106"/>
      <c r="B20" s="61"/>
      <c r="C20" s="52" t="s">
        <v>61</v>
      </c>
      <c r="D20" s="52"/>
      <c r="E20" s="65"/>
      <c r="F20" s="53">
        <v>929</v>
      </c>
      <c r="G20" s="82">
        <v>1740</v>
      </c>
      <c r="H20" s="82">
        <v>0</v>
      </c>
      <c r="I20" s="82">
        <v>0</v>
      </c>
      <c r="J20" s="82">
        <v>391</v>
      </c>
      <c r="K20" s="82">
        <v>195</v>
      </c>
      <c r="L20" s="82">
        <v>0</v>
      </c>
      <c r="M20" s="82">
        <v>0</v>
      </c>
      <c r="N20" s="53"/>
      <c r="O20" s="53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106"/>
      <c r="B21" s="78" t="s">
        <v>62</v>
      </c>
      <c r="C21" s="52"/>
      <c r="D21" s="52"/>
      <c r="E21" s="65" t="s">
        <v>155</v>
      </c>
      <c r="F21" s="53">
        <v>1644</v>
      </c>
      <c r="G21" s="82">
        <v>2416</v>
      </c>
      <c r="H21" s="82">
        <v>0</v>
      </c>
      <c r="I21" s="82">
        <v>4</v>
      </c>
      <c r="J21" s="82">
        <v>2158</v>
      </c>
      <c r="K21" s="82">
        <v>1506</v>
      </c>
      <c r="L21" s="82">
        <v>18</v>
      </c>
      <c r="M21" s="82">
        <v>87</v>
      </c>
      <c r="N21" s="53"/>
      <c r="O21" s="53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106"/>
      <c r="B22" s="60" t="s">
        <v>63</v>
      </c>
      <c r="C22" s="52"/>
      <c r="D22" s="52"/>
      <c r="E22" s="65" t="s">
        <v>156</v>
      </c>
      <c r="F22" s="53">
        <v>3434</v>
      </c>
      <c r="G22" s="82">
        <v>3490</v>
      </c>
      <c r="H22" s="82">
        <v>110</v>
      </c>
      <c r="I22" s="82">
        <v>154</v>
      </c>
      <c r="J22" s="82">
        <v>2367</v>
      </c>
      <c r="K22" s="82">
        <v>1402</v>
      </c>
      <c r="L22" s="82">
        <v>11</v>
      </c>
      <c r="M22" s="82">
        <v>173</v>
      </c>
      <c r="N22" s="53"/>
      <c r="O22" s="53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106"/>
      <c r="B23" s="61" t="s">
        <v>64</v>
      </c>
      <c r="C23" s="52" t="s">
        <v>65</v>
      </c>
      <c r="D23" s="52"/>
      <c r="E23" s="65"/>
      <c r="F23" s="53">
        <v>1110</v>
      </c>
      <c r="G23" s="82">
        <v>1141</v>
      </c>
      <c r="H23" s="82">
        <v>64</v>
      </c>
      <c r="I23" s="82">
        <v>96</v>
      </c>
      <c r="J23" s="82">
        <v>511</v>
      </c>
      <c r="K23" s="82">
        <v>527</v>
      </c>
      <c r="L23" s="82">
        <v>2</v>
      </c>
      <c r="M23" s="82">
        <v>2</v>
      </c>
      <c r="N23" s="53"/>
      <c r="O23" s="53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106"/>
      <c r="B24" s="52" t="s">
        <v>157</v>
      </c>
      <c r="C24" s="52"/>
      <c r="D24" s="52"/>
      <c r="E24" s="65" t="s">
        <v>158</v>
      </c>
      <c r="F24" s="53">
        <f t="shared" ref="F24:M24" si="4">F21-F22</f>
        <v>-1790</v>
      </c>
      <c r="G24" s="82">
        <f t="shared" si="4"/>
        <v>-1074</v>
      </c>
      <c r="H24" s="82">
        <f t="shared" si="4"/>
        <v>-110</v>
      </c>
      <c r="I24" s="82">
        <f t="shared" si="4"/>
        <v>-150</v>
      </c>
      <c r="J24" s="82">
        <f t="shared" si="4"/>
        <v>-209</v>
      </c>
      <c r="K24" s="82">
        <f>K21-K22</f>
        <v>104</v>
      </c>
      <c r="L24" s="82">
        <f>L21-L22</f>
        <v>7</v>
      </c>
      <c r="M24" s="82">
        <f t="shared" si="4"/>
        <v>-86</v>
      </c>
      <c r="N24" s="53">
        <f t="shared" ref="N24:O24" si="5">N21-N22</f>
        <v>0</v>
      </c>
      <c r="O24" s="53">
        <f t="shared" si="5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106"/>
      <c r="B25" s="60" t="s">
        <v>66</v>
      </c>
      <c r="C25" s="60"/>
      <c r="D25" s="60"/>
      <c r="E25" s="110" t="s">
        <v>159</v>
      </c>
      <c r="F25" s="95">
        <v>1790</v>
      </c>
      <c r="G25" s="100">
        <v>1074</v>
      </c>
      <c r="H25" s="100">
        <v>110</v>
      </c>
      <c r="I25" s="100">
        <v>150</v>
      </c>
      <c r="J25" s="100">
        <v>209</v>
      </c>
      <c r="K25" s="100">
        <v>0</v>
      </c>
      <c r="L25" s="100"/>
      <c r="M25" s="100">
        <v>86</v>
      </c>
      <c r="N25" s="95"/>
      <c r="O25" s="95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106"/>
      <c r="B26" s="78" t="s">
        <v>67</v>
      </c>
      <c r="C26" s="78"/>
      <c r="D26" s="78"/>
      <c r="E26" s="111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106"/>
      <c r="B27" s="52" t="s">
        <v>160</v>
      </c>
      <c r="C27" s="52"/>
      <c r="D27" s="52"/>
      <c r="E27" s="65" t="s">
        <v>161</v>
      </c>
      <c r="F27" s="53">
        <f t="shared" ref="F27:M27" si="6">F24+F25</f>
        <v>0</v>
      </c>
      <c r="G27" s="82">
        <f t="shared" si="6"/>
        <v>0</v>
      </c>
      <c r="H27" s="82">
        <f t="shared" si="6"/>
        <v>0</v>
      </c>
      <c r="I27" s="82">
        <f t="shared" si="6"/>
        <v>0</v>
      </c>
      <c r="J27" s="82">
        <f t="shared" si="6"/>
        <v>0</v>
      </c>
      <c r="K27" s="82">
        <f>K24+K25</f>
        <v>104</v>
      </c>
      <c r="L27" s="82">
        <f t="shared" si="6"/>
        <v>7</v>
      </c>
      <c r="M27" s="82">
        <f t="shared" si="6"/>
        <v>0</v>
      </c>
      <c r="N27" s="53">
        <f t="shared" ref="N27:O27" si="7">N24+N25</f>
        <v>0</v>
      </c>
      <c r="O27" s="53">
        <f t="shared" si="7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09" t="s">
        <v>68</v>
      </c>
      <c r="B30" s="109"/>
      <c r="C30" s="109"/>
      <c r="D30" s="109"/>
      <c r="E30" s="109"/>
      <c r="F30" s="113" t="s">
        <v>261</v>
      </c>
      <c r="G30" s="101"/>
      <c r="H30" s="113" t="s">
        <v>262</v>
      </c>
      <c r="I30" s="101"/>
      <c r="J30" s="113" t="s">
        <v>263</v>
      </c>
      <c r="K30" s="101"/>
      <c r="L30" s="113" t="s">
        <v>264</v>
      </c>
      <c r="M30" s="101"/>
      <c r="N30" s="101"/>
      <c r="O30" s="101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09"/>
      <c r="B31" s="109"/>
      <c r="C31" s="109"/>
      <c r="D31" s="109"/>
      <c r="E31" s="109"/>
      <c r="F31" s="50" t="s">
        <v>235</v>
      </c>
      <c r="G31" s="50" t="s">
        <v>236</v>
      </c>
      <c r="H31" s="50" t="s">
        <v>235</v>
      </c>
      <c r="I31" s="50" t="s">
        <v>236</v>
      </c>
      <c r="J31" s="50" t="s">
        <v>235</v>
      </c>
      <c r="K31" s="50" t="s">
        <v>236</v>
      </c>
      <c r="L31" s="50" t="s">
        <v>235</v>
      </c>
      <c r="M31" s="50" t="s">
        <v>236</v>
      </c>
      <c r="N31" s="50" t="s">
        <v>235</v>
      </c>
      <c r="O31" s="50" t="s">
        <v>236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106" t="s">
        <v>84</v>
      </c>
      <c r="B32" s="60" t="s">
        <v>49</v>
      </c>
      <c r="C32" s="52"/>
      <c r="D32" s="52"/>
      <c r="E32" s="65" t="s">
        <v>40</v>
      </c>
      <c r="F32" s="82">
        <v>347</v>
      </c>
      <c r="G32" s="82">
        <v>402</v>
      </c>
      <c r="H32" s="82">
        <v>0</v>
      </c>
      <c r="I32" s="82">
        <v>0</v>
      </c>
      <c r="J32" s="82">
        <v>35</v>
      </c>
      <c r="K32" s="82">
        <v>37</v>
      </c>
      <c r="L32" s="82">
        <v>4</v>
      </c>
      <c r="M32" s="82">
        <v>4</v>
      </c>
      <c r="N32" s="53"/>
      <c r="O32" s="53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12"/>
      <c r="B33" s="62"/>
      <c r="C33" s="60" t="s">
        <v>69</v>
      </c>
      <c r="D33" s="52"/>
      <c r="E33" s="65"/>
      <c r="F33" s="82">
        <v>347</v>
      </c>
      <c r="G33" s="82">
        <v>386</v>
      </c>
      <c r="H33" s="82">
        <v>0</v>
      </c>
      <c r="I33" s="82">
        <v>0</v>
      </c>
      <c r="J33" s="82">
        <v>30</v>
      </c>
      <c r="K33" s="82">
        <v>31</v>
      </c>
      <c r="L33" s="86">
        <v>0</v>
      </c>
      <c r="M33" s="82">
        <v>0</v>
      </c>
      <c r="N33" s="53"/>
      <c r="O33" s="53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12"/>
      <c r="B34" s="62"/>
      <c r="C34" s="61"/>
      <c r="D34" s="52" t="s">
        <v>70</v>
      </c>
      <c r="E34" s="65"/>
      <c r="F34" s="82">
        <v>347</v>
      </c>
      <c r="G34" s="82">
        <v>386</v>
      </c>
      <c r="H34" s="82">
        <v>0</v>
      </c>
      <c r="I34" s="82">
        <v>0</v>
      </c>
      <c r="J34" s="82">
        <v>30</v>
      </c>
      <c r="K34" s="82">
        <v>31</v>
      </c>
      <c r="L34" s="82">
        <v>0</v>
      </c>
      <c r="M34" s="82">
        <v>0</v>
      </c>
      <c r="N34" s="53"/>
      <c r="O34" s="53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12"/>
      <c r="B35" s="61"/>
      <c r="C35" s="78" t="s">
        <v>71</v>
      </c>
      <c r="D35" s="52"/>
      <c r="E35" s="65"/>
      <c r="F35" s="82">
        <v>0</v>
      </c>
      <c r="G35" s="82">
        <v>16</v>
      </c>
      <c r="H35" s="82">
        <v>0</v>
      </c>
      <c r="I35" s="82">
        <v>0</v>
      </c>
      <c r="J35" s="85">
        <v>6</v>
      </c>
      <c r="K35" s="85">
        <v>6</v>
      </c>
      <c r="L35" s="82">
        <v>4</v>
      </c>
      <c r="M35" s="82">
        <v>4</v>
      </c>
      <c r="N35" s="53"/>
      <c r="O35" s="53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12"/>
      <c r="B36" s="60" t="s">
        <v>52</v>
      </c>
      <c r="C36" s="52"/>
      <c r="D36" s="52"/>
      <c r="E36" s="65" t="s">
        <v>41</v>
      </c>
      <c r="F36" s="82">
        <v>149</v>
      </c>
      <c r="G36" s="82">
        <v>239</v>
      </c>
      <c r="H36" s="82">
        <v>0</v>
      </c>
      <c r="I36" s="82">
        <v>0</v>
      </c>
      <c r="J36" s="82">
        <v>12</v>
      </c>
      <c r="K36" s="82">
        <v>20</v>
      </c>
      <c r="L36" s="82">
        <v>4</v>
      </c>
      <c r="M36" s="82">
        <v>4</v>
      </c>
      <c r="N36" s="53"/>
      <c r="O36" s="53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12"/>
      <c r="B37" s="62"/>
      <c r="C37" s="52" t="s">
        <v>72</v>
      </c>
      <c r="D37" s="52"/>
      <c r="E37" s="65"/>
      <c r="F37" s="82">
        <v>72</v>
      </c>
      <c r="G37" s="82">
        <v>106</v>
      </c>
      <c r="H37" s="82">
        <v>0</v>
      </c>
      <c r="I37" s="82">
        <v>0</v>
      </c>
      <c r="J37" s="82">
        <v>10</v>
      </c>
      <c r="K37" s="82">
        <v>16</v>
      </c>
      <c r="L37" s="82">
        <v>0</v>
      </c>
      <c r="M37" s="82">
        <v>0</v>
      </c>
      <c r="N37" s="53"/>
      <c r="O37" s="53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12"/>
      <c r="B38" s="61"/>
      <c r="C38" s="52" t="s">
        <v>73</v>
      </c>
      <c r="D38" s="52"/>
      <c r="E38" s="65"/>
      <c r="F38" s="82">
        <v>77</v>
      </c>
      <c r="G38" s="82">
        <v>134</v>
      </c>
      <c r="H38" s="82">
        <v>0</v>
      </c>
      <c r="I38" s="82">
        <v>0</v>
      </c>
      <c r="J38" s="82">
        <v>1</v>
      </c>
      <c r="K38" s="82">
        <v>4</v>
      </c>
      <c r="L38" s="82">
        <v>4</v>
      </c>
      <c r="M38" s="82">
        <v>4</v>
      </c>
      <c r="N38" s="53"/>
      <c r="O38" s="53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12"/>
      <c r="B39" s="46" t="s">
        <v>74</v>
      </c>
      <c r="C39" s="46"/>
      <c r="D39" s="46"/>
      <c r="E39" s="65" t="s">
        <v>163</v>
      </c>
      <c r="F39" s="82">
        <f t="shared" ref="F39:K39" si="8">F32-F36</f>
        <v>198</v>
      </c>
      <c r="G39" s="82">
        <f t="shared" si="8"/>
        <v>163</v>
      </c>
      <c r="H39" s="82">
        <f t="shared" si="8"/>
        <v>0</v>
      </c>
      <c r="I39" s="82">
        <f t="shared" si="8"/>
        <v>0</v>
      </c>
      <c r="J39" s="82">
        <f t="shared" si="8"/>
        <v>23</v>
      </c>
      <c r="K39" s="82">
        <f t="shared" si="8"/>
        <v>17</v>
      </c>
      <c r="L39" s="82">
        <f t="shared" ref="L39:O39" si="9">L32-L36</f>
        <v>0</v>
      </c>
      <c r="M39" s="82">
        <f t="shared" si="9"/>
        <v>0</v>
      </c>
      <c r="N39" s="53">
        <f t="shared" si="9"/>
        <v>0</v>
      </c>
      <c r="O39" s="53">
        <f t="shared" si="9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106" t="s">
        <v>85</v>
      </c>
      <c r="B40" s="60" t="s">
        <v>75</v>
      </c>
      <c r="C40" s="52"/>
      <c r="D40" s="52"/>
      <c r="E40" s="65" t="s">
        <v>43</v>
      </c>
      <c r="F40" s="82">
        <v>174</v>
      </c>
      <c r="G40" s="82">
        <v>18</v>
      </c>
      <c r="H40" s="82">
        <v>0</v>
      </c>
      <c r="I40" s="82">
        <v>0</v>
      </c>
      <c r="J40" s="82"/>
      <c r="K40" s="86">
        <v>0</v>
      </c>
      <c r="L40" s="82">
        <v>29</v>
      </c>
      <c r="M40" s="82">
        <v>30</v>
      </c>
      <c r="N40" s="53"/>
      <c r="O40" s="53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107"/>
      <c r="B41" s="61"/>
      <c r="C41" s="52" t="s">
        <v>76</v>
      </c>
      <c r="D41" s="52"/>
      <c r="E41" s="65"/>
      <c r="F41" s="85">
        <v>165</v>
      </c>
      <c r="G41" s="85">
        <v>0</v>
      </c>
      <c r="H41" s="85">
        <v>0</v>
      </c>
      <c r="I41" s="85">
        <v>0</v>
      </c>
      <c r="J41" s="82"/>
      <c r="K41" s="82">
        <v>0</v>
      </c>
      <c r="L41" s="82">
        <v>0</v>
      </c>
      <c r="M41" s="82">
        <v>0</v>
      </c>
      <c r="N41" s="53"/>
      <c r="O41" s="53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107"/>
      <c r="B42" s="60" t="s">
        <v>63</v>
      </c>
      <c r="C42" s="52"/>
      <c r="D42" s="52"/>
      <c r="E42" s="65" t="s">
        <v>44</v>
      </c>
      <c r="F42" s="82">
        <v>370</v>
      </c>
      <c r="G42" s="82">
        <v>185</v>
      </c>
      <c r="H42" s="82">
        <v>0</v>
      </c>
      <c r="I42" s="82">
        <v>0</v>
      </c>
      <c r="J42" s="82">
        <v>26</v>
      </c>
      <c r="K42" s="82">
        <v>35</v>
      </c>
      <c r="L42" s="82">
        <v>29</v>
      </c>
      <c r="M42" s="82">
        <v>30</v>
      </c>
      <c r="N42" s="53"/>
      <c r="O42" s="53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107"/>
      <c r="B43" s="61"/>
      <c r="C43" s="52" t="s">
        <v>77</v>
      </c>
      <c r="D43" s="52"/>
      <c r="E43" s="65"/>
      <c r="F43" s="82">
        <v>86</v>
      </c>
      <c r="G43" s="82">
        <v>77</v>
      </c>
      <c r="H43" s="82">
        <v>0</v>
      </c>
      <c r="I43" s="82">
        <v>0</v>
      </c>
      <c r="J43" s="85"/>
      <c r="K43" s="85">
        <v>0</v>
      </c>
      <c r="L43" s="82">
        <v>29</v>
      </c>
      <c r="M43" s="82">
        <v>30</v>
      </c>
      <c r="N43" s="53"/>
      <c r="O43" s="53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107"/>
      <c r="B44" s="52" t="s">
        <v>74</v>
      </c>
      <c r="C44" s="52"/>
      <c r="D44" s="52"/>
      <c r="E44" s="65" t="s">
        <v>164</v>
      </c>
      <c r="F44" s="85">
        <f t="shared" ref="F44:K44" si="10">F40-F42</f>
        <v>-196</v>
      </c>
      <c r="G44" s="85">
        <f t="shared" si="10"/>
        <v>-167</v>
      </c>
      <c r="H44" s="85">
        <f t="shared" si="10"/>
        <v>0</v>
      </c>
      <c r="I44" s="85">
        <f>I40-I42</f>
        <v>0</v>
      </c>
      <c r="J44" s="85">
        <f t="shared" ref="J44" si="11">J40-J42</f>
        <v>-26</v>
      </c>
      <c r="K44" s="85">
        <f t="shared" si="10"/>
        <v>-35</v>
      </c>
      <c r="L44" s="85">
        <f t="shared" ref="L44:O44" si="12">L40-L42</f>
        <v>0</v>
      </c>
      <c r="M44" s="85">
        <f t="shared" si="12"/>
        <v>0</v>
      </c>
      <c r="N44" s="67">
        <f t="shared" si="12"/>
        <v>0</v>
      </c>
      <c r="O44" s="67">
        <f t="shared" si="12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106" t="s">
        <v>86</v>
      </c>
      <c r="B45" s="46" t="s">
        <v>78</v>
      </c>
      <c r="C45" s="46"/>
      <c r="D45" s="46"/>
      <c r="E45" s="65" t="s">
        <v>165</v>
      </c>
      <c r="F45" s="82">
        <f t="shared" ref="F45:K45" si="13">F39+F44</f>
        <v>2</v>
      </c>
      <c r="G45" s="82">
        <f t="shared" si="13"/>
        <v>-4</v>
      </c>
      <c r="H45" s="82">
        <f t="shared" si="13"/>
        <v>0</v>
      </c>
      <c r="I45" s="82">
        <f t="shared" si="13"/>
        <v>0</v>
      </c>
      <c r="J45" s="82">
        <f t="shared" si="13"/>
        <v>-3</v>
      </c>
      <c r="K45" s="82">
        <f t="shared" si="13"/>
        <v>-18</v>
      </c>
      <c r="L45" s="82">
        <f t="shared" ref="L45:O45" si="14">L39+L44</f>
        <v>0</v>
      </c>
      <c r="M45" s="82">
        <f t="shared" si="14"/>
        <v>0</v>
      </c>
      <c r="N45" s="53">
        <f t="shared" si="14"/>
        <v>0</v>
      </c>
      <c r="O45" s="53">
        <f t="shared" si="14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107"/>
      <c r="B46" s="52" t="s">
        <v>79</v>
      </c>
      <c r="C46" s="52"/>
      <c r="D46" s="52"/>
      <c r="E46" s="52"/>
      <c r="F46" s="85">
        <v>0</v>
      </c>
      <c r="G46" s="85">
        <v>0</v>
      </c>
      <c r="H46" s="85">
        <v>0</v>
      </c>
      <c r="I46" s="85">
        <v>0</v>
      </c>
      <c r="J46" s="85"/>
      <c r="K46" s="85">
        <v>0</v>
      </c>
      <c r="L46" s="82">
        <v>0</v>
      </c>
      <c r="M46" s="82">
        <v>0</v>
      </c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107"/>
      <c r="B47" s="52" t="s">
        <v>80</v>
      </c>
      <c r="C47" s="52"/>
      <c r="D47" s="52"/>
      <c r="E47" s="52"/>
      <c r="F47" s="82">
        <v>134</v>
      </c>
      <c r="G47" s="82">
        <v>132</v>
      </c>
      <c r="H47" s="82">
        <v>0</v>
      </c>
      <c r="I47" s="82">
        <v>0</v>
      </c>
      <c r="J47" s="82"/>
      <c r="K47" s="82">
        <v>3</v>
      </c>
      <c r="L47" s="82">
        <v>0</v>
      </c>
      <c r="M47" s="82">
        <v>0</v>
      </c>
      <c r="N47" s="53"/>
      <c r="O47" s="53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107"/>
      <c r="B48" s="52" t="s">
        <v>81</v>
      </c>
      <c r="C48" s="52"/>
      <c r="D48" s="52"/>
      <c r="E48" s="52"/>
      <c r="F48" s="82">
        <v>26</v>
      </c>
      <c r="G48" s="82">
        <v>14</v>
      </c>
      <c r="H48" s="82">
        <v>0</v>
      </c>
      <c r="I48" s="82">
        <v>0</v>
      </c>
      <c r="J48" s="82"/>
      <c r="K48" s="82">
        <v>3</v>
      </c>
      <c r="L48" s="82">
        <v>0</v>
      </c>
      <c r="M48" s="82">
        <v>0</v>
      </c>
      <c r="N48" s="53"/>
      <c r="O48" s="53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O47"/>
  <sheetViews>
    <sheetView view="pageBreakPreview" zoomScaleNormal="100" zoomScaleSheetLayoutView="100" workbookViewId="0">
      <selection activeCell="E2" sqref="E2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3" t="s">
        <v>0</v>
      </c>
      <c r="B1" s="33"/>
      <c r="C1" s="89" t="s">
        <v>269</v>
      </c>
      <c r="D1" s="41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2"/>
      <c r="B5" s="42" t="s">
        <v>247</v>
      </c>
      <c r="C5" s="42"/>
      <c r="D5" s="42"/>
      <c r="H5" s="15"/>
      <c r="L5" s="15"/>
      <c r="N5" s="15" t="s">
        <v>168</v>
      </c>
    </row>
    <row r="6" spans="1:14" ht="15" customHeight="1">
      <c r="A6" s="43"/>
      <c r="B6" s="44"/>
      <c r="C6" s="44"/>
      <c r="D6" s="84"/>
      <c r="E6" s="115" t="s">
        <v>265</v>
      </c>
      <c r="F6" s="116"/>
      <c r="G6" s="115" t="s">
        <v>266</v>
      </c>
      <c r="H6" s="116"/>
      <c r="I6" s="115" t="s">
        <v>267</v>
      </c>
      <c r="J6" s="118"/>
      <c r="K6" s="115" t="s">
        <v>268</v>
      </c>
      <c r="L6" s="116"/>
      <c r="M6" s="117"/>
      <c r="N6" s="117"/>
    </row>
    <row r="7" spans="1:14" ht="15" customHeight="1">
      <c r="A7" s="18"/>
      <c r="B7" s="19"/>
      <c r="C7" s="19"/>
      <c r="D7" s="59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91" t="s">
        <v>169</v>
      </c>
      <c r="B8" s="79" t="s">
        <v>170</v>
      </c>
      <c r="C8" s="80"/>
      <c r="D8" s="80"/>
      <c r="E8" s="81">
        <v>1</v>
      </c>
      <c r="F8" s="81">
        <v>1</v>
      </c>
      <c r="G8" s="81">
        <v>1</v>
      </c>
      <c r="H8" s="81">
        <v>1</v>
      </c>
      <c r="I8" s="81">
        <v>23</v>
      </c>
      <c r="J8" s="81">
        <v>23</v>
      </c>
      <c r="K8" s="81">
        <v>18</v>
      </c>
      <c r="L8" s="81">
        <v>18</v>
      </c>
      <c r="M8" s="81"/>
      <c r="N8" s="81"/>
    </row>
    <row r="9" spans="1:14" ht="18" customHeight="1">
      <c r="A9" s="91"/>
      <c r="B9" s="91" t="s">
        <v>171</v>
      </c>
      <c r="C9" s="52" t="s">
        <v>172</v>
      </c>
      <c r="D9" s="52"/>
      <c r="E9" s="81">
        <v>10</v>
      </c>
      <c r="F9" s="81">
        <v>10</v>
      </c>
      <c r="G9" s="81">
        <v>8236</v>
      </c>
      <c r="H9" s="81">
        <v>8236</v>
      </c>
      <c r="I9" s="81">
        <v>2900</v>
      </c>
      <c r="J9" s="81">
        <v>2900</v>
      </c>
      <c r="K9" s="81">
        <v>1620</v>
      </c>
      <c r="L9" s="81">
        <v>1620</v>
      </c>
      <c r="M9" s="81"/>
      <c r="N9" s="81"/>
    </row>
    <row r="10" spans="1:14" ht="18" customHeight="1">
      <c r="A10" s="91"/>
      <c r="B10" s="91"/>
      <c r="C10" s="52" t="s">
        <v>173</v>
      </c>
      <c r="D10" s="52"/>
      <c r="E10" s="81">
        <v>10</v>
      </c>
      <c r="F10" s="81">
        <v>10</v>
      </c>
      <c r="G10" s="81">
        <v>8236</v>
      </c>
      <c r="H10" s="81">
        <v>8236</v>
      </c>
      <c r="I10" s="81">
        <v>1995</v>
      </c>
      <c r="J10" s="81">
        <v>1995</v>
      </c>
      <c r="K10" s="81">
        <v>884</v>
      </c>
      <c r="L10" s="81">
        <v>884</v>
      </c>
      <c r="M10" s="81"/>
      <c r="N10" s="81"/>
    </row>
    <row r="11" spans="1:14" ht="18" customHeight="1">
      <c r="A11" s="91"/>
      <c r="B11" s="91"/>
      <c r="C11" s="52" t="s">
        <v>174</v>
      </c>
      <c r="D11" s="52"/>
      <c r="E11" s="81">
        <v>0</v>
      </c>
      <c r="F11" s="87">
        <v>0</v>
      </c>
      <c r="G11" s="81">
        <v>0</v>
      </c>
      <c r="H11" s="81">
        <v>0</v>
      </c>
      <c r="I11" s="81">
        <v>578</v>
      </c>
      <c r="J11" s="81">
        <v>578</v>
      </c>
      <c r="K11" s="81">
        <v>272</v>
      </c>
      <c r="L11" s="81">
        <v>272</v>
      </c>
      <c r="M11" s="81"/>
      <c r="N11" s="81"/>
    </row>
    <row r="12" spans="1:14" ht="18" customHeight="1">
      <c r="A12" s="91"/>
      <c r="B12" s="91"/>
      <c r="C12" s="52" t="s">
        <v>175</v>
      </c>
      <c r="D12" s="52"/>
      <c r="E12" s="81">
        <v>0</v>
      </c>
      <c r="F12" s="81">
        <v>0</v>
      </c>
      <c r="G12" s="81">
        <v>0</v>
      </c>
      <c r="H12" s="81">
        <v>0</v>
      </c>
      <c r="I12" s="81">
        <v>327</v>
      </c>
      <c r="J12" s="81">
        <v>327</v>
      </c>
      <c r="K12" s="81">
        <v>464</v>
      </c>
      <c r="L12" s="81">
        <v>464</v>
      </c>
      <c r="M12" s="81"/>
      <c r="N12" s="81"/>
    </row>
    <row r="13" spans="1:14" ht="18" customHeight="1">
      <c r="A13" s="91"/>
      <c r="B13" s="91"/>
      <c r="C13" s="52" t="s">
        <v>176</v>
      </c>
      <c r="D13" s="52"/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/>
      <c r="N13" s="81"/>
    </row>
    <row r="14" spans="1:14" ht="18" customHeight="1">
      <c r="A14" s="91"/>
      <c r="B14" s="91"/>
      <c r="C14" s="52" t="s">
        <v>177</v>
      </c>
      <c r="D14" s="52"/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/>
      <c r="N14" s="81"/>
    </row>
    <row r="15" spans="1:14" ht="18" customHeight="1">
      <c r="A15" s="91" t="s">
        <v>178</v>
      </c>
      <c r="B15" s="91" t="s">
        <v>179</v>
      </c>
      <c r="C15" s="52" t="s">
        <v>180</v>
      </c>
      <c r="D15" s="52"/>
      <c r="E15" s="53">
        <v>3502</v>
      </c>
      <c r="F15" s="53">
        <v>3462</v>
      </c>
      <c r="G15" s="53">
        <v>2488</v>
      </c>
      <c r="H15" s="53">
        <v>1090</v>
      </c>
      <c r="I15" s="53">
        <v>5049</v>
      </c>
      <c r="J15" s="53">
        <v>4190</v>
      </c>
      <c r="K15" s="53">
        <v>1046</v>
      </c>
      <c r="L15" s="53">
        <v>1038</v>
      </c>
      <c r="M15" s="53"/>
      <c r="N15" s="53"/>
    </row>
    <row r="16" spans="1:14" ht="18" customHeight="1">
      <c r="A16" s="91"/>
      <c r="B16" s="91"/>
      <c r="C16" s="52" t="s">
        <v>181</v>
      </c>
      <c r="D16" s="52"/>
      <c r="E16" s="53">
        <v>502</v>
      </c>
      <c r="F16" s="53">
        <v>503</v>
      </c>
      <c r="G16" s="53">
        <v>32426</v>
      </c>
      <c r="H16" s="53">
        <v>32431</v>
      </c>
      <c r="I16" s="53">
        <v>697</v>
      </c>
      <c r="J16" s="53">
        <v>743</v>
      </c>
      <c r="K16" s="53">
        <v>3683</v>
      </c>
      <c r="L16" s="53">
        <v>3770</v>
      </c>
      <c r="M16" s="53"/>
      <c r="N16" s="53"/>
    </row>
    <row r="17" spans="1:15" ht="18" customHeight="1">
      <c r="A17" s="91"/>
      <c r="B17" s="91"/>
      <c r="C17" s="52" t="s">
        <v>182</v>
      </c>
      <c r="D17" s="52"/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/>
      <c r="N17" s="53"/>
    </row>
    <row r="18" spans="1:15" ht="18" customHeight="1">
      <c r="A18" s="91"/>
      <c r="B18" s="91"/>
      <c r="C18" s="52" t="s">
        <v>183</v>
      </c>
      <c r="D18" s="52"/>
      <c r="E18" s="53">
        <v>4004</v>
      </c>
      <c r="F18" s="53">
        <v>3964</v>
      </c>
      <c r="G18" s="53">
        <v>34913</v>
      </c>
      <c r="H18" s="53">
        <v>33521</v>
      </c>
      <c r="I18" s="53">
        <v>5746</v>
      </c>
      <c r="J18" s="53">
        <v>4933</v>
      </c>
      <c r="K18" s="53">
        <v>4729</v>
      </c>
      <c r="L18" s="53">
        <v>4808</v>
      </c>
      <c r="M18" s="53"/>
      <c r="N18" s="53"/>
    </row>
    <row r="19" spans="1:15" ht="18" customHeight="1">
      <c r="A19" s="91"/>
      <c r="B19" s="91" t="s">
        <v>184</v>
      </c>
      <c r="C19" s="52" t="s">
        <v>185</v>
      </c>
      <c r="D19" s="52"/>
      <c r="E19" s="53">
        <v>154</v>
      </c>
      <c r="F19" s="53">
        <v>312</v>
      </c>
      <c r="G19" s="53">
        <v>1770</v>
      </c>
      <c r="H19" s="53">
        <v>890</v>
      </c>
      <c r="I19" s="53">
        <v>2343</v>
      </c>
      <c r="J19" s="53">
        <v>1552</v>
      </c>
      <c r="K19" s="53">
        <v>355</v>
      </c>
      <c r="L19" s="53">
        <v>248</v>
      </c>
      <c r="M19" s="53"/>
      <c r="N19" s="53"/>
    </row>
    <row r="20" spans="1:15" ht="18" customHeight="1">
      <c r="A20" s="91"/>
      <c r="B20" s="91"/>
      <c r="C20" s="52" t="s">
        <v>186</v>
      </c>
      <c r="D20" s="52"/>
      <c r="E20" s="53">
        <v>2290</v>
      </c>
      <c r="F20" s="53">
        <v>2311</v>
      </c>
      <c r="G20" s="53">
        <v>1548</v>
      </c>
      <c r="H20" s="53">
        <v>1863</v>
      </c>
      <c r="I20" s="53">
        <v>650</v>
      </c>
      <c r="J20" s="53">
        <v>642</v>
      </c>
      <c r="K20" s="53">
        <v>1589</v>
      </c>
      <c r="L20" s="53">
        <v>1763</v>
      </c>
      <c r="M20" s="53"/>
      <c r="N20" s="53"/>
    </row>
    <row r="21" spans="1:15" ht="18" customHeight="1">
      <c r="A21" s="91"/>
      <c r="B21" s="91"/>
      <c r="C21" s="52" t="s">
        <v>187</v>
      </c>
      <c r="D21" s="52"/>
      <c r="E21" s="82">
        <v>0</v>
      </c>
      <c r="F21" s="82">
        <v>0</v>
      </c>
      <c r="G21" s="82">
        <v>23329</v>
      </c>
      <c r="H21" s="82">
        <v>22504</v>
      </c>
      <c r="I21" s="82">
        <v>0</v>
      </c>
      <c r="J21" s="82">
        <v>0</v>
      </c>
      <c r="K21" s="82">
        <v>0</v>
      </c>
      <c r="L21" s="82">
        <v>0</v>
      </c>
      <c r="M21" s="82"/>
      <c r="N21" s="82"/>
    </row>
    <row r="22" spans="1:15" ht="18" customHeight="1">
      <c r="A22" s="91"/>
      <c r="B22" s="91"/>
      <c r="C22" s="46" t="s">
        <v>188</v>
      </c>
      <c r="D22" s="46"/>
      <c r="E22" s="53">
        <v>2444</v>
      </c>
      <c r="F22" s="53">
        <v>2623</v>
      </c>
      <c r="G22" s="53">
        <v>26647</v>
      </c>
      <c r="H22" s="53">
        <v>25257</v>
      </c>
      <c r="I22" s="53">
        <v>2993</v>
      </c>
      <c r="J22" s="53">
        <v>2194</v>
      </c>
      <c r="K22" s="53">
        <v>1944</v>
      </c>
      <c r="L22" s="53">
        <v>2012</v>
      </c>
      <c r="M22" s="53"/>
      <c r="N22" s="53"/>
    </row>
    <row r="23" spans="1:15" ht="18" customHeight="1">
      <c r="A23" s="91"/>
      <c r="B23" s="91" t="s">
        <v>189</v>
      </c>
      <c r="C23" s="52" t="s">
        <v>190</v>
      </c>
      <c r="D23" s="52"/>
      <c r="E23" s="53">
        <v>10</v>
      </c>
      <c r="F23" s="53">
        <v>10</v>
      </c>
      <c r="G23" s="53">
        <v>8236</v>
      </c>
      <c r="H23" s="53">
        <v>8236</v>
      </c>
      <c r="I23" s="53">
        <v>2900</v>
      </c>
      <c r="J23" s="53">
        <v>2900</v>
      </c>
      <c r="K23" s="53">
        <v>1620</v>
      </c>
      <c r="L23" s="53">
        <v>1620</v>
      </c>
      <c r="M23" s="53"/>
      <c r="N23" s="53"/>
    </row>
    <row r="24" spans="1:15" ht="18" customHeight="1">
      <c r="A24" s="91"/>
      <c r="B24" s="91"/>
      <c r="C24" s="52" t="s">
        <v>191</v>
      </c>
      <c r="D24" s="52"/>
      <c r="E24" s="53">
        <v>1550</v>
      </c>
      <c r="F24" s="53">
        <v>1331</v>
      </c>
      <c r="G24" s="53">
        <v>31</v>
      </c>
      <c r="H24" s="53">
        <v>29</v>
      </c>
      <c r="I24" s="53">
        <v>-147</v>
      </c>
      <c r="J24" s="53">
        <v>-161</v>
      </c>
      <c r="K24" s="53">
        <v>1145</v>
      </c>
      <c r="L24" s="53">
        <v>1157</v>
      </c>
      <c r="M24" s="53"/>
      <c r="N24" s="53"/>
    </row>
    <row r="25" spans="1:15" ht="18" customHeight="1">
      <c r="A25" s="91"/>
      <c r="B25" s="91"/>
      <c r="C25" s="52" t="s">
        <v>192</v>
      </c>
      <c r="D25" s="52"/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19</v>
      </c>
      <c r="L25" s="53">
        <v>19</v>
      </c>
      <c r="M25" s="53"/>
      <c r="N25" s="53"/>
    </row>
    <row r="26" spans="1:15" ht="18" customHeight="1">
      <c r="A26" s="91"/>
      <c r="B26" s="91"/>
      <c r="C26" s="52" t="s">
        <v>193</v>
      </c>
      <c r="D26" s="52"/>
      <c r="E26" s="53">
        <v>1560</v>
      </c>
      <c r="F26" s="53">
        <v>1341</v>
      </c>
      <c r="G26" s="53">
        <v>8266</v>
      </c>
      <c r="H26" s="53">
        <v>8265</v>
      </c>
      <c r="I26" s="53">
        <v>2753</v>
      </c>
      <c r="J26" s="53">
        <v>2739</v>
      </c>
      <c r="K26" s="53">
        <v>2785</v>
      </c>
      <c r="L26" s="53">
        <v>2796</v>
      </c>
      <c r="M26" s="53"/>
      <c r="N26" s="53"/>
    </row>
    <row r="27" spans="1:15" ht="18" customHeight="1">
      <c r="A27" s="91"/>
      <c r="B27" s="52" t="s">
        <v>194</v>
      </c>
      <c r="C27" s="52"/>
      <c r="D27" s="52"/>
      <c r="E27" s="53">
        <v>4004</v>
      </c>
      <c r="F27" s="53">
        <v>3964</v>
      </c>
      <c r="G27" s="53">
        <v>34913</v>
      </c>
      <c r="H27" s="53">
        <v>33521</v>
      </c>
      <c r="I27" s="53">
        <v>5746</v>
      </c>
      <c r="J27" s="53">
        <v>4933</v>
      </c>
      <c r="K27" s="53">
        <v>4729</v>
      </c>
      <c r="L27" s="53">
        <v>4808</v>
      </c>
      <c r="M27" s="53"/>
      <c r="N27" s="53"/>
    </row>
    <row r="28" spans="1:15" ht="18" customHeight="1">
      <c r="A28" s="91" t="s">
        <v>195</v>
      </c>
      <c r="B28" s="91" t="s">
        <v>196</v>
      </c>
      <c r="C28" s="52" t="s">
        <v>197</v>
      </c>
      <c r="D28" s="83" t="s">
        <v>40</v>
      </c>
      <c r="E28" s="53">
        <v>324</v>
      </c>
      <c r="F28" s="53">
        <v>193</v>
      </c>
      <c r="G28" s="53">
        <v>2395</v>
      </c>
      <c r="H28" s="53">
        <v>2280</v>
      </c>
      <c r="I28" s="53">
        <v>6835</v>
      </c>
      <c r="J28" s="53">
        <v>6066</v>
      </c>
      <c r="K28" s="53">
        <v>731</v>
      </c>
      <c r="L28" s="53">
        <v>676</v>
      </c>
      <c r="M28" s="53"/>
      <c r="N28" s="53"/>
    </row>
    <row r="29" spans="1:15" ht="18" customHeight="1">
      <c r="A29" s="91"/>
      <c r="B29" s="91"/>
      <c r="C29" s="52" t="s">
        <v>198</v>
      </c>
      <c r="D29" s="83" t="s">
        <v>41</v>
      </c>
      <c r="E29" s="53">
        <v>196</v>
      </c>
      <c r="F29" s="53">
        <v>111</v>
      </c>
      <c r="G29" s="53">
        <v>3016</v>
      </c>
      <c r="H29" s="53">
        <v>2376</v>
      </c>
      <c r="I29" s="53">
        <v>6886</v>
      </c>
      <c r="J29" s="53">
        <v>6047</v>
      </c>
      <c r="K29" s="53">
        <v>44</v>
      </c>
      <c r="L29" s="53">
        <v>30</v>
      </c>
      <c r="M29" s="53"/>
      <c r="N29" s="53"/>
    </row>
    <row r="30" spans="1:15" ht="18" customHeight="1">
      <c r="A30" s="91"/>
      <c r="B30" s="91"/>
      <c r="C30" s="52" t="s">
        <v>199</v>
      </c>
      <c r="D30" s="83" t="s">
        <v>200</v>
      </c>
      <c r="E30" s="53">
        <v>31</v>
      </c>
      <c r="F30" s="53">
        <v>33</v>
      </c>
      <c r="G30" s="53">
        <v>122</v>
      </c>
      <c r="H30" s="53">
        <v>90</v>
      </c>
      <c r="I30" s="53">
        <v>0</v>
      </c>
      <c r="J30" s="53">
        <v>0</v>
      </c>
      <c r="K30" s="53">
        <v>686</v>
      </c>
      <c r="L30" s="53">
        <v>686</v>
      </c>
      <c r="M30" s="53"/>
      <c r="N30" s="53"/>
    </row>
    <row r="31" spans="1:15" ht="18" customHeight="1">
      <c r="A31" s="91"/>
      <c r="B31" s="91"/>
      <c r="C31" s="46" t="s">
        <v>201</v>
      </c>
      <c r="D31" s="83" t="s">
        <v>202</v>
      </c>
      <c r="E31" s="53">
        <f t="shared" ref="E31:L31" si="0">E28-E29-E30</f>
        <v>97</v>
      </c>
      <c r="F31" s="53">
        <f t="shared" si="0"/>
        <v>49</v>
      </c>
      <c r="G31" s="53">
        <f t="shared" si="0"/>
        <v>-743</v>
      </c>
      <c r="H31" s="53">
        <f t="shared" si="0"/>
        <v>-186</v>
      </c>
      <c r="I31" s="53">
        <f t="shared" si="0"/>
        <v>-51</v>
      </c>
      <c r="J31" s="53">
        <f t="shared" si="0"/>
        <v>19</v>
      </c>
      <c r="K31" s="53">
        <f t="shared" si="0"/>
        <v>1</v>
      </c>
      <c r="L31" s="53">
        <f t="shared" si="0"/>
        <v>-40</v>
      </c>
      <c r="M31" s="53">
        <f t="shared" ref="M31:N31" si="1">M28-M29-M30</f>
        <v>0</v>
      </c>
      <c r="N31" s="53">
        <f t="shared" si="1"/>
        <v>0</v>
      </c>
      <c r="O31" s="7"/>
    </row>
    <row r="32" spans="1:15" ht="18" customHeight="1">
      <c r="A32" s="91"/>
      <c r="B32" s="91"/>
      <c r="C32" s="52" t="s">
        <v>203</v>
      </c>
      <c r="D32" s="83" t="s">
        <v>204</v>
      </c>
      <c r="E32" s="53">
        <v>28</v>
      </c>
      <c r="F32" s="53">
        <v>28</v>
      </c>
      <c r="G32" s="53">
        <v>7</v>
      </c>
      <c r="H32" s="53">
        <v>8</v>
      </c>
      <c r="I32" s="53">
        <v>100</v>
      </c>
      <c r="J32" s="53">
        <v>7</v>
      </c>
      <c r="K32" s="53">
        <v>6</v>
      </c>
      <c r="L32" s="53">
        <v>11</v>
      </c>
      <c r="M32" s="53"/>
      <c r="N32" s="53"/>
    </row>
    <row r="33" spans="1:14" ht="18" customHeight="1">
      <c r="A33" s="91"/>
      <c r="B33" s="91"/>
      <c r="C33" s="52" t="s">
        <v>205</v>
      </c>
      <c r="D33" s="83" t="s">
        <v>206</v>
      </c>
      <c r="E33" s="53">
        <v>76</v>
      </c>
      <c r="F33" s="53">
        <v>27</v>
      </c>
      <c r="G33" s="53">
        <v>0</v>
      </c>
      <c r="H33" s="53">
        <v>3</v>
      </c>
      <c r="I33" s="53">
        <v>7</v>
      </c>
      <c r="J33" s="53">
        <v>9</v>
      </c>
      <c r="K33" s="53">
        <v>21</v>
      </c>
      <c r="L33" s="53">
        <v>23</v>
      </c>
      <c r="M33" s="53"/>
      <c r="N33" s="53"/>
    </row>
    <row r="34" spans="1:14" ht="18" customHeight="1">
      <c r="A34" s="91"/>
      <c r="B34" s="91"/>
      <c r="C34" s="46" t="s">
        <v>207</v>
      </c>
      <c r="D34" s="83" t="s">
        <v>208</v>
      </c>
      <c r="E34" s="53">
        <f t="shared" ref="E34:L34" si="2">E31+E32-E33</f>
        <v>49</v>
      </c>
      <c r="F34" s="53">
        <f t="shared" si="2"/>
        <v>50</v>
      </c>
      <c r="G34" s="53">
        <f t="shared" si="2"/>
        <v>-736</v>
      </c>
      <c r="H34" s="53">
        <f t="shared" si="2"/>
        <v>-181</v>
      </c>
      <c r="I34" s="53">
        <f t="shared" si="2"/>
        <v>42</v>
      </c>
      <c r="J34" s="53">
        <f t="shared" si="2"/>
        <v>17</v>
      </c>
      <c r="K34" s="53">
        <f t="shared" si="2"/>
        <v>-14</v>
      </c>
      <c r="L34" s="53">
        <f t="shared" si="2"/>
        <v>-52</v>
      </c>
      <c r="M34" s="53">
        <f t="shared" ref="M34:N34" si="3">M31+M32-M33</f>
        <v>0</v>
      </c>
      <c r="N34" s="53">
        <f t="shared" si="3"/>
        <v>0</v>
      </c>
    </row>
    <row r="35" spans="1:14" ht="18" customHeight="1">
      <c r="A35" s="91"/>
      <c r="B35" s="91" t="s">
        <v>209</v>
      </c>
      <c r="C35" s="52" t="s">
        <v>210</v>
      </c>
      <c r="D35" s="83" t="s">
        <v>211</v>
      </c>
      <c r="E35" s="53">
        <v>178</v>
      </c>
      <c r="F35" s="53">
        <v>142</v>
      </c>
      <c r="G35" s="53">
        <v>738</v>
      </c>
      <c r="H35" s="53">
        <v>183</v>
      </c>
      <c r="I35" s="53">
        <v>0</v>
      </c>
      <c r="J35" s="53">
        <v>0</v>
      </c>
      <c r="K35" s="53">
        <v>0</v>
      </c>
      <c r="L35" s="53">
        <v>0</v>
      </c>
      <c r="M35" s="53"/>
      <c r="N35" s="53"/>
    </row>
    <row r="36" spans="1:14" ht="18" customHeight="1">
      <c r="A36" s="91"/>
      <c r="B36" s="91"/>
      <c r="C36" s="52" t="s">
        <v>212</v>
      </c>
      <c r="D36" s="83" t="s">
        <v>213</v>
      </c>
      <c r="E36" s="53">
        <v>8</v>
      </c>
      <c r="F36" s="53">
        <v>5</v>
      </c>
      <c r="G36" s="53">
        <v>0</v>
      </c>
      <c r="H36" s="53">
        <v>0</v>
      </c>
      <c r="I36" s="53">
        <v>0</v>
      </c>
      <c r="J36" s="53">
        <v>1</v>
      </c>
      <c r="K36" s="53">
        <v>1</v>
      </c>
      <c r="L36" s="53">
        <v>1</v>
      </c>
      <c r="M36" s="53"/>
      <c r="N36" s="53"/>
    </row>
    <row r="37" spans="1:14" ht="18" customHeight="1">
      <c r="A37" s="91"/>
      <c r="B37" s="91"/>
      <c r="C37" s="52" t="s">
        <v>214</v>
      </c>
      <c r="D37" s="83" t="s">
        <v>215</v>
      </c>
      <c r="E37" s="53">
        <f t="shared" ref="E37:L37" si="4">E34+E35-E36</f>
        <v>219</v>
      </c>
      <c r="F37" s="53">
        <f t="shared" si="4"/>
        <v>187</v>
      </c>
      <c r="G37" s="53">
        <f t="shared" si="4"/>
        <v>2</v>
      </c>
      <c r="H37" s="53">
        <f t="shared" si="4"/>
        <v>2</v>
      </c>
      <c r="I37" s="53">
        <f t="shared" si="4"/>
        <v>42</v>
      </c>
      <c r="J37" s="53">
        <f t="shared" si="4"/>
        <v>16</v>
      </c>
      <c r="K37" s="53">
        <f t="shared" si="4"/>
        <v>-15</v>
      </c>
      <c r="L37" s="53">
        <f t="shared" si="4"/>
        <v>-53</v>
      </c>
      <c r="M37" s="53">
        <f t="shared" ref="M37:N37" si="5">M34+M35-M36</f>
        <v>0</v>
      </c>
      <c r="N37" s="53">
        <f t="shared" si="5"/>
        <v>0</v>
      </c>
    </row>
    <row r="38" spans="1:14" ht="18" customHeight="1">
      <c r="A38" s="91"/>
      <c r="B38" s="91"/>
      <c r="C38" s="52" t="s">
        <v>216</v>
      </c>
      <c r="D38" s="83" t="s">
        <v>217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88">
        <v>0</v>
      </c>
      <c r="M38" s="53"/>
      <c r="N38" s="53"/>
    </row>
    <row r="39" spans="1:14" ht="18" customHeight="1">
      <c r="A39" s="91"/>
      <c r="B39" s="91"/>
      <c r="C39" s="52" t="s">
        <v>218</v>
      </c>
      <c r="D39" s="83" t="s">
        <v>219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88">
        <v>0</v>
      </c>
      <c r="M39" s="53"/>
      <c r="N39" s="53"/>
    </row>
    <row r="40" spans="1:14" ht="18" customHeight="1">
      <c r="A40" s="91"/>
      <c r="B40" s="91"/>
      <c r="C40" s="52" t="s">
        <v>220</v>
      </c>
      <c r="D40" s="83" t="s">
        <v>221</v>
      </c>
      <c r="E40" s="53">
        <v>0</v>
      </c>
      <c r="F40" s="53">
        <v>0</v>
      </c>
      <c r="G40" s="53">
        <v>0</v>
      </c>
      <c r="H40" s="53">
        <v>0</v>
      </c>
      <c r="I40" s="53">
        <v>28</v>
      </c>
      <c r="J40" s="53">
        <v>9</v>
      </c>
      <c r="K40" s="53">
        <v>1</v>
      </c>
      <c r="L40" s="53">
        <v>178</v>
      </c>
      <c r="M40" s="53"/>
      <c r="N40" s="53"/>
    </row>
    <row r="41" spans="1:14" ht="18" customHeight="1">
      <c r="A41" s="91"/>
      <c r="B41" s="91"/>
      <c r="C41" s="46" t="s">
        <v>222</v>
      </c>
      <c r="D41" s="83" t="s">
        <v>223</v>
      </c>
      <c r="E41" s="53">
        <f>E34+E35-E36-E40</f>
        <v>219</v>
      </c>
      <c r="F41" s="53">
        <f t="shared" ref="F41:K41" si="6">F34+F35-F36-F40</f>
        <v>187</v>
      </c>
      <c r="G41" s="53">
        <f t="shared" si="6"/>
        <v>2</v>
      </c>
      <c r="H41" s="53">
        <f t="shared" si="6"/>
        <v>2</v>
      </c>
      <c r="I41" s="53">
        <f t="shared" si="6"/>
        <v>14</v>
      </c>
      <c r="J41" s="53">
        <f t="shared" si="6"/>
        <v>7</v>
      </c>
      <c r="K41" s="53">
        <f t="shared" si="6"/>
        <v>-16</v>
      </c>
      <c r="L41" s="53">
        <f>L34+L35-L36-L40</f>
        <v>-231</v>
      </c>
      <c r="M41" s="53">
        <f t="shared" ref="M41:N41" si="7">M34+M35-M36-M40</f>
        <v>0</v>
      </c>
      <c r="N41" s="53">
        <f t="shared" si="7"/>
        <v>0</v>
      </c>
    </row>
    <row r="42" spans="1:14" ht="18" customHeight="1">
      <c r="A42" s="91"/>
      <c r="B42" s="91"/>
      <c r="C42" s="114" t="s">
        <v>224</v>
      </c>
      <c r="D42" s="114"/>
      <c r="E42" s="53">
        <f t="shared" ref="E42:L42" si="8">E37+E38-E39-E40</f>
        <v>219</v>
      </c>
      <c r="F42" s="53">
        <f t="shared" si="8"/>
        <v>187</v>
      </c>
      <c r="G42" s="53">
        <f t="shared" si="8"/>
        <v>2</v>
      </c>
      <c r="H42" s="53">
        <f t="shared" si="8"/>
        <v>2</v>
      </c>
      <c r="I42" s="53">
        <f t="shared" si="8"/>
        <v>14</v>
      </c>
      <c r="J42" s="53">
        <f t="shared" si="8"/>
        <v>7</v>
      </c>
      <c r="K42" s="53">
        <f t="shared" si="8"/>
        <v>-16</v>
      </c>
      <c r="L42" s="53">
        <f t="shared" si="8"/>
        <v>-231</v>
      </c>
      <c r="M42" s="53">
        <f t="shared" ref="M42:N42" si="9">M37+M38-M39-M40</f>
        <v>0</v>
      </c>
      <c r="N42" s="53">
        <f t="shared" si="9"/>
        <v>0</v>
      </c>
    </row>
    <row r="43" spans="1:14" ht="18" customHeight="1">
      <c r="A43" s="91"/>
      <c r="B43" s="91"/>
      <c r="C43" s="52" t="s">
        <v>225</v>
      </c>
      <c r="D43" s="83" t="s">
        <v>226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/>
      <c r="N43" s="53"/>
    </row>
    <row r="44" spans="1:14" ht="18" customHeight="1">
      <c r="A44" s="91"/>
      <c r="B44" s="91"/>
      <c r="C44" s="46" t="s">
        <v>227</v>
      </c>
      <c r="D44" s="65" t="s">
        <v>228</v>
      </c>
      <c r="E44" s="53">
        <f t="shared" ref="E44:L44" si="10">E41+E43</f>
        <v>219</v>
      </c>
      <c r="F44" s="53">
        <f t="shared" si="10"/>
        <v>187</v>
      </c>
      <c r="G44" s="53">
        <f t="shared" si="10"/>
        <v>2</v>
      </c>
      <c r="H44" s="53">
        <f t="shared" si="10"/>
        <v>2</v>
      </c>
      <c r="I44" s="53">
        <f t="shared" si="10"/>
        <v>14</v>
      </c>
      <c r="J44" s="53">
        <f t="shared" si="10"/>
        <v>7</v>
      </c>
      <c r="K44" s="53">
        <f t="shared" si="10"/>
        <v>-16</v>
      </c>
      <c r="L44" s="53">
        <f t="shared" si="10"/>
        <v>-231</v>
      </c>
      <c r="M44" s="53">
        <f t="shared" ref="M44:N44" si="11">M41+M43</f>
        <v>0</v>
      </c>
      <c r="N44" s="53">
        <f t="shared" si="11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5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chihousai09</cp:lastModifiedBy>
  <cp:lastPrinted>2025-08-22T07:53:34Z</cp:lastPrinted>
  <dcterms:modified xsi:type="dcterms:W3CDTF">2025-09-18T00:49:58Z</dcterms:modified>
</cp:coreProperties>
</file>