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3E168253-1270-4813-8647-D8B25043EC7C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F14" i="7"/>
  <c r="F32" i="2" l="1"/>
  <c r="F28" i="2"/>
  <c r="K44" i="7" l="1"/>
  <c r="K39" i="7"/>
  <c r="I44" i="7"/>
  <c r="I39" i="7"/>
  <c r="I45" i="7" s="1"/>
  <c r="G45" i="7"/>
  <c r="G44" i="7"/>
  <c r="G39" i="7"/>
  <c r="M24" i="7"/>
  <c r="M16" i="7"/>
  <c r="M15" i="7"/>
  <c r="M14" i="7"/>
  <c r="K24" i="7"/>
  <c r="K16" i="7"/>
  <c r="K15" i="7"/>
  <c r="K14" i="7"/>
  <c r="I24" i="7"/>
  <c r="I16" i="7"/>
  <c r="I15" i="7"/>
  <c r="I14" i="7"/>
  <c r="G24" i="7"/>
  <c r="G16" i="7"/>
  <c r="G15" i="7"/>
  <c r="G14" i="7"/>
  <c r="G24" i="6"/>
  <c r="H24" i="6" s="1"/>
  <c r="I24" i="6" s="1"/>
  <c r="H19" i="6"/>
  <c r="G19" i="6"/>
  <c r="G23" i="6" s="1"/>
  <c r="F19" i="6"/>
  <c r="F21" i="6" s="1"/>
  <c r="E19" i="6"/>
  <c r="E21" i="6" s="1"/>
  <c r="E20" i="6"/>
  <c r="F20" i="6"/>
  <c r="G20" i="6"/>
  <c r="H20" i="6"/>
  <c r="G21" i="6"/>
  <c r="H21" i="6"/>
  <c r="E22" i="6"/>
  <c r="H45" i="5"/>
  <c r="H27" i="5"/>
  <c r="M24" i="4"/>
  <c r="M16" i="4"/>
  <c r="M15" i="4"/>
  <c r="M14" i="4"/>
  <c r="K24" i="4"/>
  <c r="K16" i="4"/>
  <c r="K15" i="4"/>
  <c r="K14" i="4"/>
  <c r="I24" i="4"/>
  <c r="I16" i="4"/>
  <c r="I15" i="4"/>
  <c r="I14" i="4"/>
  <c r="G24" i="4"/>
  <c r="G16" i="4"/>
  <c r="G15" i="4"/>
  <c r="G14" i="4"/>
  <c r="G44" i="4"/>
  <c r="G39" i="4"/>
  <c r="G45" i="4" s="1"/>
  <c r="I44" i="4"/>
  <c r="I39" i="4"/>
  <c r="H45" i="2"/>
  <c r="H27" i="2"/>
  <c r="L31" i="8"/>
  <c r="L34" i="8" s="1"/>
  <c r="J31" i="8"/>
  <c r="J34" i="8" s="1"/>
  <c r="H31" i="8"/>
  <c r="H34" i="8" s="1"/>
  <c r="F31" i="8"/>
  <c r="F34" i="8" s="1"/>
  <c r="F23" i="6" l="1"/>
  <c r="K45" i="7"/>
  <c r="I45" i="4"/>
  <c r="F22" i="6"/>
  <c r="G22" i="6"/>
  <c r="E23" i="6"/>
  <c r="L41" i="8"/>
  <c r="L44" i="8" s="1"/>
  <c r="L37" i="8"/>
  <c r="L42" i="8" s="1"/>
  <c r="J41" i="8"/>
  <c r="J44" i="8" s="1"/>
  <c r="J37" i="8"/>
  <c r="J42" i="8" s="1"/>
  <c r="H37" i="8"/>
  <c r="H42" i="8" s="1"/>
  <c r="H41" i="8"/>
  <c r="H44" i="8" s="1"/>
  <c r="F41" i="8"/>
  <c r="F44" i="8" s="1"/>
  <c r="F37" i="8"/>
  <c r="F42" i="8" s="1"/>
  <c r="H23" i="6" l="1"/>
  <c r="H22" i="6"/>
  <c r="I9" i="2" l="1"/>
  <c r="F45" i="2"/>
  <c r="G45" i="2" s="1"/>
  <c r="F27" i="2"/>
  <c r="G27" i="2" s="1"/>
  <c r="F45" i="5"/>
  <c r="G44" i="5" s="1"/>
  <c r="F27" i="5"/>
  <c r="G19" i="5" s="1"/>
  <c r="F44" i="4"/>
  <c r="F39" i="4"/>
  <c r="N31" i="8"/>
  <c r="N34" i="8" s="1"/>
  <c r="M31" i="8"/>
  <c r="M34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M44" i="7"/>
  <c r="L44" i="7"/>
  <c r="J44" i="7"/>
  <c r="H44" i="7"/>
  <c r="F44" i="7"/>
  <c r="O39" i="7"/>
  <c r="N39" i="7"/>
  <c r="M39" i="7"/>
  <c r="L39" i="7"/>
  <c r="J39" i="7"/>
  <c r="H39" i="7"/>
  <c r="F39" i="7"/>
  <c r="O24" i="7"/>
  <c r="O27" i="7" s="1"/>
  <c r="N24" i="7"/>
  <c r="N27" i="7" s="1"/>
  <c r="M27" i="7"/>
  <c r="L24" i="7"/>
  <c r="L27" i="7" s="1"/>
  <c r="K27" i="7"/>
  <c r="J24" i="7"/>
  <c r="J27" i="7" s="1"/>
  <c r="I27" i="7"/>
  <c r="H27" i="7"/>
  <c r="G27" i="7"/>
  <c r="F24" i="7"/>
  <c r="F27" i="7" s="1"/>
  <c r="O16" i="7"/>
  <c r="N16" i="7"/>
  <c r="L16" i="7"/>
  <c r="J16" i="7"/>
  <c r="H16" i="7"/>
  <c r="F16" i="7"/>
  <c r="O15" i="7"/>
  <c r="N15" i="7"/>
  <c r="L15" i="7"/>
  <c r="J15" i="7"/>
  <c r="H15" i="7"/>
  <c r="F15" i="7"/>
  <c r="O14" i="7"/>
  <c r="N14" i="7"/>
  <c r="L14" i="7"/>
  <c r="J14" i="7"/>
  <c r="H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M45" i="4" s="1"/>
  <c r="L39" i="4"/>
  <c r="L45" i="4" s="1"/>
  <c r="L44" i="4"/>
  <c r="K39" i="4"/>
  <c r="K44" i="4"/>
  <c r="J39" i="4"/>
  <c r="J44" i="4"/>
  <c r="H39" i="4"/>
  <c r="H44" i="4"/>
  <c r="O24" i="4"/>
  <c r="O27" i="4" s="1"/>
  <c r="N24" i="4"/>
  <c r="N27" i="4" s="1"/>
  <c r="M27" i="4"/>
  <c r="L24" i="4"/>
  <c r="L27" i="4" s="1"/>
  <c r="K27" i="4"/>
  <c r="J24" i="4"/>
  <c r="J27" i="4" s="1"/>
  <c r="I27" i="4"/>
  <c r="H24" i="4"/>
  <c r="H27" i="4" s="1"/>
  <c r="L16" i="4"/>
  <c r="L15" i="4"/>
  <c r="L14" i="4"/>
  <c r="O16" i="4"/>
  <c r="N16" i="4"/>
  <c r="O15" i="4"/>
  <c r="N15" i="4"/>
  <c r="O14" i="4"/>
  <c r="N14" i="4"/>
  <c r="J16" i="4"/>
  <c r="J15" i="4"/>
  <c r="J14" i="4"/>
  <c r="H16" i="4"/>
  <c r="H15" i="4"/>
  <c r="H14" i="4"/>
  <c r="G27" i="4"/>
  <c r="F24" i="4"/>
  <c r="F27" i="4" s="1"/>
  <c r="F16" i="4"/>
  <c r="F15" i="4"/>
  <c r="F14" i="4"/>
  <c r="G41" i="2"/>
  <c r="G29" i="2"/>
  <c r="N45" i="4" l="1"/>
  <c r="K45" i="4"/>
  <c r="G34" i="5"/>
  <c r="G40" i="5"/>
  <c r="G35" i="5"/>
  <c r="G30" i="5"/>
  <c r="G28" i="5"/>
  <c r="G33" i="5"/>
  <c r="G37" i="5"/>
  <c r="G42" i="5"/>
  <c r="F45" i="4"/>
  <c r="G14" i="2"/>
  <c r="G41" i="5"/>
  <c r="M45" i="7"/>
  <c r="G38" i="5"/>
  <c r="O45" i="7"/>
  <c r="G39" i="5"/>
  <c r="I45" i="5"/>
  <c r="G45" i="5"/>
  <c r="G29" i="5"/>
  <c r="G28" i="2"/>
  <c r="H45" i="4"/>
  <c r="G21" i="2"/>
  <c r="G43" i="5"/>
  <c r="G16" i="2"/>
  <c r="G18" i="2"/>
  <c r="J45" i="7"/>
  <c r="G36" i="5"/>
  <c r="G31" i="5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<sst xmlns="http://schemas.openxmlformats.org/spreadsheetml/2006/main" count="441" uniqueCount="264">
  <si>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</si>
  <si>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</si>
  <si>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</si>
  <si>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</si>
  <si>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</si>
  <si>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</si>
  <si>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</si>
  <si>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</si>
  <si>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</si>
  <si>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</si>
  <si>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</si>
  <si>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</si>
  <si>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</si>
  <si>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</si>
  <si>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</si>
  <si>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</si>
  <si>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</si>
  <si>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</si>
  <si>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</si>
  <si>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</si>
  <si>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</si>
  <si>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</si>
  <si>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</si>
  <si>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</si>
  <si>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</si>
  <si>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</si>
  <si>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</si>
  <si>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</si>
  <si>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</si>
  <si>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</si>
  <si>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</si>
  <si>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</si>
  <si>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</si>
  <si>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</si>
  <si>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</si>
  <si>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</si>
  <si>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</si>
  <si>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</si>
  <si>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</si>
  <si>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</si>
  <si>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</si>
  <si>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</si>
  <si>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</si>
  <si>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</si>
  <si>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</si>
  <si>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</si>
  <si>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</si>
  <si>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</si>
  <si>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</si>
  <si>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</si>
  <si>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</si>
  <si>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</si>
  <si>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</si>
  <si>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</si>
  <si>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</si>
  <si>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</si>
  <si>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</si>
  <si>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</si>
  <si>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</si>
  <si>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</si>
  <si>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</si>
  <si>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</si>
  <si>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</si>
  <si>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</si>
  <si>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</si>
  <si>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</si>
  <si>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</si>
  <si>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</si>
  <si>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</si>
  <si>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</si>
  <si>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</si>
  <si>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</si>
  <si>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</si>
  <si>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</si>
  <si>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</si>
  <si>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</si>
  <si>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</si>
  <si>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</si>
  <si>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</si>
  <si>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</si>
  <si>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</si>
  <si>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</si>
  <si>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</si>
  <si>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</si>
  <si>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</si>
  <si>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</si>
  <si>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</si>
  <si>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</si>
  <si>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</si>
  <si>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</si>
  <si>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</si>
  <si>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</si>
  <si>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</si>
  <si>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</si>
  <si>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</si>
  <si>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</si>
  <si>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</si>
  <si>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</si>
  <si>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</si>
  <si>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</si>
  <si>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</si>
  <si>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</si>
  <si>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</si>
  <si>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</si>
  <si>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</si>
  <si>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</si>
  <si>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</si>
  <si>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</si>
  <si>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</si>
  <si>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</si>
  <si>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</si>
  <si>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</si>
  <si>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</si>
  <si>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</si>
  <si>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</si>
  <si>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</si>
  <si>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</si>
  <si>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</si>
  <si>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</si>
  <si>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</si>
  <si>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</si>
  <si>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</si>
  <si>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</si>
  <si>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</si>
  <si>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</si>
  <si>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</si>
  <si>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</si>
  <si>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</si>
  <si>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</si>
  <si>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</si>
  <si>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</si>
  <si>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</si>
  <si>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</si>
  <si>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</si>
  <si>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</si>
  <si>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</si>
  <si>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</si>
  <si>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</si>
  <si>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</si>
  <si>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</si>
  <si>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</si>
  <si>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</si>
  <si>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</si>
  <si>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</si>
  <si>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</si>
  <si>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</si>
  <si>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</si>
  <si>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</si>
  <si>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</si>
  <si>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</si>
  <si>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</si>
  <si>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</si>
  <si>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</si>
  <si>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</si>
  <si>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</si>
  <si>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</si>
  <si>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</si>
  <si>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</si>
  <si>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</si>
  <si>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</si>
  <si>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</si>
  <si>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</si>
  <si>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</si>
  <si>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</si>
  <si>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</si>
  <si>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</si>
  <si>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</si>
  <si>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</si>
  <si>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</si>
  <si>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</si>
  <si>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</si>
  <si>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</si>
  <si>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</si>
  <si>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</si>
  <si>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</si>
  <si>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</si>
  <si>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</si>
  <si>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</si>
  <si>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</si>
  <si>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</si>
  <si>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</si>
  <si>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</si>
  <si>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</si>
  <si>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</si>
  <si>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</si>
  <si>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</si>
  <si>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</si>
  <si>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</si>
  <si>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</si>
  <si>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</si>
  <si>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</si>
  <si>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</si>
  <si>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</si>
  <si>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</si>
  <si>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</si>
  <si>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</si>
  <si>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</si>
  <si>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</si>
  <si>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</si>
  <si>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</si>
  <si>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</si>
  <si>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</si>
  <si>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</si>
  <si>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</si>
  <si>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</si>
  <si>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</si>
  <si>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</si>
  <si>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</si>
  <si>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</si>
  <si>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</si>
  <si>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</si>
  <si>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</si>
  <si>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</si>
  <si>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</si>
  <si>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</si>
  <si>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</si>
  <si>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</si>
  <si>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</si>
  <si>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</si>
  <si>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</si>
  <si>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</si>
  <si>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</si>
  <si>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</si>
  <si>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</si>
  <si>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</si>
  <si>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</si>
  <si>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</si>
  <si>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</si>
  <si>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</si>
  <si>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</si>
  <si>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</si>
  <si>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</si>
  <si>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</si>
  <si>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</si>
  <si>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</si>
  <si>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</si>
  <si>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</si>
  <si>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</si>
  <si>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</si>
  <si>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</si>
  <si>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</si>
  <si>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</si>
  <si>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</si>
  <si>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</si>
  <si>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</si>
  <si>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</si>
  <si>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</si>
  <si>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</si>
  <si>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</si>
  <si>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</si>
  <si>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宮城県土地開発公社</t>
    <rPh sb="3" eb="5">
      <t>トチ</t>
    </rPh>
    <rPh sb="5" eb="7">
      <t>カイハツ</t>
    </rPh>
    <phoneticPr fontId="14"/>
  </si>
  <si>
    <t>宮城県道路公社</t>
  </si>
  <si>
    <t>宮城県住宅供給公社</t>
  </si>
  <si>
    <t>仙台空港鉄道（株）</t>
    <rPh sb="6" eb="9">
      <t>カブ</t>
    </rPh>
    <phoneticPr fontId="14"/>
  </si>
  <si>
    <t>宮城県</t>
    <rPh sb="0" eb="3">
      <t>ミヤギケン</t>
    </rPh>
    <phoneticPr fontId="9"/>
  </si>
  <si>
    <t>水道用水供給事業</t>
    <rPh sb="0" eb="2">
      <t>スイドウ</t>
    </rPh>
    <rPh sb="2" eb="4">
      <t>ヨウスイ</t>
    </rPh>
    <rPh sb="4" eb="6">
      <t>キョウキュウ</t>
    </rPh>
    <rPh sb="6" eb="8">
      <t>ジギョウ</t>
    </rPh>
    <phoneticPr fontId="9"/>
  </si>
  <si>
    <t>工業用水事業</t>
    <rPh sb="0" eb="3">
      <t>コウギョウヨウ</t>
    </rPh>
    <rPh sb="4" eb="6">
      <t>ジギョウ</t>
    </rPh>
    <phoneticPr fontId="9"/>
  </si>
  <si>
    <t>地域整備事業</t>
    <rPh sb="0" eb="2">
      <t>チイキ</t>
    </rPh>
    <rPh sb="2" eb="4">
      <t>セイビ</t>
    </rPh>
    <rPh sb="4" eb="6">
      <t>ジギョウ</t>
    </rPh>
    <phoneticPr fontId="9"/>
  </si>
  <si>
    <t>下水道事業</t>
    <rPh sb="0" eb="3">
      <t>ゲスイドウ</t>
    </rPh>
    <rPh sb="3" eb="5">
      <t>ジギョウ</t>
    </rPh>
    <phoneticPr fontId="8"/>
  </si>
  <si>
    <t>港湾整備事業</t>
    <rPh sb="0" eb="2">
      <t>コウワン</t>
    </rPh>
    <rPh sb="2" eb="4">
      <t>セイビ</t>
    </rPh>
    <rPh sb="4" eb="6">
      <t>ジギョウ</t>
    </rPh>
    <phoneticPr fontId="8"/>
  </si>
  <si>
    <t>宅地造成事業（港湾）</t>
    <rPh sb="0" eb="2">
      <t>タクチ</t>
    </rPh>
    <rPh sb="2" eb="4">
      <t>ゾウセイ</t>
    </rPh>
    <rPh sb="4" eb="6">
      <t>ジギョウ</t>
    </rPh>
    <rPh sb="7" eb="9">
      <t>コウワン</t>
    </rPh>
    <phoneticPr fontId="8"/>
  </si>
  <si>
    <t>宅地造成（臨海土地造成）</t>
    <rPh sb="0" eb="2">
      <t>タクチ</t>
    </rPh>
    <rPh sb="2" eb="4">
      <t>ゾウセイ</t>
    </rPh>
    <rPh sb="5" eb="7">
      <t>リンカイ</t>
    </rPh>
    <rPh sb="7" eb="9">
      <t>トチ</t>
    </rPh>
    <rPh sb="9" eb="11">
      <t>ゾウセイ</t>
    </rPh>
    <phoneticPr fontId="8"/>
  </si>
  <si>
    <t>港湾整備</t>
    <rPh sb="0" eb="2">
      <t>コウワン</t>
    </rPh>
    <rPh sb="2" eb="4">
      <t>セイビ</t>
    </rPh>
    <phoneticPr fontId="8"/>
  </si>
  <si>
    <t>下水道事業（特定環境保全）</t>
    <rPh sb="0" eb="3">
      <t>ゲスイドウ</t>
    </rPh>
    <rPh sb="3" eb="5">
      <t>ジギョウ</t>
    </rPh>
    <rPh sb="6" eb="8">
      <t>トクテイ</t>
    </rPh>
    <rPh sb="8" eb="10">
      <t>カンキョウ</t>
    </rPh>
    <rPh sb="10" eb="12">
      <t>ホゼン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</si>
</sst>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3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activeCell="C18" sqref="C18"/>
      <selection pane="topRight" activeCell="C18" sqref="C18"/>
      <selection pane="bottomLeft" activeCell="C18" sqref="C18"/>
      <selection pane="bottomRight" activeCell="F44" sqref="F44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254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84" t="s">
        <v>87</v>
      </c>
      <c r="B9" s="84" t="s">
        <v>89</v>
      </c>
      <c r="C9" s="59" t="s">
        <v>3</v>
      </c>
      <c r="D9" s="51"/>
      <c r="E9" s="51"/>
      <c r="F9" s="52">
        <v>335600</v>
      </c>
      <c r="G9" s="53">
        <f>F9/$F$27*100</f>
        <v>28.800464102830357</v>
      </c>
      <c r="H9" s="52">
        <v>320600</v>
      </c>
      <c r="I9" s="53">
        <f>(F9/H9-1)*100</f>
        <v>4.6787273861509604</v>
      </c>
      <c r="K9" s="24"/>
    </row>
    <row r="10" spans="1:11" ht="18" customHeight="1">
      <c r="A10" s="84"/>
      <c r="B10" s="84"/>
      <c r="C10" s="61"/>
      <c r="D10" s="63" t="s">
        <v>22</v>
      </c>
      <c r="E10" s="51"/>
      <c r="F10" s="52">
        <v>78635</v>
      </c>
      <c r="G10" s="53">
        <f t="shared" ref="G10:G26" si="0">F10/$F$27*100</f>
        <v>6.7482851451908976</v>
      </c>
      <c r="H10" s="52">
        <v>69424</v>
      </c>
      <c r="I10" s="53">
        <f t="shared" ref="I10:I27" si="1">(F10/H10-1)*100</f>
        <v>13.267746024429595</v>
      </c>
    </row>
    <row r="11" spans="1:11" ht="18" customHeight="1">
      <c r="A11" s="84"/>
      <c r="B11" s="84"/>
      <c r="C11" s="61"/>
      <c r="D11" s="61"/>
      <c r="E11" s="45" t="s">
        <v>23</v>
      </c>
      <c r="F11" s="52">
        <v>61462</v>
      </c>
      <c r="G11" s="53">
        <f t="shared" si="0"/>
        <v>5.2745355324438599</v>
      </c>
      <c r="H11" s="52">
        <v>56694</v>
      </c>
      <c r="I11" s="53">
        <f t="shared" si="1"/>
        <v>8.4100610293858189</v>
      </c>
    </row>
    <row r="12" spans="1:11" ht="18" customHeight="1">
      <c r="A12" s="84"/>
      <c r="B12" s="84"/>
      <c r="C12" s="61"/>
      <c r="D12" s="61"/>
      <c r="E12" s="45" t="s">
        <v>24</v>
      </c>
      <c r="F12" s="52">
        <v>5336</v>
      </c>
      <c r="G12" s="53">
        <f t="shared" si="0"/>
        <v>0.45792394652176038</v>
      </c>
      <c r="H12" s="52">
        <v>4089</v>
      </c>
      <c r="I12" s="53">
        <f t="shared" si="1"/>
        <v>30.496453900709231</v>
      </c>
    </row>
    <row r="13" spans="1:11" ht="18" customHeight="1">
      <c r="A13" s="84"/>
      <c r="B13" s="84"/>
      <c r="C13" s="61"/>
      <c r="D13" s="62"/>
      <c r="E13" s="45" t="s">
        <v>25</v>
      </c>
      <c r="F13" s="52">
        <v>329</v>
      </c>
      <c r="G13" s="53">
        <f t="shared" si="0"/>
        <v>2.8234066417852172E-2</v>
      </c>
      <c r="H13" s="52">
        <v>147</v>
      </c>
      <c r="I13" s="53">
        <f t="shared" si="1"/>
        <v>123.80952380952381</v>
      </c>
    </row>
    <row r="14" spans="1:11" ht="18" customHeight="1">
      <c r="A14" s="84"/>
      <c r="B14" s="84"/>
      <c r="C14" s="61"/>
      <c r="D14" s="59" t="s">
        <v>26</v>
      </c>
      <c r="E14" s="51"/>
      <c r="F14" s="52">
        <v>94212</v>
      </c>
      <c r="G14" s="53">
        <f t="shared" si="0"/>
        <v>8.0850694995704817</v>
      </c>
      <c r="H14" s="52">
        <v>88257</v>
      </c>
      <c r="I14" s="53">
        <f t="shared" si="1"/>
        <v>6.7473401543220346</v>
      </c>
    </row>
    <row r="15" spans="1:11" ht="18" customHeight="1">
      <c r="A15" s="84"/>
      <c r="B15" s="84"/>
      <c r="C15" s="61"/>
      <c r="D15" s="61"/>
      <c r="E15" s="45" t="s">
        <v>27</v>
      </c>
      <c r="F15" s="52">
        <v>3280</v>
      </c>
      <c r="G15" s="53">
        <f t="shared" si="0"/>
        <v>0.28148248586794866</v>
      </c>
      <c r="H15" s="52">
        <v>3221</v>
      </c>
      <c r="I15" s="53">
        <f t="shared" si="1"/>
        <v>1.8317292766221627</v>
      </c>
    </row>
    <row r="16" spans="1:11" ht="18" customHeight="1">
      <c r="A16" s="84"/>
      <c r="B16" s="84"/>
      <c r="C16" s="61"/>
      <c r="D16" s="62"/>
      <c r="E16" s="45" t="s">
        <v>28</v>
      </c>
      <c r="F16" s="52">
        <v>90932</v>
      </c>
      <c r="G16" s="53">
        <f t="shared" si="0"/>
        <v>7.8035870137025327</v>
      </c>
      <c r="H16" s="52">
        <v>85036</v>
      </c>
      <c r="I16" s="53">
        <f t="shared" si="1"/>
        <v>6.9335340326450057</v>
      </c>
      <c r="K16" s="25"/>
    </row>
    <row r="17" spans="1:26" ht="18" customHeight="1">
      <c r="A17" s="84"/>
      <c r="B17" s="84"/>
      <c r="C17" s="61"/>
      <c r="D17" s="85" t="s">
        <v>29</v>
      </c>
      <c r="E17" s="86"/>
      <c r="F17" s="52">
        <v>90052</v>
      </c>
      <c r="G17" s="53">
        <f t="shared" si="0"/>
        <v>7.7280673223721079</v>
      </c>
      <c r="H17" s="52">
        <v>92791</v>
      </c>
      <c r="I17" s="53">
        <f t="shared" si="1"/>
        <v>-2.9517948939013494</v>
      </c>
    </row>
    <row r="18" spans="1:26" ht="18" customHeight="1">
      <c r="A18" s="84"/>
      <c r="B18" s="84"/>
      <c r="C18" s="61"/>
      <c r="D18" s="85" t="s">
        <v>93</v>
      </c>
      <c r="E18" s="87"/>
      <c r="F18" s="52">
        <v>7580</v>
      </c>
      <c r="G18" s="53">
        <f t="shared" si="0"/>
        <v>0.65049915941434477</v>
      </c>
      <c r="H18" s="52">
        <v>7574</v>
      </c>
      <c r="I18" s="53">
        <f t="shared" si="1"/>
        <v>7.9218378663847844E-2</v>
      </c>
    </row>
    <row r="19" spans="1:26" ht="18" customHeight="1">
      <c r="A19" s="84"/>
      <c r="B19" s="84"/>
      <c r="C19" s="60"/>
      <c r="D19" s="85" t="s">
        <v>94</v>
      </c>
      <c r="E19" s="87"/>
      <c r="F19" s="54">
        <v>3334</v>
      </c>
      <c r="G19" s="53">
        <f t="shared" si="0"/>
        <v>0.28611664874504295</v>
      </c>
      <c r="H19" s="54">
        <v>0</v>
      </c>
      <c r="I19" s="53" t="e">
        <f t="shared" si="1"/>
        <v>#DIV/0!</v>
      </c>
      <c r="Z19" s="2" t="s">
        <v>95</v>
      </c>
    </row>
    <row r="20" spans="1:26" ht="18" customHeight="1">
      <c r="A20" s="84"/>
      <c r="B20" s="84"/>
      <c r="C20" s="51" t="s">
        <v>4</v>
      </c>
      <c r="D20" s="51"/>
      <c r="E20" s="51"/>
      <c r="F20" s="52">
        <v>49335</v>
      </c>
      <c r="G20" s="53">
        <f t="shared" si="0"/>
        <v>4.2338226952119662</v>
      </c>
      <c r="H20" s="52">
        <v>43982</v>
      </c>
      <c r="I20" s="53">
        <f t="shared" si="1"/>
        <v>12.17088809058251</v>
      </c>
    </row>
    <row r="21" spans="1:26" ht="18" customHeight="1">
      <c r="A21" s="84"/>
      <c r="B21" s="84"/>
      <c r="C21" s="51" t="s">
        <v>5</v>
      </c>
      <c r="D21" s="51"/>
      <c r="E21" s="51"/>
      <c r="F21" s="52">
        <v>159200</v>
      </c>
      <c r="G21" s="53">
        <f t="shared" si="0"/>
        <v>13.662198704322387</v>
      </c>
      <c r="H21" s="52">
        <v>157800</v>
      </c>
      <c r="I21" s="53">
        <f t="shared" si="1"/>
        <v>0.88719898605829073</v>
      </c>
    </row>
    <row r="22" spans="1:26" ht="18" customHeight="1">
      <c r="A22" s="84"/>
      <c r="B22" s="84"/>
      <c r="C22" s="51" t="s">
        <v>30</v>
      </c>
      <c r="D22" s="51"/>
      <c r="E22" s="51"/>
      <c r="F22" s="52">
        <v>12308</v>
      </c>
      <c r="G22" s="53">
        <f t="shared" si="0"/>
        <v>1.056245864653266</v>
      </c>
      <c r="H22" s="52">
        <v>12369</v>
      </c>
      <c r="I22" s="53">
        <f t="shared" si="1"/>
        <v>-0.49316840488317082</v>
      </c>
    </row>
    <row r="23" spans="1:26" ht="18" customHeight="1">
      <c r="A23" s="84"/>
      <c r="B23" s="84"/>
      <c r="C23" s="51" t="s">
        <v>6</v>
      </c>
      <c r="D23" s="51"/>
      <c r="E23" s="51"/>
      <c r="F23" s="52">
        <v>94166</v>
      </c>
      <c r="G23" s="53">
        <f t="shared" si="0"/>
        <v>8.0811218793418469</v>
      </c>
      <c r="H23" s="52">
        <v>88407</v>
      </c>
      <c r="I23" s="53">
        <f t="shared" si="1"/>
        <v>6.5141900528238761</v>
      </c>
    </row>
    <row r="24" spans="1:26" ht="18" customHeight="1">
      <c r="A24" s="84"/>
      <c r="B24" s="84"/>
      <c r="C24" s="51" t="s">
        <v>31</v>
      </c>
      <c r="D24" s="51"/>
      <c r="E24" s="51"/>
      <c r="F24" s="52">
        <v>1817</v>
      </c>
      <c r="G24" s="53">
        <f t="shared" si="0"/>
        <v>0.15593099903111668</v>
      </c>
      <c r="H24" s="52">
        <v>1577</v>
      </c>
      <c r="I24" s="53">
        <f t="shared" si="1"/>
        <v>15.218769816106526</v>
      </c>
    </row>
    <row r="25" spans="1:26" ht="18" customHeight="1">
      <c r="A25" s="84"/>
      <c r="B25" s="84"/>
      <c r="C25" s="51" t="s">
        <v>7</v>
      </c>
      <c r="D25" s="51"/>
      <c r="E25" s="51"/>
      <c r="F25" s="52">
        <v>158607</v>
      </c>
      <c r="G25" s="53">
        <f t="shared" si="0"/>
        <v>13.611308730505407</v>
      </c>
      <c r="H25" s="52">
        <v>143903</v>
      </c>
      <c r="I25" s="53">
        <f t="shared" si="1"/>
        <v>10.217994065446856</v>
      </c>
    </row>
    <row r="26" spans="1:26" ht="18" customHeight="1">
      <c r="A26" s="84"/>
      <c r="B26" s="84"/>
      <c r="C26" s="51" t="s">
        <v>8</v>
      </c>
      <c r="D26" s="51"/>
      <c r="E26" s="51"/>
      <c r="F26" s="52">
        <v>354226</v>
      </c>
      <c r="G26" s="53">
        <f t="shared" si="0"/>
        <v>30.398907024103654</v>
      </c>
      <c r="H26" s="52">
        <v>395389</v>
      </c>
      <c r="I26" s="53">
        <f t="shared" si="1"/>
        <v>-10.410760036318667</v>
      </c>
    </row>
    <row r="27" spans="1:26" ht="18" customHeight="1">
      <c r="A27" s="84"/>
      <c r="B27" s="84"/>
      <c r="C27" s="51" t="s">
        <v>9</v>
      </c>
      <c r="D27" s="51"/>
      <c r="E27" s="51"/>
      <c r="F27" s="52">
        <f>SUM(F9,F20:F26)</f>
        <v>1165259</v>
      </c>
      <c r="G27" s="53">
        <f>F27/$F$27*100</f>
        <v>100</v>
      </c>
      <c r="H27" s="52">
        <f>SUM(H9,H20:H26)</f>
        <v>1164027</v>
      </c>
      <c r="I27" s="53">
        <f t="shared" si="1"/>
        <v>0.10583946935938116</v>
      </c>
    </row>
    <row r="28" spans="1:26" ht="18" customHeight="1">
      <c r="A28" s="84"/>
      <c r="B28" s="84" t="s">
        <v>88</v>
      </c>
      <c r="C28" s="59" t="s">
        <v>10</v>
      </c>
      <c r="D28" s="51"/>
      <c r="E28" s="51"/>
      <c r="F28" s="52">
        <f>SUM(F29:F31)</f>
        <v>516750</v>
      </c>
      <c r="G28" s="53">
        <f>F28/$F$45*100</f>
        <v>44.346364198860513</v>
      </c>
      <c r="H28" s="52">
        <v>510945</v>
      </c>
      <c r="I28" s="53">
        <f>(F28/H28-1)*100</f>
        <v>1.1361301118515632</v>
      </c>
    </row>
    <row r="29" spans="1:26" ht="18" customHeight="1">
      <c r="A29" s="84"/>
      <c r="B29" s="84"/>
      <c r="C29" s="61"/>
      <c r="D29" s="51" t="s">
        <v>11</v>
      </c>
      <c r="E29" s="51"/>
      <c r="F29" s="52">
        <v>207897</v>
      </c>
      <c r="G29" s="53">
        <f t="shared" ref="G29:G44" si="2">F29/$F$45*100</f>
        <v>17.841269623319793</v>
      </c>
      <c r="H29" s="52">
        <v>213255</v>
      </c>
      <c r="I29" s="53">
        <f t="shared" ref="I29:I45" si="3">(F29/H29-1)*100</f>
        <v>-2.5124850531054399</v>
      </c>
    </row>
    <row r="30" spans="1:26" ht="18" customHeight="1">
      <c r="A30" s="84"/>
      <c r="B30" s="84"/>
      <c r="C30" s="61"/>
      <c r="D30" s="51" t="s">
        <v>32</v>
      </c>
      <c r="E30" s="51"/>
      <c r="F30" s="52">
        <v>54826</v>
      </c>
      <c r="G30" s="53">
        <f t="shared" si="2"/>
        <v>4.7050484055476076</v>
      </c>
      <c r="H30" s="52">
        <v>50250</v>
      </c>
      <c r="I30" s="53">
        <f t="shared" si="3"/>
        <v>9.1064676616915428</v>
      </c>
    </row>
    <row r="31" spans="1:26" ht="18" customHeight="1">
      <c r="A31" s="84"/>
      <c r="B31" s="84"/>
      <c r="C31" s="60"/>
      <c r="D31" s="51" t="s">
        <v>12</v>
      </c>
      <c r="E31" s="51"/>
      <c r="F31" s="52">
        <v>254027</v>
      </c>
      <c r="G31" s="53">
        <f t="shared" si="2"/>
        <v>21.800046169993109</v>
      </c>
      <c r="H31" s="52">
        <v>247440</v>
      </c>
      <c r="I31" s="53">
        <f t="shared" si="3"/>
        <v>2.6620594891690885</v>
      </c>
    </row>
    <row r="32" spans="1:26" ht="18" customHeight="1">
      <c r="A32" s="84"/>
      <c r="B32" s="84"/>
      <c r="C32" s="59" t="s">
        <v>13</v>
      </c>
      <c r="D32" s="51"/>
      <c r="E32" s="51"/>
      <c r="F32" s="52">
        <f>SUM(F33:F38)+1000</f>
        <v>521368</v>
      </c>
      <c r="G32" s="53">
        <f t="shared" si="2"/>
        <v>44.742670942683127</v>
      </c>
      <c r="H32" s="52">
        <v>528980</v>
      </c>
      <c r="I32" s="53">
        <f t="shared" si="3"/>
        <v>-1.4389958032439809</v>
      </c>
    </row>
    <row r="33" spans="1:9" ht="18" customHeight="1">
      <c r="A33" s="84"/>
      <c r="B33" s="84"/>
      <c r="C33" s="61"/>
      <c r="D33" s="51" t="s">
        <v>14</v>
      </c>
      <c r="E33" s="51"/>
      <c r="F33" s="52">
        <v>48172</v>
      </c>
      <c r="G33" s="53">
        <f t="shared" si="2"/>
        <v>4.1340165576923242</v>
      </c>
      <c r="H33" s="52">
        <v>44919</v>
      </c>
      <c r="I33" s="53">
        <f t="shared" si="3"/>
        <v>7.2419243527237942</v>
      </c>
    </row>
    <row r="34" spans="1:9" ht="18" customHeight="1">
      <c r="A34" s="84"/>
      <c r="B34" s="84"/>
      <c r="C34" s="61"/>
      <c r="D34" s="51" t="s">
        <v>33</v>
      </c>
      <c r="E34" s="51"/>
      <c r="F34" s="52">
        <v>9829</v>
      </c>
      <c r="G34" s="53">
        <f t="shared" si="2"/>
        <v>0.84350346146221566</v>
      </c>
      <c r="H34" s="52">
        <v>9720</v>
      </c>
      <c r="I34" s="53">
        <f t="shared" si="3"/>
        <v>1.1213991769547293</v>
      </c>
    </row>
    <row r="35" spans="1:9" ht="18" customHeight="1">
      <c r="A35" s="84"/>
      <c r="B35" s="84"/>
      <c r="C35" s="61"/>
      <c r="D35" s="51" t="s">
        <v>34</v>
      </c>
      <c r="E35" s="51"/>
      <c r="F35" s="52">
        <v>329101</v>
      </c>
      <c r="G35" s="53">
        <f t="shared" si="2"/>
        <v>28.242734018788955</v>
      </c>
      <c r="H35" s="52">
        <v>311023</v>
      </c>
      <c r="I35" s="53">
        <f t="shared" si="3"/>
        <v>5.8124318780283124</v>
      </c>
    </row>
    <row r="36" spans="1:9" ht="18" customHeight="1">
      <c r="A36" s="84"/>
      <c r="B36" s="84"/>
      <c r="C36" s="61"/>
      <c r="D36" s="51" t="s">
        <v>35</v>
      </c>
      <c r="E36" s="51"/>
      <c r="F36" s="52">
        <v>425</v>
      </c>
      <c r="G36" s="53">
        <f t="shared" si="2"/>
        <v>3.6472578199353109E-2</v>
      </c>
      <c r="H36" s="52">
        <v>13034</v>
      </c>
      <c r="I36" s="53">
        <f t="shared" si="3"/>
        <v>-96.73929722264846</v>
      </c>
    </row>
    <row r="37" spans="1:9" ht="18" customHeight="1">
      <c r="A37" s="84"/>
      <c r="B37" s="84"/>
      <c r="C37" s="61"/>
      <c r="D37" s="51" t="s">
        <v>15</v>
      </c>
      <c r="E37" s="51"/>
      <c r="F37" s="52">
        <v>21335</v>
      </c>
      <c r="G37" s="53">
        <f t="shared" si="2"/>
        <v>1.830923425607526</v>
      </c>
      <c r="H37" s="52">
        <v>13665</v>
      </c>
      <c r="I37" s="53">
        <f t="shared" si="3"/>
        <v>56.128796194657895</v>
      </c>
    </row>
    <row r="38" spans="1:9" ht="18" customHeight="1">
      <c r="A38" s="84"/>
      <c r="B38" s="84"/>
      <c r="C38" s="60"/>
      <c r="D38" s="51" t="s">
        <v>36</v>
      </c>
      <c r="E38" s="51"/>
      <c r="F38" s="52">
        <v>111506</v>
      </c>
      <c r="G38" s="53">
        <f t="shared" si="2"/>
        <v>9.5692030698754529</v>
      </c>
      <c r="H38" s="52">
        <v>135620</v>
      </c>
      <c r="I38" s="53">
        <f t="shared" si="3"/>
        <v>-17.780563338740595</v>
      </c>
    </row>
    <row r="39" spans="1:9" ht="18" customHeight="1">
      <c r="A39" s="84"/>
      <c r="B39" s="84"/>
      <c r="C39" s="59" t="s">
        <v>16</v>
      </c>
      <c r="D39" s="51"/>
      <c r="E39" s="51"/>
      <c r="F39" s="52">
        <v>127141</v>
      </c>
      <c r="G39" s="53">
        <f t="shared" si="2"/>
        <v>10.91096485845636</v>
      </c>
      <c r="H39" s="52">
        <v>124102</v>
      </c>
      <c r="I39" s="53">
        <f t="shared" si="3"/>
        <v>2.4487921226088227</v>
      </c>
    </row>
    <row r="40" spans="1:9" ht="18" customHeight="1">
      <c r="A40" s="84"/>
      <c r="B40" s="84"/>
      <c r="C40" s="61"/>
      <c r="D40" s="59" t="s">
        <v>17</v>
      </c>
      <c r="E40" s="51"/>
      <c r="F40" s="52">
        <v>121728</v>
      </c>
      <c r="G40" s="53">
        <f t="shared" si="2"/>
        <v>10.446432938943188</v>
      </c>
      <c r="H40" s="52">
        <v>116579</v>
      </c>
      <c r="I40" s="53">
        <f t="shared" si="3"/>
        <v>4.416747441649016</v>
      </c>
    </row>
    <row r="41" spans="1:9" ht="18" customHeight="1">
      <c r="A41" s="84"/>
      <c r="B41" s="84"/>
      <c r="C41" s="61"/>
      <c r="D41" s="61"/>
      <c r="E41" s="55" t="s">
        <v>91</v>
      </c>
      <c r="F41" s="52">
        <v>58103</v>
      </c>
      <c r="G41" s="53">
        <f t="shared" si="2"/>
        <v>4.9862734379223843</v>
      </c>
      <c r="H41" s="52">
        <v>57833</v>
      </c>
      <c r="I41" s="56">
        <f t="shared" si="3"/>
        <v>0.46686148046963805</v>
      </c>
    </row>
    <row r="42" spans="1:9" ht="18" customHeight="1">
      <c r="A42" s="84"/>
      <c r="B42" s="84"/>
      <c r="C42" s="61"/>
      <c r="D42" s="60"/>
      <c r="E42" s="45" t="s">
        <v>37</v>
      </c>
      <c r="F42" s="52">
        <v>63025</v>
      </c>
      <c r="G42" s="53">
        <f t="shared" si="2"/>
        <v>5.4086688023864227</v>
      </c>
      <c r="H42" s="52">
        <v>57323</v>
      </c>
      <c r="I42" s="56">
        <f t="shared" si="3"/>
        <v>9.94714163599253</v>
      </c>
    </row>
    <row r="43" spans="1:9" ht="18" customHeight="1">
      <c r="A43" s="84"/>
      <c r="B43" s="84"/>
      <c r="C43" s="61"/>
      <c r="D43" s="51" t="s">
        <v>38</v>
      </c>
      <c r="E43" s="51"/>
      <c r="F43" s="52">
        <v>5413</v>
      </c>
      <c r="G43" s="53">
        <f t="shared" si="2"/>
        <v>0.46453191951317263</v>
      </c>
      <c r="H43" s="52">
        <v>7523</v>
      </c>
      <c r="I43" s="56">
        <f t="shared" si="3"/>
        <v>-28.047321547255088</v>
      </c>
    </row>
    <row r="44" spans="1:9" ht="18" customHeight="1">
      <c r="A44" s="84"/>
      <c r="B44" s="84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84"/>
      <c r="B45" s="84"/>
      <c r="C45" s="45" t="s">
        <v>18</v>
      </c>
      <c r="D45" s="45"/>
      <c r="E45" s="45"/>
      <c r="F45" s="52">
        <f>SUM(F28,F32,F39)</f>
        <v>1165259</v>
      </c>
      <c r="G45" s="53">
        <f>F45/$F$45*100</f>
        <v>100</v>
      </c>
      <c r="H45" s="52">
        <f>SUM(H28,H32,H39)</f>
        <v>1164027</v>
      </c>
      <c r="I45" s="53">
        <f t="shared" si="3"/>
        <v>0.10583946935938116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115" zoomScaleNormal="100" zoomScaleSheetLayoutView="11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19" sqref="F19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1" t="s">
        <v>254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4" t="s">
        <v>48</v>
      </c>
      <c r="B6" s="95"/>
      <c r="C6" s="95"/>
      <c r="D6" s="95"/>
      <c r="E6" s="95"/>
      <c r="F6" s="90" t="s">
        <v>255</v>
      </c>
      <c r="G6" s="90"/>
      <c r="H6" s="90" t="s">
        <v>256</v>
      </c>
      <c r="I6" s="90"/>
      <c r="J6" s="90" t="s">
        <v>257</v>
      </c>
      <c r="K6" s="90"/>
      <c r="L6" s="90" t="s">
        <v>258</v>
      </c>
      <c r="M6" s="90"/>
      <c r="N6" s="90"/>
      <c r="O6" s="90"/>
    </row>
    <row r="7" spans="1:25" ht="16" customHeight="1">
      <c r="A7" s="95"/>
      <c r="B7" s="95"/>
      <c r="C7" s="95"/>
      <c r="D7" s="95"/>
      <c r="E7" s="95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" customHeight="1">
      <c r="A8" s="92" t="s">
        <v>82</v>
      </c>
      <c r="B8" s="59" t="s">
        <v>49</v>
      </c>
      <c r="C8" s="51"/>
      <c r="D8" s="51"/>
      <c r="E8" s="64" t="s">
        <v>40</v>
      </c>
      <c r="F8" s="52">
        <v>10821</v>
      </c>
      <c r="G8" s="52">
        <v>10126</v>
      </c>
      <c r="H8" s="52">
        <v>1443</v>
      </c>
      <c r="I8" s="52">
        <v>1407</v>
      </c>
      <c r="J8" s="52">
        <v>630</v>
      </c>
      <c r="K8" s="52">
        <v>610</v>
      </c>
      <c r="L8" s="52">
        <v>10494</v>
      </c>
      <c r="M8" s="52">
        <v>11193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2"/>
      <c r="B9" s="61"/>
      <c r="C9" s="51" t="s">
        <v>50</v>
      </c>
      <c r="D9" s="51"/>
      <c r="E9" s="64" t="s">
        <v>41</v>
      </c>
      <c r="F9" s="52">
        <v>10568</v>
      </c>
      <c r="G9" s="52">
        <v>10126</v>
      </c>
      <c r="H9" s="52">
        <v>1443</v>
      </c>
      <c r="I9" s="52">
        <v>1407</v>
      </c>
      <c r="J9" s="52">
        <v>630</v>
      </c>
      <c r="K9" s="52">
        <v>610</v>
      </c>
      <c r="L9" s="52">
        <v>10156</v>
      </c>
      <c r="M9" s="52">
        <v>10900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2"/>
      <c r="B10" s="60"/>
      <c r="C10" s="51" t="s">
        <v>51</v>
      </c>
      <c r="D10" s="51"/>
      <c r="E10" s="64" t="s">
        <v>42</v>
      </c>
      <c r="F10" s="52">
        <v>253</v>
      </c>
      <c r="G10" s="52">
        <v>0</v>
      </c>
      <c r="H10" s="52">
        <v>0</v>
      </c>
      <c r="I10" s="52">
        <v>0</v>
      </c>
      <c r="J10" s="65">
        <v>0</v>
      </c>
      <c r="K10" s="65">
        <v>0</v>
      </c>
      <c r="L10" s="52">
        <v>339</v>
      </c>
      <c r="M10" s="52">
        <v>294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2"/>
      <c r="B11" s="59" t="s">
        <v>52</v>
      </c>
      <c r="C11" s="51"/>
      <c r="D11" s="51"/>
      <c r="E11" s="64" t="s">
        <v>43</v>
      </c>
      <c r="F11" s="52">
        <v>10957</v>
      </c>
      <c r="G11" s="52">
        <v>10715</v>
      </c>
      <c r="H11" s="52">
        <v>1818</v>
      </c>
      <c r="I11" s="52">
        <v>1802</v>
      </c>
      <c r="J11" s="52">
        <v>437</v>
      </c>
      <c r="K11" s="52">
        <v>422</v>
      </c>
      <c r="L11" s="52">
        <v>10724</v>
      </c>
      <c r="M11" s="52">
        <v>10575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2"/>
      <c r="B12" s="61"/>
      <c r="C12" s="51" t="s">
        <v>53</v>
      </c>
      <c r="D12" s="51"/>
      <c r="E12" s="64" t="s">
        <v>44</v>
      </c>
      <c r="F12" s="52">
        <v>10704</v>
      </c>
      <c r="G12" s="52">
        <v>10715</v>
      </c>
      <c r="H12" s="52">
        <v>1818</v>
      </c>
      <c r="I12" s="52">
        <v>1802</v>
      </c>
      <c r="J12" s="52">
        <v>437</v>
      </c>
      <c r="K12" s="52">
        <v>422</v>
      </c>
      <c r="L12" s="52">
        <v>10282</v>
      </c>
      <c r="M12" s="52">
        <v>10185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2"/>
      <c r="B13" s="60"/>
      <c r="C13" s="51" t="s">
        <v>54</v>
      </c>
      <c r="D13" s="51"/>
      <c r="E13" s="64" t="s">
        <v>45</v>
      </c>
      <c r="F13" s="52">
        <v>253</v>
      </c>
      <c r="G13" s="52">
        <v>0</v>
      </c>
      <c r="H13" s="65">
        <v>0</v>
      </c>
      <c r="I13" s="65">
        <v>0</v>
      </c>
      <c r="J13" s="65">
        <v>0</v>
      </c>
      <c r="K13" s="65">
        <v>0</v>
      </c>
      <c r="L13" s="52">
        <v>442</v>
      </c>
      <c r="M13" s="52">
        <v>391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2"/>
      <c r="B14" s="51" t="s">
        <v>55</v>
      </c>
      <c r="C14" s="51"/>
      <c r="D14" s="51"/>
      <c r="E14" s="64" t="s">
        <v>96</v>
      </c>
      <c r="F14" s="52">
        <f t="shared" ref="F14:O15" si="0">F9-F12</f>
        <v>-136</v>
      </c>
      <c r="G14" s="52">
        <f t="shared" si="0"/>
        <v>-589</v>
      </c>
      <c r="H14" s="52">
        <f t="shared" si="0"/>
        <v>-375</v>
      </c>
      <c r="I14" s="52">
        <f t="shared" si="0"/>
        <v>-395</v>
      </c>
      <c r="J14" s="52">
        <f t="shared" si="0"/>
        <v>193</v>
      </c>
      <c r="K14" s="52">
        <f t="shared" si="0"/>
        <v>188</v>
      </c>
      <c r="L14" s="52">
        <f t="shared" si="0"/>
        <v>-126</v>
      </c>
      <c r="M14" s="52">
        <f t="shared" si="0"/>
        <v>715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2"/>
      <c r="B15" s="51" t="s">
        <v>56</v>
      </c>
      <c r="C15" s="51"/>
      <c r="D15" s="51"/>
      <c r="E15" s="64" t="s">
        <v>97</v>
      </c>
      <c r="F15" s="52">
        <f t="shared" ref="F15:O15" si="1">F10-F13</f>
        <v>0</v>
      </c>
      <c r="G15" s="52">
        <f t="shared" si="0"/>
        <v>0</v>
      </c>
      <c r="H15" s="52">
        <f t="shared" si="1"/>
        <v>0</v>
      </c>
      <c r="I15" s="52">
        <f t="shared" si="0"/>
        <v>0</v>
      </c>
      <c r="J15" s="52">
        <f t="shared" si="1"/>
        <v>0</v>
      </c>
      <c r="K15" s="52">
        <f t="shared" si="0"/>
        <v>0</v>
      </c>
      <c r="L15" s="52">
        <f t="shared" si="1"/>
        <v>-103</v>
      </c>
      <c r="M15" s="52">
        <f t="shared" si="0"/>
        <v>-97</v>
      </c>
      <c r="N15" s="52">
        <f t="shared" si="1"/>
        <v>0</v>
      </c>
      <c r="O15" s="52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2"/>
      <c r="B16" s="51" t="s">
        <v>57</v>
      </c>
      <c r="C16" s="51"/>
      <c r="D16" s="51"/>
      <c r="E16" s="64" t="s">
        <v>98</v>
      </c>
      <c r="F16" s="52">
        <f t="shared" ref="F16:O16" si="2">F8-F11</f>
        <v>-136</v>
      </c>
      <c r="G16" s="52">
        <f t="shared" si="2"/>
        <v>-589</v>
      </c>
      <c r="H16" s="52">
        <f t="shared" si="2"/>
        <v>-375</v>
      </c>
      <c r="I16" s="52">
        <f t="shared" si="2"/>
        <v>-395</v>
      </c>
      <c r="J16" s="52">
        <f t="shared" si="2"/>
        <v>193</v>
      </c>
      <c r="K16" s="52">
        <f t="shared" si="2"/>
        <v>188</v>
      </c>
      <c r="L16" s="52">
        <f t="shared" si="2"/>
        <v>-230</v>
      </c>
      <c r="M16" s="52">
        <f t="shared" si="2"/>
        <v>618</v>
      </c>
      <c r="N16" s="52">
        <f t="shared" si="2"/>
        <v>0</v>
      </c>
      <c r="O16" s="52">
        <f t="shared" si="2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2"/>
      <c r="B17" s="51" t="s">
        <v>58</v>
      </c>
      <c r="C17" s="51"/>
      <c r="D17" s="51"/>
      <c r="E17" s="49"/>
      <c r="F17" s="52">
        <v>0</v>
      </c>
      <c r="G17" s="52">
        <v>0</v>
      </c>
      <c r="H17" s="65">
        <v>0</v>
      </c>
      <c r="I17" s="65">
        <v>0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2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2" t="s">
        <v>83</v>
      </c>
      <c r="B19" s="59" t="s">
        <v>60</v>
      </c>
      <c r="C19" s="51"/>
      <c r="D19" s="51"/>
      <c r="E19" s="64"/>
      <c r="F19" s="52">
        <v>306</v>
      </c>
      <c r="G19" s="52">
        <v>1196</v>
      </c>
      <c r="H19" s="52">
        <v>400</v>
      </c>
      <c r="I19" s="52">
        <v>297</v>
      </c>
      <c r="J19" s="52">
        <v>2400</v>
      </c>
      <c r="K19" s="52">
        <v>1400</v>
      </c>
      <c r="L19" s="52">
        <v>10707</v>
      </c>
      <c r="M19" s="52">
        <v>8505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2"/>
      <c r="B20" s="60"/>
      <c r="C20" s="51" t="s">
        <v>61</v>
      </c>
      <c r="D20" s="51"/>
      <c r="E20" s="64"/>
      <c r="F20" s="52">
        <v>0</v>
      </c>
      <c r="G20" s="52">
        <v>0</v>
      </c>
      <c r="H20" s="52">
        <v>324</v>
      </c>
      <c r="I20" s="52">
        <v>297</v>
      </c>
      <c r="J20" s="52">
        <v>0</v>
      </c>
      <c r="K20" s="52">
        <v>0</v>
      </c>
      <c r="L20" s="52">
        <v>2318</v>
      </c>
      <c r="M20" s="52">
        <v>1510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2"/>
      <c r="B21" s="51" t="s">
        <v>62</v>
      </c>
      <c r="C21" s="51"/>
      <c r="D21" s="51"/>
      <c r="E21" s="64" t="s">
        <v>99</v>
      </c>
      <c r="F21" s="52">
        <v>306</v>
      </c>
      <c r="G21" s="52">
        <v>1196</v>
      </c>
      <c r="H21" s="52">
        <v>400</v>
      </c>
      <c r="I21" s="52">
        <v>297</v>
      </c>
      <c r="J21" s="52">
        <v>2400</v>
      </c>
      <c r="K21" s="52">
        <v>1400</v>
      </c>
      <c r="L21" s="52">
        <v>10707</v>
      </c>
      <c r="M21" s="52">
        <v>8505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2"/>
      <c r="B22" s="59" t="s">
        <v>63</v>
      </c>
      <c r="C22" s="51"/>
      <c r="D22" s="51"/>
      <c r="E22" s="64" t="s">
        <v>100</v>
      </c>
      <c r="F22" s="52">
        <v>4004</v>
      </c>
      <c r="G22" s="52">
        <v>5247</v>
      </c>
      <c r="H22" s="52">
        <v>1294</v>
      </c>
      <c r="I22" s="52">
        <v>1378</v>
      </c>
      <c r="J22" s="52">
        <v>1755</v>
      </c>
      <c r="K22" s="52">
        <v>1753</v>
      </c>
      <c r="L22" s="52">
        <v>11846</v>
      </c>
      <c r="M22" s="52">
        <v>9889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2"/>
      <c r="B23" s="60" t="s">
        <v>64</v>
      </c>
      <c r="C23" s="51" t="s">
        <v>65</v>
      </c>
      <c r="D23" s="51"/>
      <c r="E23" s="64"/>
      <c r="F23" s="52">
        <v>2132</v>
      </c>
      <c r="G23" s="52">
        <v>2483</v>
      </c>
      <c r="H23" s="52">
        <v>139</v>
      </c>
      <c r="I23" s="52">
        <v>139</v>
      </c>
      <c r="J23" s="52">
        <v>0</v>
      </c>
      <c r="K23" s="52">
        <v>0</v>
      </c>
      <c r="L23" s="52">
        <v>1610</v>
      </c>
      <c r="M23" s="52">
        <v>1558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2"/>
      <c r="B24" s="51" t="s">
        <v>101</v>
      </c>
      <c r="C24" s="51"/>
      <c r="D24" s="51"/>
      <c r="E24" s="64" t="s">
        <v>102</v>
      </c>
      <c r="F24" s="52">
        <f t="shared" ref="F24:O24" si="3">F21-F22</f>
        <v>-3698</v>
      </c>
      <c r="G24" s="52">
        <f t="shared" si="3"/>
        <v>-4051</v>
      </c>
      <c r="H24" s="52">
        <f t="shared" si="3"/>
        <v>-894</v>
      </c>
      <c r="I24" s="52">
        <f t="shared" si="3"/>
        <v>-1081</v>
      </c>
      <c r="J24" s="52">
        <f t="shared" si="3"/>
        <v>645</v>
      </c>
      <c r="K24" s="52">
        <f t="shared" si="3"/>
        <v>-353</v>
      </c>
      <c r="L24" s="52">
        <f t="shared" si="3"/>
        <v>-1139</v>
      </c>
      <c r="M24" s="52">
        <f t="shared" si="3"/>
        <v>-1384</v>
      </c>
      <c r="N24" s="52">
        <f t="shared" si="3"/>
        <v>0</v>
      </c>
      <c r="O24" s="52">
        <f t="shared" si="3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2"/>
      <c r="B25" s="59" t="s">
        <v>66</v>
      </c>
      <c r="C25" s="59"/>
      <c r="D25" s="59"/>
      <c r="E25" s="96" t="s">
        <v>103</v>
      </c>
      <c r="F25" s="88">
        <v>3698</v>
      </c>
      <c r="G25" s="88">
        <v>4051</v>
      </c>
      <c r="H25" s="88">
        <v>894</v>
      </c>
      <c r="I25" s="88">
        <v>1081</v>
      </c>
      <c r="J25" s="88">
        <v>0</v>
      </c>
      <c r="K25" s="88">
        <v>353</v>
      </c>
      <c r="L25" s="88">
        <v>1139</v>
      </c>
      <c r="M25" s="88">
        <v>1384</v>
      </c>
      <c r="N25" s="88"/>
      <c r="O25" s="88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2"/>
      <c r="B26" s="77" t="s">
        <v>67</v>
      </c>
      <c r="C26" s="77"/>
      <c r="D26" s="77"/>
      <c r="E26" s="97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2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 t="shared" ref="G27:O27" si="4">G24+G25</f>
        <v>0</v>
      </c>
      <c r="H27" s="52">
        <f t="shared" si="4"/>
        <v>0</v>
      </c>
      <c r="I27" s="52">
        <f t="shared" si="4"/>
        <v>0</v>
      </c>
      <c r="J27" s="52">
        <f t="shared" si="4"/>
        <v>645</v>
      </c>
      <c r="K27" s="52">
        <f t="shared" si="4"/>
        <v>0</v>
      </c>
      <c r="L27" s="52">
        <f t="shared" si="4"/>
        <v>0</v>
      </c>
      <c r="M27" s="52">
        <f t="shared" si="4"/>
        <v>0</v>
      </c>
      <c r="N27" s="52">
        <f t="shared" si="4"/>
        <v>0</v>
      </c>
      <c r="O27" s="52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5" t="s">
        <v>68</v>
      </c>
      <c r="B30" s="95"/>
      <c r="C30" s="95"/>
      <c r="D30" s="95"/>
      <c r="E30" s="95"/>
      <c r="F30" s="91" t="s">
        <v>259</v>
      </c>
      <c r="G30" s="91"/>
      <c r="H30" s="91" t="s">
        <v>260</v>
      </c>
      <c r="I30" s="91"/>
      <c r="J30" s="91"/>
      <c r="K30" s="91"/>
      <c r="L30" s="91"/>
      <c r="M30" s="91"/>
      <c r="N30" s="91"/>
      <c r="O30" s="91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5"/>
      <c r="B31" s="95"/>
      <c r="C31" s="95"/>
      <c r="D31" s="95"/>
      <c r="E31" s="95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2" t="s">
        <v>84</v>
      </c>
      <c r="B32" s="59" t="s">
        <v>49</v>
      </c>
      <c r="C32" s="51"/>
      <c r="D32" s="51"/>
      <c r="E32" s="64" t="s">
        <v>40</v>
      </c>
      <c r="F32" s="52">
        <v>1476</v>
      </c>
      <c r="G32" s="52">
        <v>1499</v>
      </c>
      <c r="H32" s="52">
        <v>0.1</v>
      </c>
      <c r="I32" s="52">
        <v>0.13900000000000001</v>
      </c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8"/>
      <c r="B33" s="61"/>
      <c r="C33" s="59" t="s">
        <v>69</v>
      </c>
      <c r="D33" s="51"/>
      <c r="E33" s="64"/>
      <c r="F33" s="52">
        <v>1283</v>
      </c>
      <c r="G33" s="52">
        <v>1321</v>
      </c>
      <c r="H33" s="52">
        <v>0</v>
      </c>
      <c r="I33" s="52">
        <v>0</v>
      </c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8"/>
      <c r="B34" s="61"/>
      <c r="C34" s="60"/>
      <c r="D34" s="51" t="s">
        <v>70</v>
      </c>
      <c r="E34" s="64"/>
      <c r="F34" s="52">
        <v>1283</v>
      </c>
      <c r="G34" s="52">
        <v>1321</v>
      </c>
      <c r="H34" s="52">
        <v>0</v>
      </c>
      <c r="I34" s="52">
        <v>0.13900000000000001</v>
      </c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8"/>
      <c r="B35" s="60"/>
      <c r="C35" s="51" t="s">
        <v>71</v>
      </c>
      <c r="D35" s="51"/>
      <c r="E35" s="64"/>
      <c r="F35" s="52">
        <v>193</v>
      </c>
      <c r="G35" s="52">
        <v>178</v>
      </c>
      <c r="H35" s="52">
        <v>0.1</v>
      </c>
      <c r="I35" s="52">
        <v>0</v>
      </c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8"/>
      <c r="B36" s="59" t="s">
        <v>52</v>
      </c>
      <c r="C36" s="51"/>
      <c r="D36" s="51"/>
      <c r="E36" s="64" t="s">
        <v>41</v>
      </c>
      <c r="F36" s="52">
        <v>687</v>
      </c>
      <c r="G36" s="52">
        <v>634</v>
      </c>
      <c r="H36" s="52">
        <v>0.1</v>
      </c>
      <c r="I36" s="52">
        <v>0</v>
      </c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8"/>
      <c r="B37" s="61"/>
      <c r="C37" s="51" t="s">
        <v>72</v>
      </c>
      <c r="D37" s="51"/>
      <c r="E37" s="64"/>
      <c r="F37" s="52">
        <v>532</v>
      </c>
      <c r="G37" s="52">
        <v>494</v>
      </c>
      <c r="H37" s="52">
        <v>0.1</v>
      </c>
      <c r="I37" s="52">
        <v>0</v>
      </c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8"/>
      <c r="B38" s="60"/>
      <c r="C38" s="51" t="s">
        <v>73</v>
      </c>
      <c r="D38" s="51"/>
      <c r="E38" s="64"/>
      <c r="F38" s="52">
        <v>155</v>
      </c>
      <c r="G38" s="52">
        <v>140</v>
      </c>
      <c r="H38" s="52">
        <v>0</v>
      </c>
      <c r="I38" s="52">
        <v>0</v>
      </c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8"/>
      <c r="B39" s="45" t="s">
        <v>74</v>
      </c>
      <c r="C39" s="45"/>
      <c r="D39" s="45"/>
      <c r="E39" s="64" t="s">
        <v>107</v>
      </c>
      <c r="F39" s="52">
        <f>F32-F36</f>
        <v>789</v>
      </c>
      <c r="G39" s="52">
        <f>G32-G36-1</f>
        <v>864</v>
      </c>
      <c r="H39" s="52">
        <f t="shared" ref="H39:O39" si="5">H32-H36</f>
        <v>0</v>
      </c>
      <c r="I39" s="52">
        <f t="shared" si="5"/>
        <v>0.13900000000000001</v>
      </c>
      <c r="J39" s="52">
        <f t="shared" si="5"/>
        <v>0</v>
      </c>
      <c r="K39" s="52">
        <f t="shared" si="5"/>
        <v>0</v>
      </c>
      <c r="L39" s="52">
        <f t="shared" si="5"/>
        <v>0</v>
      </c>
      <c r="M39" s="52">
        <f t="shared" si="5"/>
        <v>0</v>
      </c>
      <c r="N39" s="52">
        <f t="shared" si="5"/>
        <v>0</v>
      </c>
      <c r="O39" s="52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2" t="s">
        <v>85</v>
      </c>
      <c r="B40" s="59" t="s">
        <v>75</v>
      </c>
      <c r="C40" s="51"/>
      <c r="D40" s="51"/>
      <c r="E40" s="64" t="s">
        <v>43</v>
      </c>
      <c r="F40" s="52">
        <v>1595</v>
      </c>
      <c r="G40" s="52">
        <v>1186</v>
      </c>
      <c r="H40" s="52">
        <v>0</v>
      </c>
      <c r="I40" s="52">
        <v>0</v>
      </c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3"/>
      <c r="B41" s="60"/>
      <c r="C41" s="51" t="s">
        <v>76</v>
      </c>
      <c r="D41" s="51"/>
      <c r="E41" s="64"/>
      <c r="F41" s="66">
        <v>1175</v>
      </c>
      <c r="G41" s="66">
        <v>827</v>
      </c>
      <c r="H41" s="66">
        <v>0</v>
      </c>
      <c r="I41" s="66">
        <v>0</v>
      </c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3"/>
      <c r="B42" s="59" t="s">
        <v>63</v>
      </c>
      <c r="C42" s="51"/>
      <c r="D42" s="51"/>
      <c r="E42" s="64" t="s">
        <v>44</v>
      </c>
      <c r="F42" s="52">
        <v>2384</v>
      </c>
      <c r="G42" s="52">
        <v>2050</v>
      </c>
      <c r="H42" s="52">
        <v>0</v>
      </c>
      <c r="I42" s="52">
        <v>0</v>
      </c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3"/>
      <c r="B43" s="60"/>
      <c r="C43" s="51" t="s">
        <v>77</v>
      </c>
      <c r="D43" s="51"/>
      <c r="E43" s="64"/>
      <c r="F43" s="52">
        <v>1934</v>
      </c>
      <c r="G43" s="52">
        <v>1452</v>
      </c>
      <c r="H43" s="52">
        <v>0</v>
      </c>
      <c r="I43" s="52">
        <v>0</v>
      </c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3"/>
      <c r="B44" s="51" t="s">
        <v>74</v>
      </c>
      <c r="C44" s="51"/>
      <c r="D44" s="51"/>
      <c r="E44" s="64" t="s">
        <v>108</v>
      </c>
      <c r="F44" s="66">
        <f>F40-F42</f>
        <v>-789</v>
      </c>
      <c r="G44" s="66">
        <f>G40-G42</f>
        <v>-864</v>
      </c>
      <c r="H44" s="66">
        <f t="shared" ref="H44:O44" si="6">H40-H42</f>
        <v>0</v>
      </c>
      <c r="I44" s="66">
        <f t="shared" si="6"/>
        <v>0</v>
      </c>
      <c r="J44" s="66">
        <f t="shared" si="6"/>
        <v>0</v>
      </c>
      <c r="K44" s="66">
        <f t="shared" si="6"/>
        <v>0</v>
      </c>
      <c r="L44" s="66">
        <f t="shared" si="6"/>
        <v>0</v>
      </c>
      <c r="M44" s="66">
        <f t="shared" si="6"/>
        <v>0</v>
      </c>
      <c r="N44" s="66">
        <f t="shared" si="6"/>
        <v>0</v>
      </c>
      <c r="O44" s="66">
        <f t="shared" si="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2" t="s">
        <v>86</v>
      </c>
      <c r="B45" s="45" t="s">
        <v>78</v>
      </c>
      <c r="C45" s="45"/>
      <c r="D45" s="45"/>
      <c r="E45" s="64" t="s">
        <v>109</v>
      </c>
      <c r="F45" s="52">
        <f>F39+F44</f>
        <v>0</v>
      </c>
      <c r="G45" s="52">
        <f>G39+G44</f>
        <v>0</v>
      </c>
      <c r="H45" s="52">
        <f t="shared" ref="H45:O45" si="7">H39+H44</f>
        <v>0</v>
      </c>
      <c r="I45" s="52">
        <f t="shared" si="7"/>
        <v>0.13900000000000001</v>
      </c>
      <c r="J45" s="52">
        <f t="shared" si="7"/>
        <v>0</v>
      </c>
      <c r="K45" s="52">
        <f t="shared" si="7"/>
        <v>0</v>
      </c>
      <c r="L45" s="52">
        <f t="shared" si="7"/>
        <v>0</v>
      </c>
      <c r="M45" s="52">
        <f t="shared" si="7"/>
        <v>0</v>
      </c>
      <c r="N45" s="52">
        <f t="shared" si="7"/>
        <v>0</v>
      </c>
      <c r="O45" s="52">
        <f t="shared" si="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3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3"/>
      <c r="B47" s="51" t="s">
        <v>80</v>
      </c>
      <c r="C47" s="51"/>
      <c r="D47" s="51"/>
      <c r="E47" s="51"/>
      <c r="F47" s="52">
        <v>0</v>
      </c>
      <c r="G47" s="52">
        <v>0</v>
      </c>
      <c r="H47" s="52">
        <v>0</v>
      </c>
      <c r="I47" s="52">
        <v>0</v>
      </c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3"/>
      <c r="B48" s="51" t="s">
        <v>81</v>
      </c>
      <c r="C48" s="51"/>
      <c r="D48" s="51"/>
      <c r="E48" s="51"/>
      <c r="F48" s="52">
        <v>0</v>
      </c>
      <c r="G48" s="52">
        <v>0</v>
      </c>
      <c r="H48" s="52">
        <v>0</v>
      </c>
      <c r="I48" s="52">
        <v>0</v>
      </c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10" sqref="F10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254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84" t="s">
        <v>87</v>
      </c>
      <c r="B9" s="84" t="s">
        <v>89</v>
      </c>
      <c r="C9" s="59" t="s">
        <v>3</v>
      </c>
      <c r="D9" s="51"/>
      <c r="E9" s="51"/>
      <c r="F9" s="52">
        <v>348373</v>
      </c>
      <c r="G9" s="53">
        <f>F9/$F$27*100</f>
        <v>33.996764006698385</v>
      </c>
      <c r="H9" s="52">
        <v>351328</v>
      </c>
      <c r="I9" s="53">
        <f t="shared" ref="I9:I45" si="0">(F9/H9-1)*100</f>
        <v>-0.84109436196374565</v>
      </c>
    </row>
    <row r="10" spans="1:9" ht="18" customHeight="1">
      <c r="A10" s="84"/>
      <c r="B10" s="84"/>
      <c r="C10" s="61"/>
      <c r="D10" s="59" t="s">
        <v>22</v>
      </c>
      <c r="E10" s="51"/>
      <c r="F10" s="52">
        <v>76103</v>
      </c>
      <c r="G10" s="53">
        <f t="shared" ref="G10:G27" si="1">F10/$F$27*100</f>
        <v>7.4266826969993875</v>
      </c>
      <c r="H10" s="52">
        <v>74477</v>
      </c>
      <c r="I10" s="53">
        <f t="shared" si="0"/>
        <v>2.1832243511419547</v>
      </c>
    </row>
    <row r="11" spans="1:9" ht="18" customHeight="1">
      <c r="A11" s="84"/>
      <c r="B11" s="84"/>
      <c r="C11" s="61"/>
      <c r="D11" s="61"/>
      <c r="E11" s="45" t="s">
        <v>23</v>
      </c>
      <c r="F11" s="52">
        <v>59746</v>
      </c>
      <c r="G11" s="53">
        <f t="shared" si="1"/>
        <v>5.8304480035599831</v>
      </c>
      <c r="H11" s="52">
        <v>58691</v>
      </c>
      <c r="I11" s="53">
        <f t="shared" si="0"/>
        <v>1.7975498798793677</v>
      </c>
    </row>
    <row r="12" spans="1:9" ht="18" customHeight="1">
      <c r="A12" s="84"/>
      <c r="B12" s="84"/>
      <c r="C12" s="61"/>
      <c r="D12" s="61"/>
      <c r="E12" s="45" t="s">
        <v>24</v>
      </c>
      <c r="F12" s="52">
        <v>4380</v>
      </c>
      <c r="G12" s="53">
        <f t="shared" si="1"/>
        <v>0.42743216710060472</v>
      </c>
      <c r="H12" s="52">
        <v>5194</v>
      </c>
      <c r="I12" s="53">
        <f t="shared" si="0"/>
        <v>-15.671929149018094</v>
      </c>
    </row>
    <row r="13" spans="1:9" ht="18" customHeight="1">
      <c r="A13" s="84"/>
      <c r="B13" s="84"/>
      <c r="C13" s="61"/>
      <c r="D13" s="60"/>
      <c r="E13" s="45" t="s">
        <v>25</v>
      </c>
      <c r="F13" s="52">
        <v>132</v>
      </c>
      <c r="G13" s="53">
        <f t="shared" si="1"/>
        <v>1.2881517364675757E-2</v>
      </c>
      <c r="H13" s="52">
        <v>146</v>
      </c>
      <c r="I13" s="53">
        <f t="shared" si="0"/>
        <v>-9.5890410958904155</v>
      </c>
    </row>
    <row r="14" spans="1:9" ht="18" customHeight="1">
      <c r="A14" s="84"/>
      <c r="B14" s="84"/>
      <c r="C14" s="61"/>
      <c r="D14" s="59" t="s">
        <v>26</v>
      </c>
      <c r="E14" s="51"/>
      <c r="F14" s="52">
        <v>88747</v>
      </c>
      <c r="G14" s="53">
        <f t="shared" si="1"/>
        <v>8.6605759209309046</v>
      </c>
      <c r="H14" s="52">
        <v>90341</v>
      </c>
      <c r="I14" s="53">
        <f t="shared" si="0"/>
        <v>-1.764425897433064</v>
      </c>
    </row>
    <row r="15" spans="1:9" ht="18" customHeight="1">
      <c r="A15" s="84"/>
      <c r="B15" s="84"/>
      <c r="C15" s="61"/>
      <c r="D15" s="61"/>
      <c r="E15" s="45" t="s">
        <v>27</v>
      </c>
      <c r="F15" s="52">
        <v>3502</v>
      </c>
      <c r="G15" s="53">
        <f t="shared" si="1"/>
        <v>0.34175055917495833</v>
      </c>
      <c r="H15" s="52">
        <v>3494</v>
      </c>
      <c r="I15" s="53">
        <f t="shared" si="0"/>
        <v>0.22896393817972704</v>
      </c>
    </row>
    <row r="16" spans="1:9" ht="18" customHeight="1">
      <c r="A16" s="84"/>
      <c r="B16" s="84"/>
      <c r="C16" s="61"/>
      <c r="D16" s="60"/>
      <c r="E16" s="45" t="s">
        <v>28</v>
      </c>
      <c r="F16" s="52">
        <v>85245</v>
      </c>
      <c r="G16" s="53">
        <f t="shared" si="1"/>
        <v>8.3188253617559464</v>
      </c>
      <c r="H16" s="52">
        <v>86847</v>
      </c>
      <c r="I16" s="53">
        <f t="shared" si="0"/>
        <v>-1.8446233030501968</v>
      </c>
    </row>
    <row r="17" spans="1:9" ht="18" customHeight="1">
      <c r="A17" s="84"/>
      <c r="B17" s="84"/>
      <c r="C17" s="61"/>
      <c r="D17" s="85" t="s">
        <v>29</v>
      </c>
      <c r="E17" s="86"/>
      <c r="F17" s="52">
        <v>81079</v>
      </c>
      <c r="G17" s="53">
        <f t="shared" si="1"/>
        <v>7.9122768667465575</v>
      </c>
      <c r="H17" s="52">
        <v>80021</v>
      </c>
      <c r="I17" s="53">
        <f t="shared" si="0"/>
        <v>1.3221529348546035</v>
      </c>
    </row>
    <row r="18" spans="1:9" ht="18" customHeight="1">
      <c r="A18" s="84"/>
      <c r="B18" s="84"/>
      <c r="C18" s="61"/>
      <c r="D18" s="85" t="s">
        <v>93</v>
      </c>
      <c r="E18" s="87"/>
      <c r="F18" s="52">
        <v>7793</v>
      </c>
      <c r="G18" s="53">
        <f t="shared" si="1"/>
        <v>0.76049746077968317</v>
      </c>
      <c r="H18" s="52">
        <v>7546</v>
      </c>
      <c r="I18" s="53">
        <f t="shared" si="0"/>
        <v>3.2732573548900135</v>
      </c>
    </row>
    <row r="19" spans="1:9" ht="18" customHeight="1">
      <c r="A19" s="84"/>
      <c r="B19" s="84"/>
      <c r="C19" s="60"/>
      <c r="D19" s="85" t="s">
        <v>94</v>
      </c>
      <c r="E19" s="87"/>
      <c r="F19" s="52">
        <v>0</v>
      </c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84"/>
      <c r="B20" s="84"/>
      <c r="C20" s="51" t="s">
        <v>4</v>
      </c>
      <c r="D20" s="51"/>
      <c r="E20" s="51"/>
      <c r="F20" s="52">
        <v>46004</v>
      </c>
      <c r="G20" s="53">
        <f t="shared" si="1"/>
        <v>4.4894039760950264</v>
      </c>
      <c r="H20" s="52">
        <v>45812</v>
      </c>
      <c r="I20" s="53">
        <f t="shared" si="0"/>
        <v>0.41910416484762791</v>
      </c>
    </row>
    <row r="21" spans="1:9" ht="18" customHeight="1">
      <c r="A21" s="84"/>
      <c r="B21" s="84"/>
      <c r="C21" s="51" t="s">
        <v>5</v>
      </c>
      <c r="D21" s="51"/>
      <c r="E21" s="51"/>
      <c r="F21" s="52">
        <v>164100</v>
      </c>
      <c r="G21" s="53">
        <f t="shared" si="1"/>
        <v>16.014068178358272</v>
      </c>
      <c r="H21" s="52">
        <v>157623</v>
      </c>
      <c r="I21" s="53">
        <f t="shared" si="0"/>
        <v>4.1091718848137671</v>
      </c>
    </row>
    <row r="22" spans="1:9" ht="18" customHeight="1">
      <c r="A22" s="84"/>
      <c r="B22" s="84"/>
      <c r="C22" s="51" t="s">
        <v>30</v>
      </c>
      <c r="D22" s="51"/>
      <c r="E22" s="51"/>
      <c r="F22" s="52">
        <v>12125</v>
      </c>
      <c r="G22" s="53">
        <f t="shared" si="1"/>
        <v>1.1832454397476784</v>
      </c>
      <c r="H22" s="52">
        <v>12989</v>
      </c>
      <c r="I22" s="53">
        <f t="shared" si="0"/>
        <v>-6.6517822773115682</v>
      </c>
    </row>
    <row r="23" spans="1:9" ht="18" customHeight="1">
      <c r="A23" s="84"/>
      <c r="B23" s="84"/>
      <c r="C23" s="51" t="s">
        <v>6</v>
      </c>
      <c r="D23" s="51"/>
      <c r="E23" s="51"/>
      <c r="F23" s="52">
        <v>144757</v>
      </c>
      <c r="G23" s="53">
        <f t="shared" si="1"/>
        <v>14.12643794816946</v>
      </c>
      <c r="H23" s="52">
        <v>240797</v>
      </c>
      <c r="I23" s="53">
        <f t="shared" si="0"/>
        <v>-39.88421782663405</v>
      </c>
    </row>
    <row r="24" spans="1:9" ht="18" customHeight="1">
      <c r="A24" s="84"/>
      <c r="B24" s="84"/>
      <c r="C24" s="51" t="s">
        <v>31</v>
      </c>
      <c r="D24" s="51"/>
      <c r="E24" s="51"/>
      <c r="F24" s="52">
        <v>2427</v>
      </c>
      <c r="G24" s="53">
        <f t="shared" si="1"/>
        <v>0.23684426245506104</v>
      </c>
      <c r="H24" s="52">
        <v>1795</v>
      </c>
      <c r="I24" s="53">
        <f t="shared" si="0"/>
        <v>35.208913649025078</v>
      </c>
    </row>
    <row r="25" spans="1:9" ht="18" customHeight="1">
      <c r="A25" s="84"/>
      <c r="B25" s="84"/>
      <c r="C25" s="51" t="s">
        <v>7</v>
      </c>
      <c r="D25" s="51"/>
      <c r="E25" s="51"/>
      <c r="F25" s="52">
        <v>77740</v>
      </c>
      <c r="G25" s="53">
        <f t="shared" si="1"/>
        <v>7.5864330297719187</v>
      </c>
      <c r="H25" s="52">
        <v>79034</v>
      </c>
      <c r="I25" s="53">
        <f t="shared" si="0"/>
        <v>-1.6372700356808489</v>
      </c>
    </row>
    <row r="26" spans="1:9" ht="18" customHeight="1">
      <c r="A26" s="84"/>
      <c r="B26" s="84"/>
      <c r="C26" s="51" t="s">
        <v>8</v>
      </c>
      <c r="D26" s="51"/>
      <c r="E26" s="51"/>
      <c r="F26" s="52">
        <v>229198</v>
      </c>
      <c r="G26" s="53">
        <f t="shared" si="1"/>
        <v>22.366803158704197</v>
      </c>
      <c r="H26" s="52">
        <v>245498</v>
      </c>
      <c r="I26" s="53">
        <f t="shared" si="0"/>
        <v>-6.6395652917742742</v>
      </c>
    </row>
    <row r="27" spans="1:9" ht="18" customHeight="1">
      <c r="A27" s="84"/>
      <c r="B27" s="84"/>
      <c r="C27" s="51" t="s">
        <v>9</v>
      </c>
      <c r="D27" s="51"/>
      <c r="E27" s="51"/>
      <c r="F27" s="52">
        <f>SUM(F9,F20:F26)</f>
        <v>1024724</v>
      </c>
      <c r="G27" s="53">
        <f t="shared" si="1"/>
        <v>100</v>
      </c>
      <c r="H27" s="52">
        <f>SUM(H9,H20:H26)</f>
        <v>1134876</v>
      </c>
      <c r="I27" s="53">
        <f t="shared" si="0"/>
        <v>-9.7060824266263506</v>
      </c>
    </row>
    <row r="28" spans="1:9" ht="18" customHeight="1">
      <c r="A28" s="84"/>
      <c r="B28" s="84" t="s">
        <v>88</v>
      </c>
      <c r="C28" s="59" t="s">
        <v>10</v>
      </c>
      <c r="D28" s="51"/>
      <c r="E28" s="51"/>
      <c r="F28" s="52">
        <v>334650</v>
      </c>
      <c r="G28" s="53">
        <f t="shared" ref="G28:G45" si="2">F28/$F$45*100</f>
        <v>33.18709129747495</v>
      </c>
      <c r="H28" s="52">
        <v>346229</v>
      </c>
      <c r="I28" s="53">
        <f t="shared" si="0"/>
        <v>-3.3443183557703149</v>
      </c>
    </row>
    <row r="29" spans="1:9" ht="18" customHeight="1">
      <c r="A29" s="84"/>
      <c r="B29" s="84"/>
      <c r="C29" s="61"/>
      <c r="D29" s="51" t="s">
        <v>11</v>
      </c>
      <c r="E29" s="51"/>
      <c r="F29" s="52">
        <v>201022</v>
      </c>
      <c r="G29" s="53">
        <f t="shared" si="2"/>
        <v>19.935262115048584</v>
      </c>
      <c r="H29" s="52">
        <v>212534</v>
      </c>
      <c r="I29" s="53">
        <f t="shared" si="0"/>
        <v>-5.4165451174870816</v>
      </c>
    </row>
    <row r="30" spans="1:9" ht="18" customHeight="1">
      <c r="A30" s="84"/>
      <c r="B30" s="84"/>
      <c r="C30" s="61"/>
      <c r="D30" s="51" t="s">
        <v>32</v>
      </c>
      <c r="E30" s="51"/>
      <c r="F30" s="52">
        <v>18509</v>
      </c>
      <c r="G30" s="53">
        <f t="shared" si="2"/>
        <v>1.8355292778274728</v>
      </c>
      <c r="H30" s="52">
        <v>18700</v>
      </c>
      <c r="I30" s="53">
        <f t="shared" si="0"/>
        <v>-1.0213903743315544</v>
      </c>
    </row>
    <row r="31" spans="1:9" ht="18" customHeight="1">
      <c r="A31" s="84"/>
      <c r="B31" s="84"/>
      <c r="C31" s="60"/>
      <c r="D31" s="51" t="s">
        <v>12</v>
      </c>
      <c r="E31" s="51"/>
      <c r="F31" s="52">
        <v>115118</v>
      </c>
      <c r="G31" s="53">
        <f t="shared" si="2"/>
        <v>11.416200735044734</v>
      </c>
      <c r="H31" s="52">
        <v>114995</v>
      </c>
      <c r="I31" s="53">
        <f t="shared" si="0"/>
        <v>0.10696117222488422</v>
      </c>
    </row>
    <row r="32" spans="1:9" ht="18" customHeight="1">
      <c r="A32" s="84"/>
      <c r="B32" s="84"/>
      <c r="C32" s="59" t="s">
        <v>13</v>
      </c>
      <c r="D32" s="51"/>
      <c r="E32" s="51"/>
      <c r="F32" s="52">
        <v>516806</v>
      </c>
      <c r="G32" s="53">
        <f t="shared" si="2"/>
        <v>51.251420603863252</v>
      </c>
      <c r="H32" s="52">
        <v>580580</v>
      </c>
      <c r="I32" s="53">
        <f t="shared" si="0"/>
        <v>-10.984532708670635</v>
      </c>
    </row>
    <row r="33" spans="1:9" ht="18" customHeight="1">
      <c r="A33" s="84"/>
      <c r="B33" s="84"/>
      <c r="C33" s="61"/>
      <c r="D33" s="51" t="s">
        <v>14</v>
      </c>
      <c r="E33" s="51"/>
      <c r="F33" s="52">
        <v>42448</v>
      </c>
      <c r="G33" s="53">
        <f t="shared" si="2"/>
        <v>4.2095492347085504</v>
      </c>
      <c r="H33" s="52">
        <v>70881</v>
      </c>
      <c r="I33" s="53">
        <f t="shared" si="0"/>
        <v>-40.113711713999521</v>
      </c>
    </row>
    <row r="34" spans="1:9" ht="18" customHeight="1">
      <c r="A34" s="84"/>
      <c r="B34" s="84"/>
      <c r="C34" s="61"/>
      <c r="D34" s="51" t="s">
        <v>33</v>
      </c>
      <c r="E34" s="51"/>
      <c r="F34" s="52">
        <v>5709</v>
      </c>
      <c r="G34" s="53">
        <f t="shared" si="2"/>
        <v>0.56615898466243675</v>
      </c>
      <c r="H34" s="52">
        <v>7504</v>
      </c>
      <c r="I34" s="53">
        <f t="shared" si="0"/>
        <v>-23.920575692963752</v>
      </c>
    </row>
    <row r="35" spans="1:9" ht="18" customHeight="1">
      <c r="A35" s="84"/>
      <c r="B35" s="84"/>
      <c r="C35" s="61"/>
      <c r="D35" s="51" t="s">
        <v>34</v>
      </c>
      <c r="E35" s="51"/>
      <c r="F35" s="52">
        <v>285555</v>
      </c>
      <c r="G35" s="53">
        <f t="shared" si="2"/>
        <v>28.31836203630796</v>
      </c>
      <c r="H35" s="52">
        <v>329984</v>
      </c>
      <c r="I35" s="53">
        <f t="shared" si="0"/>
        <v>-13.463986132660978</v>
      </c>
    </row>
    <row r="36" spans="1:9" ht="18" customHeight="1">
      <c r="A36" s="84"/>
      <c r="B36" s="84"/>
      <c r="C36" s="61"/>
      <c r="D36" s="51" t="s">
        <v>35</v>
      </c>
      <c r="E36" s="51"/>
      <c r="F36" s="52">
        <v>13260</v>
      </c>
      <c r="G36" s="53">
        <f t="shared" si="2"/>
        <v>1.3149882880756545</v>
      </c>
      <c r="H36" s="52">
        <v>13305</v>
      </c>
      <c r="I36" s="53">
        <f t="shared" si="0"/>
        <v>-0.33821871476887866</v>
      </c>
    </row>
    <row r="37" spans="1:9" ht="18" customHeight="1">
      <c r="A37" s="84"/>
      <c r="B37" s="84"/>
      <c r="C37" s="61"/>
      <c r="D37" s="51" t="s">
        <v>15</v>
      </c>
      <c r="E37" s="51"/>
      <c r="F37" s="52">
        <v>51688</v>
      </c>
      <c r="G37" s="53">
        <f t="shared" si="2"/>
        <v>5.125875915087061</v>
      </c>
      <c r="H37" s="52">
        <v>60609</v>
      </c>
      <c r="I37" s="53">
        <f t="shared" si="0"/>
        <v>-14.718936131597616</v>
      </c>
    </row>
    <row r="38" spans="1:9" ht="18" customHeight="1">
      <c r="A38" s="84"/>
      <c r="B38" s="84"/>
      <c r="C38" s="60"/>
      <c r="D38" s="51" t="s">
        <v>36</v>
      </c>
      <c r="E38" s="51"/>
      <c r="F38" s="52">
        <v>118146</v>
      </c>
      <c r="G38" s="53">
        <f t="shared" si="2"/>
        <v>11.716486145021589</v>
      </c>
      <c r="H38" s="52">
        <v>98297</v>
      </c>
      <c r="I38" s="53">
        <f t="shared" si="0"/>
        <v>20.192884828631598</v>
      </c>
    </row>
    <row r="39" spans="1:9" ht="18" customHeight="1">
      <c r="A39" s="84"/>
      <c r="B39" s="84"/>
      <c r="C39" s="59" t="s">
        <v>16</v>
      </c>
      <c r="D39" s="51"/>
      <c r="E39" s="51"/>
      <c r="F39" s="52">
        <v>156918</v>
      </c>
      <c r="G39" s="53">
        <f t="shared" si="2"/>
        <v>15.561488098661805</v>
      </c>
      <c r="H39" s="52">
        <v>171012</v>
      </c>
      <c r="I39" s="53">
        <f t="shared" si="0"/>
        <v>-8.2415269103922491</v>
      </c>
    </row>
    <row r="40" spans="1:9" ht="18" customHeight="1">
      <c r="A40" s="84"/>
      <c r="B40" s="84"/>
      <c r="C40" s="61"/>
      <c r="D40" s="59" t="s">
        <v>17</v>
      </c>
      <c r="E40" s="51"/>
      <c r="F40" s="52">
        <v>142506</v>
      </c>
      <c r="G40" s="53">
        <f t="shared" si="2"/>
        <v>14.132256484201298</v>
      </c>
      <c r="H40" s="52">
        <v>148782</v>
      </c>
      <c r="I40" s="53">
        <f t="shared" si="0"/>
        <v>-4.2182522079283746</v>
      </c>
    </row>
    <row r="41" spans="1:9" ht="18" customHeight="1">
      <c r="A41" s="84"/>
      <c r="B41" s="84"/>
      <c r="C41" s="61"/>
      <c r="D41" s="61"/>
      <c r="E41" s="55" t="s">
        <v>91</v>
      </c>
      <c r="F41" s="52">
        <v>90158</v>
      </c>
      <c r="G41" s="53">
        <f t="shared" si="2"/>
        <v>8.9409286633729153</v>
      </c>
      <c r="H41" s="52">
        <v>101770</v>
      </c>
      <c r="I41" s="56">
        <f t="shared" si="0"/>
        <v>-11.410042252137176</v>
      </c>
    </row>
    <row r="42" spans="1:9" ht="18" customHeight="1">
      <c r="A42" s="84"/>
      <c r="B42" s="84"/>
      <c r="C42" s="61"/>
      <c r="D42" s="60"/>
      <c r="E42" s="45" t="s">
        <v>37</v>
      </c>
      <c r="F42" s="52">
        <v>49581</v>
      </c>
      <c r="G42" s="53">
        <f t="shared" si="2"/>
        <v>4.9169256644855972</v>
      </c>
      <c r="H42" s="52">
        <v>44781</v>
      </c>
      <c r="I42" s="56">
        <f t="shared" si="0"/>
        <v>10.718831647350434</v>
      </c>
    </row>
    <row r="43" spans="1:9" ht="18" customHeight="1">
      <c r="A43" s="84"/>
      <c r="B43" s="84"/>
      <c r="C43" s="61"/>
      <c r="D43" s="51" t="s">
        <v>38</v>
      </c>
      <c r="E43" s="51"/>
      <c r="F43" s="52">
        <v>14412</v>
      </c>
      <c r="G43" s="53">
        <f t="shared" si="2"/>
        <v>1.4292316144605077</v>
      </c>
      <c r="H43" s="52">
        <v>22230</v>
      </c>
      <c r="I43" s="56">
        <f t="shared" si="0"/>
        <v>-35.168690958164639</v>
      </c>
    </row>
    <row r="44" spans="1:9" ht="18" customHeight="1">
      <c r="A44" s="84"/>
      <c r="B44" s="84"/>
      <c r="C44" s="60"/>
      <c r="D44" s="51" t="s">
        <v>39</v>
      </c>
      <c r="E44" s="51"/>
      <c r="F44" s="52"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84"/>
      <c r="B45" s="84"/>
      <c r="C45" s="45" t="s">
        <v>18</v>
      </c>
      <c r="D45" s="45"/>
      <c r="E45" s="45"/>
      <c r="F45" s="52">
        <f>SUM(F28,F32,F39)</f>
        <v>1008374</v>
      </c>
      <c r="G45" s="53">
        <f t="shared" si="2"/>
        <v>100</v>
      </c>
      <c r="H45" s="52">
        <f>SUM(H28,H32,H39)</f>
        <v>1097821</v>
      </c>
      <c r="I45" s="53">
        <f t="shared" si="0"/>
        <v>-8.1476852783832658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100" zoomScaleSheetLayoutView="100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34" sqref="I34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21" t="s">
        <v>254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84" t="s">
        <v>115</v>
      </c>
      <c r="B7" s="59" t="s">
        <v>116</v>
      </c>
      <c r="C7" s="51"/>
      <c r="D7" s="64" t="s">
        <v>117</v>
      </c>
      <c r="E7" s="35">
        <v>1127971</v>
      </c>
      <c r="F7" s="35">
        <v>1247672</v>
      </c>
      <c r="G7" s="35">
        <v>1256617</v>
      </c>
      <c r="H7" s="35">
        <v>1134876</v>
      </c>
      <c r="I7" s="35">
        <v>1024724</v>
      </c>
    </row>
    <row r="8" spans="1:9" ht="27" customHeight="1">
      <c r="A8" s="84"/>
      <c r="B8" s="77"/>
      <c r="C8" s="51" t="s">
        <v>118</v>
      </c>
      <c r="D8" s="64" t="s">
        <v>41</v>
      </c>
      <c r="E8" s="68">
        <v>558090</v>
      </c>
      <c r="F8" s="68">
        <v>553943</v>
      </c>
      <c r="G8" s="68">
        <v>555187</v>
      </c>
      <c r="H8" s="69">
        <v>556174</v>
      </c>
      <c r="I8" s="69">
        <v>560159</v>
      </c>
    </row>
    <row r="9" spans="1:9" ht="27" customHeight="1">
      <c r="A9" s="84"/>
      <c r="B9" s="51" t="s">
        <v>119</v>
      </c>
      <c r="C9" s="51"/>
      <c r="D9" s="64"/>
      <c r="E9" s="68">
        <v>1032719</v>
      </c>
      <c r="F9" s="68">
        <v>1148186</v>
      </c>
      <c r="G9" s="68">
        <v>1194611</v>
      </c>
      <c r="H9" s="70">
        <v>1097821</v>
      </c>
      <c r="I9" s="70">
        <v>1008374</v>
      </c>
    </row>
    <row r="10" spans="1:9" ht="27" customHeight="1">
      <c r="A10" s="84"/>
      <c r="B10" s="51" t="s">
        <v>120</v>
      </c>
      <c r="C10" s="51"/>
      <c r="D10" s="64"/>
      <c r="E10" s="68">
        <v>95253</v>
      </c>
      <c r="F10" s="68">
        <v>99485</v>
      </c>
      <c r="G10" s="68">
        <v>62006</v>
      </c>
      <c r="H10" s="70">
        <v>37055</v>
      </c>
      <c r="I10" s="70">
        <v>16350</v>
      </c>
    </row>
    <row r="11" spans="1:9" ht="27" customHeight="1">
      <c r="A11" s="84"/>
      <c r="B11" s="51" t="s">
        <v>121</v>
      </c>
      <c r="C11" s="51"/>
      <c r="D11" s="64"/>
      <c r="E11" s="68">
        <v>80633</v>
      </c>
      <c r="F11" s="68">
        <v>71726</v>
      </c>
      <c r="G11" s="68">
        <v>35074</v>
      </c>
      <c r="H11" s="70">
        <v>23631</v>
      </c>
      <c r="I11" s="70">
        <v>14588</v>
      </c>
    </row>
    <row r="12" spans="1:9" ht="27" customHeight="1">
      <c r="A12" s="84"/>
      <c r="B12" s="51" t="s">
        <v>122</v>
      </c>
      <c r="C12" s="51"/>
      <c r="D12" s="64"/>
      <c r="E12" s="68">
        <v>14619</v>
      </c>
      <c r="F12" s="68">
        <v>27760</v>
      </c>
      <c r="G12" s="68">
        <v>26932</v>
      </c>
      <c r="H12" s="70">
        <v>13424</v>
      </c>
      <c r="I12" s="70">
        <v>1762</v>
      </c>
    </row>
    <row r="13" spans="1:9" ht="27" customHeight="1">
      <c r="A13" s="84"/>
      <c r="B13" s="51" t="s">
        <v>123</v>
      </c>
      <c r="C13" s="51"/>
      <c r="D13" s="64"/>
      <c r="E13" s="68">
        <v>-4453</v>
      </c>
      <c r="F13" s="68">
        <v>13140</v>
      </c>
      <c r="G13" s="68">
        <v>-828</v>
      </c>
      <c r="H13" s="70">
        <v>-13508</v>
      </c>
      <c r="I13" s="70">
        <v>-11662</v>
      </c>
    </row>
    <row r="14" spans="1:9" ht="27" customHeight="1">
      <c r="A14" s="84"/>
      <c r="B14" s="51" t="s">
        <v>124</v>
      </c>
      <c r="C14" s="51"/>
      <c r="D14" s="64"/>
      <c r="E14" s="68">
        <v>51</v>
      </c>
      <c r="F14" s="68">
        <v>104</v>
      </c>
      <c r="G14" s="68">
        <v>23</v>
      </c>
      <c r="H14" s="70">
        <v>129</v>
      </c>
      <c r="I14" s="70">
        <v>98</v>
      </c>
    </row>
    <row r="15" spans="1:9" ht="27" customHeight="1">
      <c r="A15" s="84"/>
      <c r="B15" s="51" t="s">
        <v>125</v>
      </c>
      <c r="C15" s="51"/>
      <c r="D15" s="64"/>
      <c r="E15" s="68">
        <v>-6533</v>
      </c>
      <c r="F15" s="68">
        <v>12562</v>
      </c>
      <c r="G15" s="68">
        <v>-1280</v>
      </c>
      <c r="H15" s="70">
        <v>-12510</v>
      </c>
      <c r="I15" s="70">
        <v>-11362</v>
      </c>
    </row>
    <row r="16" spans="1:9" ht="27" customHeight="1">
      <c r="A16" s="84"/>
      <c r="B16" s="51" t="s">
        <v>126</v>
      </c>
      <c r="C16" s="51"/>
      <c r="D16" s="64" t="s">
        <v>42</v>
      </c>
      <c r="E16" s="68">
        <v>197313</v>
      </c>
      <c r="F16" s="68">
        <v>166890</v>
      </c>
      <c r="G16" s="68">
        <v>197349</v>
      </c>
      <c r="H16" s="70">
        <v>198269</v>
      </c>
      <c r="I16" s="70">
        <v>205385</v>
      </c>
    </row>
    <row r="17" spans="1:9" ht="27" customHeight="1">
      <c r="A17" s="84"/>
      <c r="B17" s="51" t="s">
        <v>127</v>
      </c>
      <c r="C17" s="51"/>
      <c r="D17" s="64" t="s">
        <v>43</v>
      </c>
      <c r="E17" s="68">
        <v>237939</v>
      </c>
      <c r="F17" s="68">
        <v>103453</v>
      </c>
      <c r="G17" s="68">
        <v>121128</v>
      </c>
      <c r="H17" s="70">
        <v>118132</v>
      </c>
      <c r="I17" s="70">
        <v>135058</v>
      </c>
    </row>
    <row r="18" spans="1:9" ht="27" customHeight="1">
      <c r="A18" s="84"/>
      <c r="B18" s="51" t="s">
        <v>128</v>
      </c>
      <c r="C18" s="51"/>
      <c r="D18" s="64" t="s">
        <v>44</v>
      </c>
      <c r="E18" s="68">
        <v>1500784</v>
      </c>
      <c r="F18" s="68">
        <v>1508400</v>
      </c>
      <c r="G18" s="68">
        <v>1514416</v>
      </c>
      <c r="H18" s="70">
        <v>1482932</v>
      </c>
      <c r="I18" s="70">
        <v>1449873</v>
      </c>
    </row>
    <row r="19" spans="1:9" ht="27" customHeight="1">
      <c r="A19" s="84"/>
      <c r="B19" s="51" t="s">
        <v>129</v>
      </c>
      <c r="C19" s="51"/>
      <c r="D19" s="64" t="s">
        <v>130</v>
      </c>
      <c r="E19" s="68">
        <f>E17+E18-E16</f>
        <v>1541410</v>
      </c>
      <c r="F19" s="68">
        <f>F17+F18-F16</f>
        <v>1444963</v>
      </c>
      <c r="G19" s="68">
        <f>G17+G18-G16</f>
        <v>1438195</v>
      </c>
      <c r="H19" s="68">
        <f>H17+H18-H16</f>
        <v>1402795</v>
      </c>
      <c r="I19" s="68">
        <f>I17+I18-I16</f>
        <v>1379546</v>
      </c>
    </row>
    <row r="20" spans="1:9" ht="27" customHeight="1">
      <c r="A20" s="84"/>
      <c r="B20" s="51" t="s">
        <v>131</v>
      </c>
      <c r="C20" s="51"/>
      <c r="D20" s="64" t="s">
        <v>132</v>
      </c>
      <c r="E20" s="71">
        <f>E18/E8</f>
        <v>2.6891433281370389</v>
      </c>
      <c r="F20" s="71">
        <f>F18/F8</f>
        <v>2.7230238490241776</v>
      </c>
      <c r="G20" s="71">
        <f>G18/G8</f>
        <v>2.7277583949191895</v>
      </c>
      <c r="H20" s="71">
        <f>H18/H8</f>
        <v>2.6663094643043364</v>
      </c>
      <c r="I20" s="71">
        <f>I18/I8</f>
        <v>2.5883240294273588</v>
      </c>
    </row>
    <row r="21" spans="1:9" ht="27" customHeight="1">
      <c r="A21" s="84"/>
      <c r="B21" s="51" t="s">
        <v>133</v>
      </c>
      <c r="C21" s="51"/>
      <c r="D21" s="64" t="s">
        <v>134</v>
      </c>
      <c r="E21" s="71">
        <f>E19/E8</f>
        <v>2.7619380386675982</v>
      </c>
      <c r="F21" s="71">
        <f>F19/F8</f>
        <v>2.608504846166483</v>
      </c>
      <c r="G21" s="71">
        <f>G19/G8</f>
        <v>2.5904695174778949</v>
      </c>
      <c r="H21" s="71">
        <f>H19/H8</f>
        <v>2.5222232610657818</v>
      </c>
      <c r="I21" s="71">
        <f>I19/I8</f>
        <v>2.4627757476002348</v>
      </c>
    </row>
    <row r="22" spans="1:9" ht="27" customHeight="1">
      <c r="A22" s="84"/>
      <c r="B22" s="51" t="s">
        <v>135</v>
      </c>
      <c r="C22" s="51"/>
      <c r="D22" s="64" t="s">
        <v>136</v>
      </c>
      <c r="E22" s="68">
        <f>E18/E24*1000000</f>
        <v>643037.25225470343</v>
      </c>
      <c r="F22" s="68">
        <f>F18/F24*1000000</f>
        <v>655257.43745862285</v>
      </c>
      <c r="G22" s="68">
        <f>G18/G24*1000000</f>
        <v>657870.82166954246</v>
      </c>
      <c r="H22" s="68">
        <f>H18/H24*1000000</f>
        <v>644193.99512423133</v>
      </c>
      <c r="I22" s="68">
        <f>I18/I24*1000000</f>
        <v>629832.97972715856</v>
      </c>
    </row>
    <row r="23" spans="1:9" ht="27" customHeight="1">
      <c r="A23" s="84"/>
      <c r="B23" s="51" t="s">
        <v>137</v>
      </c>
      <c r="C23" s="51"/>
      <c r="D23" s="64" t="s">
        <v>138</v>
      </c>
      <c r="E23" s="68">
        <f>E19/E24*1000000</f>
        <v>660444.1751763894</v>
      </c>
      <c r="F23" s="68">
        <f>F19/F24*1000000</f>
        <v>627700.04813214275</v>
      </c>
      <c r="G23" s="68">
        <f>G19/G24*1000000</f>
        <v>624759.99089485826</v>
      </c>
      <c r="H23" s="68">
        <f>H19/H24*1000000</f>
        <v>609382.03194097639</v>
      </c>
      <c r="I23" s="68">
        <f>I19/I24*1000000</f>
        <v>599282.5356777336</v>
      </c>
    </row>
    <row r="24" spans="1:9" ht="27" customHeight="1">
      <c r="A24" s="84"/>
      <c r="B24" s="72" t="s">
        <v>139</v>
      </c>
      <c r="C24" s="73"/>
      <c r="D24" s="64" t="s">
        <v>140</v>
      </c>
      <c r="E24" s="68">
        <v>2333899</v>
      </c>
      <c r="F24" s="68">
        <v>2301996</v>
      </c>
      <c r="G24" s="70">
        <f>F24</f>
        <v>2301996</v>
      </c>
      <c r="H24" s="70">
        <f>G24</f>
        <v>2301996</v>
      </c>
      <c r="I24" s="70">
        <f>H24</f>
        <v>2301996</v>
      </c>
    </row>
    <row r="25" spans="1:9" ht="27" customHeight="1">
      <c r="A25" s="84"/>
      <c r="B25" s="45" t="s">
        <v>141</v>
      </c>
      <c r="C25" s="45"/>
      <c r="D25" s="45"/>
      <c r="E25" s="68">
        <v>467580</v>
      </c>
      <c r="F25" s="68">
        <v>470420</v>
      </c>
      <c r="G25" s="68">
        <v>489316</v>
      </c>
      <c r="H25" s="52">
        <v>477964</v>
      </c>
      <c r="I25" s="52">
        <v>484916</v>
      </c>
    </row>
    <row r="26" spans="1:9" ht="27" customHeight="1">
      <c r="A26" s="84"/>
      <c r="B26" s="45" t="s">
        <v>142</v>
      </c>
      <c r="C26" s="45"/>
      <c r="D26" s="45"/>
      <c r="E26" s="74">
        <v>0.63100000000000001</v>
      </c>
      <c r="F26" s="74">
        <v>0.626</v>
      </c>
      <c r="G26" s="74">
        <v>0.59699999999999998</v>
      </c>
      <c r="H26" s="75">
        <v>0.59099999999999997</v>
      </c>
      <c r="I26" s="75">
        <v>0.58799999999999997</v>
      </c>
    </row>
    <row r="27" spans="1:9" ht="27" customHeight="1">
      <c r="A27" s="84"/>
      <c r="B27" s="45" t="s">
        <v>143</v>
      </c>
      <c r="C27" s="45"/>
      <c r="D27" s="45"/>
      <c r="E27" s="56">
        <v>3.1</v>
      </c>
      <c r="F27" s="56">
        <v>5.9</v>
      </c>
      <c r="G27" s="56">
        <v>5.5</v>
      </c>
      <c r="H27" s="53">
        <v>2.8</v>
      </c>
      <c r="I27" s="53">
        <v>0.4</v>
      </c>
    </row>
    <row r="28" spans="1:9" ht="27" customHeight="1">
      <c r="A28" s="84"/>
      <c r="B28" s="45" t="s">
        <v>144</v>
      </c>
      <c r="C28" s="45"/>
      <c r="D28" s="45"/>
      <c r="E28" s="56">
        <v>97.9</v>
      </c>
      <c r="F28" s="56">
        <v>96.3</v>
      </c>
      <c r="G28" s="56">
        <v>89</v>
      </c>
      <c r="H28" s="53">
        <v>96.4</v>
      </c>
      <c r="I28" s="53">
        <v>96.7</v>
      </c>
    </row>
    <row r="29" spans="1:9" ht="27" customHeight="1">
      <c r="A29" s="84"/>
      <c r="B29" s="45" t="s">
        <v>145</v>
      </c>
      <c r="C29" s="45"/>
      <c r="D29" s="45"/>
      <c r="E29" s="56">
        <v>52.3</v>
      </c>
      <c r="F29" s="56">
        <v>51</v>
      </c>
      <c r="G29" s="56">
        <v>51.3</v>
      </c>
      <c r="H29" s="53">
        <v>53.7</v>
      </c>
      <c r="I29" s="53">
        <v>57.6</v>
      </c>
    </row>
    <row r="30" spans="1:9" ht="27" customHeight="1">
      <c r="A30" s="84"/>
      <c r="B30" s="84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3">
        <v>0</v>
      </c>
      <c r="I30" s="53">
        <v>0</v>
      </c>
    </row>
    <row r="31" spans="1:9" ht="27" customHeight="1">
      <c r="A31" s="84"/>
      <c r="B31" s="84"/>
      <c r="C31" s="45" t="s">
        <v>148</v>
      </c>
      <c r="D31" s="45"/>
      <c r="E31" s="56">
        <v>0</v>
      </c>
      <c r="F31" s="56">
        <v>0</v>
      </c>
      <c r="G31" s="56">
        <v>0</v>
      </c>
      <c r="H31" s="53">
        <v>0</v>
      </c>
      <c r="I31" s="53">
        <v>0</v>
      </c>
    </row>
    <row r="32" spans="1:9" ht="27" customHeight="1">
      <c r="A32" s="84"/>
      <c r="B32" s="84"/>
      <c r="C32" s="45" t="s">
        <v>149</v>
      </c>
      <c r="D32" s="45"/>
      <c r="E32" s="56">
        <v>12.9</v>
      </c>
      <c r="F32" s="56">
        <v>12</v>
      </c>
      <c r="G32" s="56">
        <v>11.2</v>
      </c>
      <c r="H32" s="53">
        <v>10.6</v>
      </c>
      <c r="I32" s="53">
        <v>10.3</v>
      </c>
    </row>
    <row r="33" spans="1:9" ht="27" customHeight="1">
      <c r="A33" s="84"/>
      <c r="B33" s="84"/>
      <c r="C33" s="45" t="s">
        <v>150</v>
      </c>
      <c r="D33" s="45"/>
      <c r="E33" s="56">
        <v>161.9</v>
      </c>
      <c r="F33" s="56">
        <v>159.1</v>
      </c>
      <c r="G33" s="56">
        <v>146.9</v>
      </c>
      <c r="H33" s="76">
        <v>144.19999999999999</v>
      </c>
      <c r="I33" s="76">
        <v>135.30000000000001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20" sqref="J20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1" t="s">
        <v>254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4" t="s">
        <v>48</v>
      </c>
      <c r="B6" s="95"/>
      <c r="C6" s="95"/>
      <c r="D6" s="95"/>
      <c r="E6" s="95"/>
      <c r="F6" s="90" t="s">
        <v>255</v>
      </c>
      <c r="G6" s="90"/>
      <c r="H6" s="90" t="s">
        <v>256</v>
      </c>
      <c r="I6" s="90"/>
      <c r="J6" s="90" t="s">
        <v>257</v>
      </c>
      <c r="K6" s="90"/>
      <c r="L6" s="90" t="s">
        <v>258</v>
      </c>
      <c r="M6" s="90"/>
      <c r="N6" s="90"/>
      <c r="O6" s="90"/>
    </row>
    <row r="7" spans="1:25" ht="16" customHeight="1">
      <c r="A7" s="95"/>
      <c r="B7" s="95"/>
      <c r="C7" s="95"/>
      <c r="D7" s="95"/>
      <c r="E7" s="95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" customHeight="1">
      <c r="A8" s="92" t="s">
        <v>82</v>
      </c>
      <c r="B8" s="59" t="s">
        <v>49</v>
      </c>
      <c r="C8" s="51"/>
      <c r="D8" s="51"/>
      <c r="E8" s="64" t="s">
        <v>40</v>
      </c>
      <c r="F8" s="52">
        <v>10287</v>
      </c>
      <c r="G8" s="52">
        <v>10598</v>
      </c>
      <c r="H8" s="52">
        <v>1427</v>
      </c>
      <c r="I8" s="52">
        <v>1594</v>
      </c>
      <c r="J8" s="52">
        <v>519</v>
      </c>
      <c r="K8" s="52">
        <v>537</v>
      </c>
      <c r="L8" s="52">
        <v>10678</v>
      </c>
      <c r="M8" s="52">
        <v>12295</v>
      </c>
      <c r="N8" s="52"/>
      <c r="O8" s="52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92"/>
      <c r="B9" s="61"/>
      <c r="C9" s="51" t="s">
        <v>50</v>
      </c>
      <c r="D9" s="51"/>
      <c r="E9" s="64" t="s">
        <v>41</v>
      </c>
      <c r="F9" s="52">
        <v>10193</v>
      </c>
      <c r="G9" s="52">
        <v>10468</v>
      </c>
      <c r="H9" s="52">
        <v>1423</v>
      </c>
      <c r="I9" s="52">
        <v>1482</v>
      </c>
      <c r="J9" s="52">
        <v>518</v>
      </c>
      <c r="K9" s="52">
        <v>537</v>
      </c>
      <c r="L9" s="52">
        <v>10560</v>
      </c>
      <c r="M9" s="52">
        <v>11643</v>
      </c>
      <c r="N9" s="52"/>
      <c r="O9" s="52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92"/>
      <c r="B10" s="60"/>
      <c r="C10" s="51" t="s">
        <v>51</v>
      </c>
      <c r="D10" s="51"/>
      <c r="E10" s="64" t="s">
        <v>42</v>
      </c>
      <c r="F10" s="52">
        <v>94</v>
      </c>
      <c r="G10" s="52">
        <v>130</v>
      </c>
      <c r="H10" s="52">
        <v>4</v>
      </c>
      <c r="I10" s="52">
        <v>112</v>
      </c>
      <c r="J10" s="65">
        <v>1</v>
      </c>
      <c r="K10" s="65">
        <v>0</v>
      </c>
      <c r="L10" s="52">
        <v>118</v>
      </c>
      <c r="M10" s="52">
        <v>652</v>
      </c>
      <c r="N10" s="52"/>
      <c r="O10" s="52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92"/>
      <c r="B11" s="59" t="s">
        <v>52</v>
      </c>
      <c r="C11" s="51"/>
      <c r="D11" s="51"/>
      <c r="E11" s="64" t="s">
        <v>43</v>
      </c>
      <c r="F11" s="52">
        <v>9977</v>
      </c>
      <c r="G11" s="52">
        <v>9978</v>
      </c>
      <c r="H11" s="52">
        <v>1266</v>
      </c>
      <c r="I11" s="52">
        <v>1404</v>
      </c>
      <c r="J11" s="52">
        <v>260</v>
      </c>
      <c r="K11" s="52">
        <v>281</v>
      </c>
      <c r="L11" s="52">
        <v>9838</v>
      </c>
      <c r="M11" s="52">
        <v>11013</v>
      </c>
      <c r="N11" s="52"/>
      <c r="O11" s="52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92"/>
      <c r="B12" s="61"/>
      <c r="C12" s="51" t="s">
        <v>53</v>
      </c>
      <c r="D12" s="51"/>
      <c r="E12" s="64" t="s">
        <v>44</v>
      </c>
      <c r="F12" s="52">
        <v>9894</v>
      </c>
      <c r="G12" s="52">
        <v>9677</v>
      </c>
      <c r="H12" s="52">
        <v>1263</v>
      </c>
      <c r="I12" s="52">
        <v>1238</v>
      </c>
      <c r="J12" s="52">
        <v>260</v>
      </c>
      <c r="K12" s="52">
        <v>281</v>
      </c>
      <c r="L12" s="52">
        <v>9578</v>
      </c>
      <c r="M12" s="52">
        <v>10037</v>
      </c>
      <c r="N12" s="52"/>
      <c r="O12" s="52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92"/>
      <c r="B13" s="60"/>
      <c r="C13" s="51" t="s">
        <v>54</v>
      </c>
      <c r="D13" s="51"/>
      <c r="E13" s="64" t="s">
        <v>45</v>
      </c>
      <c r="F13" s="52">
        <v>83</v>
      </c>
      <c r="G13" s="52">
        <v>301</v>
      </c>
      <c r="H13" s="65">
        <v>3</v>
      </c>
      <c r="I13" s="65">
        <v>166</v>
      </c>
      <c r="J13" s="65">
        <v>0</v>
      </c>
      <c r="K13" s="65">
        <v>0</v>
      </c>
      <c r="L13" s="52">
        <v>260</v>
      </c>
      <c r="M13" s="52">
        <v>976</v>
      </c>
      <c r="N13" s="52"/>
      <c r="O13" s="52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92"/>
      <c r="B14" s="51" t="s">
        <v>55</v>
      </c>
      <c r="C14" s="51"/>
      <c r="D14" s="51"/>
      <c r="E14" s="64" t="s">
        <v>152</v>
      </c>
      <c r="F14" s="52">
        <f t="shared" ref="F14:O15" si="0">F9-F12</f>
        <v>299</v>
      </c>
      <c r="G14" s="52">
        <f t="shared" si="0"/>
        <v>791</v>
      </c>
      <c r="H14" s="52">
        <f t="shared" si="0"/>
        <v>160</v>
      </c>
      <c r="I14" s="52">
        <f t="shared" si="0"/>
        <v>244</v>
      </c>
      <c r="J14" s="52">
        <f t="shared" si="0"/>
        <v>258</v>
      </c>
      <c r="K14" s="52">
        <f t="shared" si="0"/>
        <v>256</v>
      </c>
      <c r="L14" s="52">
        <f t="shared" si="0"/>
        <v>982</v>
      </c>
      <c r="M14" s="52">
        <f t="shared" si="0"/>
        <v>1606</v>
      </c>
      <c r="N14" s="52">
        <f t="shared" si="0"/>
        <v>0</v>
      </c>
      <c r="O14" s="52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92"/>
      <c r="B15" s="51" t="s">
        <v>56</v>
      </c>
      <c r="C15" s="51"/>
      <c r="D15" s="51"/>
      <c r="E15" s="64" t="s">
        <v>153</v>
      </c>
      <c r="F15" s="52">
        <f t="shared" si="0"/>
        <v>11</v>
      </c>
      <c r="G15" s="52">
        <f t="shared" si="0"/>
        <v>-171</v>
      </c>
      <c r="H15" s="52">
        <f t="shared" si="0"/>
        <v>1</v>
      </c>
      <c r="I15" s="52">
        <f t="shared" si="0"/>
        <v>-54</v>
      </c>
      <c r="J15" s="52">
        <f t="shared" si="0"/>
        <v>1</v>
      </c>
      <c r="K15" s="52">
        <f t="shared" si="0"/>
        <v>0</v>
      </c>
      <c r="L15" s="52">
        <f t="shared" si="0"/>
        <v>-142</v>
      </c>
      <c r="M15" s="52">
        <f t="shared" si="0"/>
        <v>-324</v>
      </c>
      <c r="N15" s="52">
        <f t="shared" si="0"/>
        <v>0</v>
      </c>
      <c r="O15" s="52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92"/>
      <c r="B16" s="51" t="s">
        <v>57</v>
      </c>
      <c r="C16" s="51"/>
      <c r="D16" s="51"/>
      <c r="E16" s="64" t="s">
        <v>154</v>
      </c>
      <c r="F16" s="52">
        <f t="shared" ref="F16:O16" si="1">F8-F11</f>
        <v>310</v>
      </c>
      <c r="G16" s="52">
        <f t="shared" si="1"/>
        <v>620</v>
      </c>
      <c r="H16" s="52">
        <f t="shared" si="1"/>
        <v>161</v>
      </c>
      <c r="I16" s="52">
        <f t="shared" si="1"/>
        <v>190</v>
      </c>
      <c r="J16" s="52">
        <f t="shared" si="1"/>
        <v>259</v>
      </c>
      <c r="K16" s="52">
        <f t="shared" si="1"/>
        <v>256</v>
      </c>
      <c r="L16" s="52">
        <f t="shared" si="1"/>
        <v>840</v>
      </c>
      <c r="M16" s="52">
        <f t="shared" si="1"/>
        <v>1282</v>
      </c>
      <c r="N16" s="52">
        <f t="shared" si="1"/>
        <v>0</v>
      </c>
      <c r="O16" s="52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92"/>
      <c r="B17" s="51" t="s">
        <v>58</v>
      </c>
      <c r="C17" s="51"/>
      <c r="D17" s="51"/>
      <c r="E17" s="49"/>
      <c r="F17" s="65">
        <v>0</v>
      </c>
      <c r="G17" s="65">
        <v>0</v>
      </c>
      <c r="H17" s="65">
        <v>0</v>
      </c>
      <c r="I17" s="65">
        <v>0</v>
      </c>
      <c r="J17" s="52">
        <v>0</v>
      </c>
      <c r="K17" s="52">
        <v>0</v>
      </c>
      <c r="L17" s="52">
        <v>0</v>
      </c>
      <c r="M17" s="52">
        <v>0</v>
      </c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92"/>
      <c r="B18" s="51" t="s">
        <v>59</v>
      </c>
      <c r="C18" s="51"/>
      <c r="D18" s="51"/>
      <c r="E18" s="49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92" t="s">
        <v>83</v>
      </c>
      <c r="B19" s="59" t="s">
        <v>60</v>
      </c>
      <c r="C19" s="51"/>
      <c r="D19" s="51"/>
      <c r="E19" s="64"/>
      <c r="F19" s="52">
        <v>70</v>
      </c>
      <c r="G19" s="52">
        <v>394</v>
      </c>
      <c r="H19" s="52">
        <v>71</v>
      </c>
      <c r="I19" s="52">
        <v>493</v>
      </c>
      <c r="J19" s="52">
        <v>0.3</v>
      </c>
      <c r="K19" s="52">
        <v>0</v>
      </c>
      <c r="L19" s="52">
        <v>7133</v>
      </c>
      <c r="M19" s="52">
        <v>1853</v>
      </c>
      <c r="N19" s="52"/>
      <c r="O19" s="52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92"/>
      <c r="B20" s="60"/>
      <c r="C20" s="51" t="s">
        <v>61</v>
      </c>
      <c r="D20" s="51"/>
      <c r="E20" s="64"/>
      <c r="F20" s="52">
        <v>0</v>
      </c>
      <c r="G20" s="52">
        <v>34</v>
      </c>
      <c r="H20" s="52">
        <v>0</v>
      </c>
      <c r="I20" s="52">
        <v>0</v>
      </c>
      <c r="J20" s="52">
        <v>0</v>
      </c>
      <c r="K20" s="52">
        <v>0</v>
      </c>
      <c r="L20" s="52">
        <v>1645</v>
      </c>
      <c r="M20" s="52">
        <v>636</v>
      </c>
      <c r="N20" s="52"/>
      <c r="O20" s="52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92"/>
      <c r="B21" s="77" t="s">
        <v>62</v>
      </c>
      <c r="C21" s="51"/>
      <c r="D21" s="51"/>
      <c r="E21" s="64" t="s">
        <v>155</v>
      </c>
      <c r="F21" s="52">
        <v>70</v>
      </c>
      <c r="G21" s="52">
        <v>394</v>
      </c>
      <c r="H21" s="52">
        <v>71</v>
      </c>
      <c r="I21" s="52">
        <v>493</v>
      </c>
      <c r="J21" s="52">
        <v>0</v>
      </c>
      <c r="K21" s="52">
        <v>0</v>
      </c>
      <c r="L21" s="52">
        <v>7133</v>
      </c>
      <c r="M21" s="52">
        <v>1853</v>
      </c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92"/>
      <c r="B22" s="59" t="s">
        <v>63</v>
      </c>
      <c r="C22" s="51"/>
      <c r="D22" s="51"/>
      <c r="E22" s="64" t="s">
        <v>156</v>
      </c>
      <c r="F22" s="52">
        <v>3610</v>
      </c>
      <c r="G22" s="52">
        <v>7500</v>
      </c>
      <c r="H22" s="52">
        <v>670</v>
      </c>
      <c r="I22" s="52">
        <v>1171</v>
      </c>
      <c r="J22" s="52">
        <v>300</v>
      </c>
      <c r="K22" s="52">
        <v>0</v>
      </c>
      <c r="L22" s="52">
        <v>5641</v>
      </c>
      <c r="M22" s="52">
        <v>3072</v>
      </c>
      <c r="N22" s="52"/>
      <c r="O22" s="52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92"/>
      <c r="B23" s="60" t="s">
        <v>64</v>
      </c>
      <c r="C23" s="51" t="s">
        <v>65</v>
      </c>
      <c r="D23" s="51"/>
      <c r="E23" s="64"/>
      <c r="F23" s="52">
        <v>2891</v>
      </c>
      <c r="G23" s="52">
        <v>3139</v>
      </c>
      <c r="H23" s="52">
        <v>129</v>
      </c>
      <c r="I23" s="52">
        <v>101</v>
      </c>
      <c r="J23" s="52">
        <v>0</v>
      </c>
      <c r="K23" s="52">
        <v>0</v>
      </c>
      <c r="L23" s="52">
        <v>1744</v>
      </c>
      <c r="M23" s="52">
        <v>1679</v>
      </c>
      <c r="N23" s="52"/>
      <c r="O23" s="52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92"/>
      <c r="B24" s="51" t="s">
        <v>157</v>
      </c>
      <c r="C24" s="51"/>
      <c r="D24" s="51"/>
      <c r="E24" s="64" t="s">
        <v>158</v>
      </c>
      <c r="F24" s="52">
        <f t="shared" ref="F24:O24" si="2">F21-F22</f>
        <v>-3540</v>
      </c>
      <c r="G24" s="52">
        <f t="shared" si="2"/>
        <v>-7106</v>
      </c>
      <c r="H24" s="52">
        <f t="shared" si="2"/>
        <v>-599</v>
      </c>
      <c r="I24" s="52">
        <f t="shared" si="2"/>
        <v>-678</v>
      </c>
      <c r="J24" s="52">
        <f t="shared" si="2"/>
        <v>-300</v>
      </c>
      <c r="K24" s="52">
        <f t="shared" si="2"/>
        <v>0</v>
      </c>
      <c r="L24" s="52">
        <f t="shared" si="2"/>
        <v>1492</v>
      </c>
      <c r="M24" s="52">
        <f t="shared" si="2"/>
        <v>-1219</v>
      </c>
      <c r="N24" s="52">
        <f t="shared" si="2"/>
        <v>0</v>
      </c>
      <c r="O24" s="52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92"/>
      <c r="B25" s="59" t="s">
        <v>66</v>
      </c>
      <c r="C25" s="59"/>
      <c r="D25" s="59"/>
      <c r="E25" s="96" t="s">
        <v>159</v>
      </c>
      <c r="F25" s="88">
        <v>3540</v>
      </c>
      <c r="G25" s="88">
        <v>7106</v>
      </c>
      <c r="H25" s="88">
        <v>599</v>
      </c>
      <c r="I25" s="88">
        <v>678</v>
      </c>
      <c r="J25" s="88">
        <v>300</v>
      </c>
      <c r="K25" s="88">
        <v>0</v>
      </c>
      <c r="L25" s="88">
        <v>0</v>
      </c>
      <c r="M25" s="88">
        <v>1219</v>
      </c>
      <c r="N25" s="88"/>
      <c r="O25" s="88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92"/>
      <c r="B26" s="77" t="s">
        <v>67</v>
      </c>
      <c r="C26" s="77"/>
      <c r="D26" s="77"/>
      <c r="E26" s="97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92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1492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95" t="s">
        <v>68</v>
      </c>
      <c r="B30" s="95"/>
      <c r="C30" s="95"/>
      <c r="D30" s="95"/>
      <c r="E30" s="95"/>
      <c r="F30" s="91" t="s">
        <v>261</v>
      </c>
      <c r="G30" s="91"/>
      <c r="H30" s="91" t="s">
        <v>262</v>
      </c>
      <c r="I30" s="91"/>
      <c r="J30" s="91" t="s">
        <v>263</v>
      </c>
      <c r="K30" s="91"/>
      <c r="L30" s="91"/>
      <c r="M30" s="91"/>
      <c r="N30" s="91"/>
      <c r="O30" s="91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95"/>
      <c r="B31" s="95"/>
      <c r="C31" s="95"/>
      <c r="D31" s="95"/>
      <c r="E31" s="95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92" t="s">
        <v>84</v>
      </c>
      <c r="B32" s="59" t="s">
        <v>49</v>
      </c>
      <c r="C32" s="51"/>
      <c r="D32" s="51"/>
      <c r="E32" s="64" t="s">
        <v>40</v>
      </c>
      <c r="F32" s="52">
        <v>5</v>
      </c>
      <c r="G32" s="52">
        <v>66</v>
      </c>
      <c r="H32" s="52">
        <v>1489</v>
      </c>
      <c r="I32" s="52">
        <v>1505</v>
      </c>
      <c r="J32" s="52">
        <v>0</v>
      </c>
      <c r="K32" s="52">
        <v>0</v>
      </c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98"/>
      <c r="B33" s="61"/>
      <c r="C33" s="59" t="s">
        <v>69</v>
      </c>
      <c r="D33" s="51"/>
      <c r="E33" s="64"/>
      <c r="F33" s="52">
        <v>5</v>
      </c>
      <c r="G33" s="52">
        <v>61</v>
      </c>
      <c r="H33" s="52">
        <v>1278</v>
      </c>
      <c r="I33" s="52">
        <v>1293</v>
      </c>
      <c r="J33" s="52">
        <v>0</v>
      </c>
      <c r="K33" s="52">
        <v>0</v>
      </c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98"/>
      <c r="B34" s="61"/>
      <c r="C34" s="60"/>
      <c r="D34" s="51" t="s">
        <v>70</v>
      </c>
      <c r="E34" s="64"/>
      <c r="F34" s="52">
        <v>0</v>
      </c>
      <c r="G34" s="52">
        <v>61</v>
      </c>
      <c r="H34" s="52">
        <v>1278</v>
      </c>
      <c r="I34" s="52">
        <v>1293</v>
      </c>
      <c r="J34" s="52">
        <v>0</v>
      </c>
      <c r="K34" s="52">
        <v>0</v>
      </c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98"/>
      <c r="B35" s="60"/>
      <c r="C35" s="77" t="s">
        <v>71</v>
      </c>
      <c r="D35" s="51"/>
      <c r="E35" s="64"/>
      <c r="F35" s="52">
        <v>0</v>
      </c>
      <c r="G35" s="52">
        <v>5</v>
      </c>
      <c r="H35" s="52">
        <v>211</v>
      </c>
      <c r="I35" s="52">
        <v>212</v>
      </c>
      <c r="J35" s="66">
        <v>0</v>
      </c>
      <c r="K35" s="66">
        <v>0</v>
      </c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98"/>
      <c r="B36" s="59" t="s">
        <v>52</v>
      </c>
      <c r="C36" s="51"/>
      <c r="D36" s="51"/>
      <c r="E36" s="64" t="s">
        <v>41</v>
      </c>
      <c r="F36" s="52">
        <v>0</v>
      </c>
      <c r="G36" s="52">
        <v>0</v>
      </c>
      <c r="H36" s="52">
        <v>539</v>
      </c>
      <c r="I36" s="52">
        <v>636</v>
      </c>
      <c r="J36" s="52">
        <v>0</v>
      </c>
      <c r="K36" s="52">
        <v>0</v>
      </c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98"/>
      <c r="B37" s="61"/>
      <c r="C37" s="51" t="s">
        <v>72</v>
      </c>
      <c r="D37" s="51"/>
      <c r="E37" s="64"/>
      <c r="F37" s="52">
        <v>0</v>
      </c>
      <c r="G37" s="52">
        <v>0</v>
      </c>
      <c r="H37" s="52">
        <v>403</v>
      </c>
      <c r="I37" s="52">
        <v>499</v>
      </c>
      <c r="J37" s="52">
        <v>0</v>
      </c>
      <c r="K37" s="52">
        <v>0</v>
      </c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98"/>
      <c r="B38" s="60"/>
      <c r="C38" s="51" t="s">
        <v>73</v>
      </c>
      <c r="D38" s="51"/>
      <c r="E38" s="64"/>
      <c r="F38" s="52">
        <v>0</v>
      </c>
      <c r="G38" s="52">
        <v>0</v>
      </c>
      <c r="H38" s="52">
        <v>136</v>
      </c>
      <c r="I38" s="52">
        <v>137</v>
      </c>
      <c r="J38" s="52">
        <v>0</v>
      </c>
      <c r="K38" s="52">
        <v>0</v>
      </c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98"/>
      <c r="B39" s="45" t="s">
        <v>74</v>
      </c>
      <c r="C39" s="45"/>
      <c r="D39" s="45"/>
      <c r="E39" s="64" t="s">
        <v>163</v>
      </c>
      <c r="F39" s="52">
        <f t="shared" ref="F39:O39" si="4">F32-F36</f>
        <v>5</v>
      </c>
      <c r="G39" s="52">
        <f t="shared" si="4"/>
        <v>66</v>
      </c>
      <c r="H39" s="52">
        <f t="shared" si="4"/>
        <v>950</v>
      </c>
      <c r="I39" s="52">
        <f t="shared" si="4"/>
        <v>869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92" t="s">
        <v>85</v>
      </c>
      <c r="B40" s="59" t="s">
        <v>75</v>
      </c>
      <c r="C40" s="51"/>
      <c r="D40" s="51"/>
      <c r="E40" s="64" t="s">
        <v>43</v>
      </c>
      <c r="F40" s="52">
        <v>0</v>
      </c>
      <c r="G40" s="52">
        <v>0</v>
      </c>
      <c r="H40" s="52">
        <v>5642</v>
      </c>
      <c r="I40" s="52">
        <v>4884</v>
      </c>
      <c r="J40" s="52">
        <v>120</v>
      </c>
      <c r="K40" s="52">
        <v>125</v>
      </c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93"/>
      <c r="B41" s="60"/>
      <c r="C41" s="51" t="s">
        <v>76</v>
      </c>
      <c r="D41" s="51"/>
      <c r="E41" s="64"/>
      <c r="F41" s="66">
        <v>0</v>
      </c>
      <c r="G41" s="66">
        <v>0</v>
      </c>
      <c r="H41" s="66">
        <v>5369</v>
      </c>
      <c r="I41" s="66">
        <v>4665</v>
      </c>
      <c r="J41" s="52">
        <v>0</v>
      </c>
      <c r="K41" s="52">
        <v>0</v>
      </c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93"/>
      <c r="B42" s="59" t="s">
        <v>63</v>
      </c>
      <c r="C42" s="51"/>
      <c r="D42" s="51"/>
      <c r="E42" s="64" t="s">
        <v>44</v>
      </c>
      <c r="F42" s="52">
        <v>0</v>
      </c>
      <c r="G42" s="52">
        <v>0</v>
      </c>
      <c r="H42" s="52">
        <v>6626</v>
      </c>
      <c r="I42" s="52">
        <v>5890</v>
      </c>
      <c r="J42" s="52">
        <v>120</v>
      </c>
      <c r="K42" s="52">
        <v>125</v>
      </c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93"/>
      <c r="B43" s="60"/>
      <c r="C43" s="51" t="s">
        <v>77</v>
      </c>
      <c r="D43" s="51"/>
      <c r="E43" s="64"/>
      <c r="F43" s="52">
        <v>0</v>
      </c>
      <c r="G43" s="52">
        <v>0</v>
      </c>
      <c r="H43" s="52">
        <v>3806</v>
      </c>
      <c r="I43" s="52">
        <v>4363</v>
      </c>
      <c r="J43" s="66">
        <v>106</v>
      </c>
      <c r="K43" s="66">
        <v>109</v>
      </c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93"/>
      <c r="B44" s="51" t="s">
        <v>74</v>
      </c>
      <c r="C44" s="51"/>
      <c r="D44" s="51"/>
      <c r="E44" s="64" t="s">
        <v>164</v>
      </c>
      <c r="F44" s="66">
        <f t="shared" ref="F44:O44" si="5">F40-F42</f>
        <v>0</v>
      </c>
      <c r="G44" s="66">
        <f t="shared" si="5"/>
        <v>0</v>
      </c>
      <c r="H44" s="66">
        <f t="shared" si="5"/>
        <v>-984</v>
      </c>
      <c r="I44" s="66">
        <f t="shared" si="5"/>
        <v>-1006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92" t="s">
        <v>86</v>
      </c>
      <c r="B45" s="45" t="s">
        <v>78</v>
      </c>
      <c r="C45" s="45"/>
      <c r="D45" s="45"/>
      <c r="E45" s="64" t="s">
        <v>165</v>
      </c>
      <c r="F45" s="52">
        <f t="shared" ref="F45:O45" si="6">F39+F44</f>
        <v>5</v>
      </c>
      <c r="G45" s="52">
        <f t="shared" si="6"/>
        <v>66</v>
      </c>
      <c r="H45" s="52">
        <f t="shared" si="6"/>
        <v>-34</v>
      </c>
      <c r="I45" s="52">
        <f t="shared" si="6"/>
        <v>-137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93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93"/>
      <c r="B47" s="51" t="s">
        <v>80</v>
      </c>
      <c r="C47" s="51"/>
      <c r="D47" s="51"/>
      <c r="E47" s="51"/>
      <c r="F47" s="52">
        <v>5</v>
      </c>
      <c r="G47" s="52">
        <v>66</v>
      </c>
      <c r="H47" s="52">
        <v>119</v>
      </c>
      <c r="I47" s="52">
        <v>86</v>
      </c>
      <c r="J47" s="52">
        <v>0</v>
      </c>
      <c r="K47" s="52">
        <v>0</v>
      </c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93"/>
      <c r="B48" s="51" t="s">
        <v>81</v>
      </c>
      <c r="C48" s="51"/>
      <c r="D48" s="51"/>
      <c r="E48" s="51"/>
      <c r="F48" s="52">
        <v>5</v>
      </c>
      <c r="G48" s="52">
        <v>66</v>
      </c>
      <c r="H48" s="52">
        <v>7</v>
      </c>
      <c r="I48" s="52">
        <v>-41</v>
      </c>
      <c r="J48" s="52">
        <v>0</v>
      </c>
      <c r="K48" s="52">
        <v>0</v>
      </c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selection activeCell="K27" sqref="K27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21" t="s">
        <v>254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3"/>
      <c r="E6" s="100" t="s">
        <v>250</v>
      </c>
      <c r="F6" s="100"/>
      <c r="G6" s="100" t="s">
        <v>251</v>
      </c>
      <c r="H6" s="100"/>
      <c r="I6" s="101" t="s">
        <v>252</v>
      </c>
      <c r="J6" s="102"/>
      <c r="K6" s="100" t="s">
        <v>253</v>
      </c>
      <c r="L6" s="100"/>
      <c r="M6" s="100"/>
      <c r="N6" s="100"/>
    </row>
    <row r="7" spans="1:14" ht="15" customHeight="1">
      <c r="A7" s="18"/>
      <c r="B7" s="19"/>
      <c r="C7" s="19"/>
      <c r="D7" s="58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84" t="s">
        <v>169</v>
      </c>
      <c r="B8" s="78" t="s">
        <v>170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>
        <v>10</v>
      </c>
      <c r="J8" s="80">
        <v>10</v>
      </c>
      <c r="K8" s="80">
        <v>114</v>
      </c>
      <c r="L8" s="80">
        <v>114</v>
      </c>
      <c r="M8" s="80"/>
      <c r="N8" s="80"/>
    </row>
    <row r="9" spans="1:14" ht="18" customHeight="1">
      <c r="A9" s="84"/>
      <c r="B9" s="84" t="s">
        <v>171</v>
      </c>
      <c r="C9" s="51" t="s">
        <v>172</v>
      </c>
      <c r="D9" s="51"/>
      <c r="E9" s="80">
        <v>50</v>
      </c>
      <c r="F9" s="80">
        <v>50</v>
      </c>
      <c r="G9" s="80">
        <v>9765</v>
      </c>
      <c r="H9" s="80">
        <v>9765</v>
      </c>
      <c r="I9" s="80">
        <v>22</v>
      </c>
      <c r="J9" s="80">
        <v>22</v>
      </c>
      <c r="K9" s="80">
        <v>7129</v>
      </c>
      <c r="L9" s="80">
        <v>7129</v>
      </c>
      <c r="M9" s="80"/>
      <c r="N9" s="80"/>
    </row>
    <row r="10" spans="1:14" ht="18" customHeight="1">
      <c r="A10" s="84"/>
      <c r="B10" s="84"/>
      <c r="C10" s="51" t="s">
        <v>173</v>
      </c>
      <c r="D10" s="51"/>
      <c r="E10" s="80">
        <v>50</v>
      </c>
      <c r="F10" s="80">
        <v>50</v>
      </c>
      <c r="G10" s="80">
        <v>9765</v>
      </c>
      <c r="H10" s="80">
        <v>9765</v>
      </c>
      <c r="I10" s="80">
        <v>21</v>
      </c>
      <c r="J10" s="80">
        <v>21</v>
      </c>
      <c r="K10" s="80">
        <v>3769</v>
      </c>
      <c r="L10" s="80">
        <v>3769</v>
      </c>
      <c r="M10" s="80"/>
      <c r="N10" s="80"/>
    </row>
    <row r="11" spans="1:14" ht="18" customHeight="1">
      <c r="A11" s="84"/>
      <c r="B11" s="84"/>
      <c r="C11" s="51" t="s">
        <v>174</v>
      </c>
      <c r="D11" s="51"/>
      <c r="E11" s="80">
        <v>0</v>
      </c>
      <c r="F11" s="80">
        <v>0</v>
      </c>
      <c r="G11" s="80">
        <v>0</v>
      </c>
      <c r="H11" s="80">
        <v>0</v>
      </c>
      <c r="I11" s="80">
        <v>1</v>
      </c>
      <c r="J11" s="80">
        <v>1</v>
      </c>
      <c r="K11" s="80">
        <v>1836</v>
      </c>
      <c r="L11" s="80">
        <v>1836</v>
      </c>
      <c r="M11" s="80"/>
      <c r="N11" s="80"/>
    </row>
    <row r="12" spans="1:14" ht="18" customHeight="1">
      <c r="A12" s="84"/>
      <c r="B12" s="84"/>
      <c r="C12" s="51" t="s">
        <v>175</v>
      </c>
      <c r="D12" s="51"/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1524</v>
      </c>
      <c r="L12" s="80">
        <v>1524</v>
      </c>
      <c r="M12" s="80"/>
      <c r="N12" s="80"/>
    </row>
    <row r="13" spans="1:14" ht="18" customHeight="1">
      <c r="A13" s="84"/>
      <c r="B13" s="84"/>
      <c r="C13" s="51" t="s">
        <v>176</v>
      </c>
      <c r="D13" s="51"/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/>
      <c r="N13" s="80"/>
    </row>
    <row r="14" spans="1:14" ht="18" customHeight="1">
      <c r="A14" s="84"/>
      <c r="B14" s="84"/>
      <c r="C14" s="51" t="s">
        <v>177</v>
      </c>
      <c r="D14" s="51"/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/>
      <c r="N14" s="80"/>
    </row>
    <row r="15" spans="1:14" ht="18" customHeight="1">
      <c r="A15" s="84" t="s">
        <v>178</v>
      </c>
      <c r="B15" s="84" t="s">
        <v>179</v>
      </c>
      <c r="C15" s="51" t="s">
        <v>180</v>
      </c>
      <c r="D15" s="51"/>
      <c r="E15" s="52">
        <v>13272</v>
      </c>
      <c r="F15" s="52">
        <v>13499</v>
      </c>
      <c r="G15" s="52">
        <v>12761</v>
      </c>
      <c r="H15" s="52">
        <v>12352</v>
      </c>
      <c r="I15" s="52">
        <v>2134</v>
      </c>
      <c r="J15" s="52">
        <v>3323</v>
      </c>
      <c r="K15" s="52">
        <v>1328</v>
      </c>
      <c r="L15" s="52">
        <v>1292</v>
      </c>
      <c r="M15" s="52"/>
      <c r="N15" s="52"/>
    </row>
    <row r="16" spans="1:14" ht="18" customHeight="1">
      <c r="A16" s="84"/>
      <c r="B16" s="84"/>
      <c r="C16" s="51" t="s">
        <v>181</v>
      </c>
      <c r="D16" s="51"/>
      <c r="E16" s="52">
        <v>1302</v>
      </c>
      <c r="F16" s="52">
        <v>1460</v>
      </c>
      <c r="G16" s="52">
        <v>70163</v>
      </c>
      <c r="H16" s="52">
        <v>68982</v>
      </c>
      <c r="I16" s="52">
        <v>7428</v>
      </c>
      <c r="J16" s="52">
        <v>6439</v>
      </c>
      <c r="K16" s="52">
        <v>4522</v>
      </c>
      <c r="L16" s="52">
        <v>4812</v>
      </c>
      <c r="M16" s="52"/>
      <c r="N16" s="52"/>
    </row>
    <row r="17" spans="1:15" ht="18" customHeight="1">
      <c r="A17" s="84"/>
      <c r="B17" s="84"/>
      <c r="C17" s="51" t="s">
        <v>182</v>
      </c>
      <c r="D17" s="51"/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/>
      <c r="N17" s="52"/>
    </row>
    <row r="18" spans="1:15" ht="18" customHeight="1">
      <c r="A18" s="84"/>
      <c r="B18" s="84"/>
      <c r="C18" s="51" t="s">
        <v>183</v>
      </c>
      <c r="D18" s="51"/>
      <c r="E18" s="52">
        <v>14574</v>
      </c>
      <c r="F18" s="52">
        <v>14959</v>
      </c>
      <c r="G18" s="52">
        <v>82924</v>
      </c>
      <c r="H18" s="52">
        <v>81335</v>
      </c>
      <c r="I18" s="52">
        <v>9562</v>
      </c>
      <c r="J18" s="52">
        <v>9762</v>
      </c>
      <c r="K18" s="52">
        <v>5850</v>
      </c>
      <c r="L18" s="52">
        <v>6105</v>
      </c>
      <c r="M18" s="52"/>
      <c r="N18" s="52"/>
    </row>
    <row r="19" spans="1:15" ht="18" customHeight="1">
      <c r="A19" s="84"/>
      <c r="B19" s="84" t="s">
        <v>184</v>
      </c>
      <c r="C19" s="51" t="s">
        <v>185</v>
      </c>
      <c r="D19" s="51"/>
      <c r="E19" s="52">
        <v>2132</v>
      </c>
      <c r="F19" s="52">
        <v>537</v>
      </c>
      <c r="G19" s="52">
        <v>1641</v>
      </c>
      <c r="H19" s="52">
        <v>1885</v>
      </c>
      <c r="I19" s="52">
        <v>1331</v>
      </c>
      <c r="J19" s="52">
        <v>1501</v>
      </c>
      <c r="K19" s="52">
        <v>446</v>
      </c>
      <c r="L19" s="52">
        <v>590</v>
      </c>
      <c r="M19" s="52"/>
      <c r="N19" s="52"/>
    </row>
    <row r="20" spans="1:15" ht="18" customHeight="1">
      <c r="A20" s="84"/>
      <c r="B20" s="84"/>
      <c r="C20" s="51" t="s">
        <v>186</v>
      </c>
      <c r="D20" s="51"/>
      <c r="E20" s="52">
        <v>2876</v>
      </c>
      <c r="F20" s="52">
        <v>5058</v>
      </c>
      <c r="G20" s="52">
        <v>71518</v>
      </c>
      <c r="H20" s="52">
        <v>69684</v>
      </c>
      <c r="I20" s="52">
        <v>1122</v>
      </c>
      <c r="J20" s="52">
        <v>1289</v>
      </c>
      <c r="K20" s="52">
        <v>6251</v>
      </c>
      <c r="L20" s="52">
        <v>6487</v>
      </c>
      <c r="M20" s="52"/>
      <c r="N20" s="52"/>
    </row>
    <row r="21" spans="1:15" ht="18" customHeight="1">
      <c r="A21" s="84"/>
      <c r="B21" s="84"/>
      <c r="C21" s="51" t="s">
        <v>187</v>
      </c>
      <c r="D21" s="51"/>
      <c r="E21" s="81">
        <v>0</v>
      </c>
      <c r="F21" s="81">
        <v>0</v>
      </c>
      <c r="G21" s="81">
        <v>71287</v>
      </c>
      <c r="H21" s="81">
        <v>69100</v>
      </c>
      <c r="I21" s="81">
        <v>0</v>
      </c>
      <c r="J21" s="81">
        <v>0</v>
      </c>
      <c r="K21" s="81">
        <v>0</v>
      </c>
      <c r="L21" s="81">
        <v>0</v>
      </c>
      <c r="M21" s="81"/>
      <c r="N21" s="81"/>
    </row>
    <row r="22" spans="1:15" ht="18" customHeight="1">
      <c r="A22" s="84"/>
      <c r="B22" s="84"/>
      <c r="C22" s="45" t="s">
        <v>188</v>
      </c>
      <c r="D22" s="45"/>
      <c r="E22" s="52">
        <v>5009</v>
      </c>
      <c r="F22" s="52">
        <v>5595</v>
      </c>
      <c r="G22" s="52">
        <v>73159</v>
      </c>
      <c r="H22" s="52">
        <v>71570</v>
      </c>
      <c r="I22" s="52">
        <v>2453</v>
      </c>
      <c r="J22" s="52">
        <v>2789</v>
      </c>
      <c r="K22" s="52">
        <v>6697</v>
      </c>
      <c r="L22" s="52">
        <v>7077</v>
      </c>
      <c r="M22" s="52"/>
      <c r="N22" s="52"/>
    </row>
    <row r="23" spans="1:15" ht="18" customHeight="1">
      <c r="A23" s="84"/>
      <c r="B23" s="84" t="s">
        <v>189</v>
      </c>
      <c r="C23" s="51" t="s">
        <v>190</v>
      </c>
      <c r="D23" s="51"/>
      <c r="E23" s="52">
        <v>50</v>
      </c>
      <c r="F23" s="52">
        <v>50</v>
      </c>
      <c r="G23" s="52">
        <v>9765</v>
      </c>
      <c r="H23" s="52">
        <v>9765</v>
      </c>
      <c r="I23" s="52">
        <v>22</v>
      </c>
      <c r="J23" s="52">
        <v>22</v>
      </c>
      <c r="K23" s="52">
        <v>7129</v>
      </c>
      <c r="L23" s="52">
        <v>7129</v>
      </c>
      <c r="M23" s="52"/>
      <c r="N23" s="52"/>
    </row>
    <row r="24" spans="1:15" ht="18" customHeight="1">
      <c r="A24" s="84"/>
      <c r="B24" s="84"/>
      <c r="C24" s="51" t="s">
        <v>191</v>
      </c>
      <c r="D24" s="51"/>
      <c r="E24" s="52">
        <v>9516</v>
      </c>
      <c r="F24" s="52">
        <v>9314</v>
      </c>
      <c r="G24" s="52">
        <v>0</v>
      </c>
      <c r="H24" s="52">
        <v>0</v>
      </c>
      <c r="I24" s="52">
        <v>7087</v>
      </c>
      <c r="J24" s="52">
        <v>6950</v>
      </c>
      <c r="K24" s="52">
        <v>-7976</v>
      </c>
      <c r="L24" s="52">
        <v>-8102</v>
      </c>
      <c r="M24" s="52"/>
      <c r="N24" s="52"/>
    </row>
    <row r="25" spans="1:15" ht="18" customHeight="1">
      <c r="A25" s="84"/>
      <c r="B25" s="84"/>
      <c r="C25" s="51" t="s">
        <v>192</v>
      </c>
      <c r="D25" s="51"/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/>
      <c r="N25" s="52"/>
    </row>
    <row r="26" spans="1:15" ht="18" customHeight="1">
      <c r="A26" s="84"/>
      <c r="B26" s="84"/>
      <c r="C26" s="51" t="s">
        <v>193</v>
      </c>
      <c r="D26" s="51"/>
      <c r="E26" s="52">
        <v>9566</v>
      </c>
      <c r="F26" s="52">
        <v>9364</v>
      </c>
      <c r="G26" s="52">
        <v>9765</v>
      </c>
      <c r="H26" s="52">
        <v>9765</v>
      </c>
      <c r="I26" s="52">
        <v>7109</v>
      </c>
      <c r="J26" s="52">
        <v>6972</v>
      </c>
      <c r="K26" s="52">
        <v>-847</v>
      </c>
      <c r="L26" s="52">
        <v>-973</v>
      </c>
      <c r="M26" s="52"/>
      <c r="N26" s="52"/>
    </row>
    <row r="27" spans="1:15" ht="18" customHeight="1">
      <c r="A27" s="84"/>
      <c r="B27" s="51" t="s">
        <v>194</v>
      </c>
      <c r="C27" s="51"/>
      <c r="D27" s="51"/>
      <c r="E27" s="52">
        <v>14575</v>
      </c>
      <c r="F27" s="52">
        <v>14959</v>
      </c>
      <c r="G27" s="52">
        <v>82924</v>
      </c>
      <c r="H27" s="52">
        <v>81335</v>
      </c>
      <c r="I27" s="52">
        <v>9562</v>
      </c>
      <c r="J27" s="52">
        <v>9762</v>
      </c>
      <c r="K27" s="52">
        <v>5850</v>
      </c>
      <c r="L27" s="52">
        <v>6105</v>
      </c>
      <c r="M27" s="52"/>
      <c r="N27" s="52"/>
    </row>
    <row r="28" spans="1:15" ht="18" customHeight="1">
      <c r="A28" s="84" t="s">
        <v>195</v>
      </c>
      <c r="B28" s="84" t="s">
        <v>196</v>
      </c>
      <c r="C28" s="51" t="s">
        <v>197</v>
      </c>
      <c r="D28" s="82" t="s">
        <v>40</v>
      </c>
      <c r="E28" s="52">
        <v>1903</v>
      </c>
      <c r="F28" s="52">
        <v>924</v>
      </c>
      <c r="G28" s="52">
        <v>5922</v>
      </c>
      <c r="H28" s="52">
        <v>5859</v>
      </c>
      <c r="I28" s="52">
        <v>3536</v>
      </c>
      <c r="J28" s="52">
        <v>3357</v>
      </c>
      <c r="K28" s="52">
        <v>1055</v>
      </c>
      <c r="L28" s="52">
        <v>908</v>
      </c>
      <c r="M28" s="52"/>
      <c r="N28" s="52"/>
    </row>
    <row r="29" spans="1:15" ht="18" customHeight="1">
      <c r="A29" s="84"/>
      <c r="B29" s="84"/>
      <c r="C29" s="51" t="s">
        <v>198</v>
      </c>
      <c r="D29" s="82" t="s">
        <v>41</v>
      </c>
      <c r="E29" s="52">
        <v>1560</v>
      </c>
      <c r="F29" s="52">
        <v>813</v>
      </c>
      <c r="G29" s="52">
        <v>3455</v>
      </c>
      <c r="H29" s="52">
        <v>3792</v>
      </c>
      <c r="I29" s="52">
        <v>3209</v>
      </c>
      <c r="J29" s="52">
        <v>3135</v>
      </c>
      <c r="K29" s="52">
        <v>680</v>
      </c>
      <c r="L29" s="52">
        <v>711</v>
      </c>
      <c r="M29" s="52"/>
      <c r="N29" s="52"/>
    </row>
    <row r="30" spans="1:15" ht="18" customHeight="1">
      <c r="A30" s="84"/>
      <c r="B30" s="84"/>
      <c r="C30" s="51" t="s">
        <v>199</v>
      </c>
      <c r="D30" s="82" t="s">
        <v>200</v>
      </c>
      <c r="E30" s="52">
        <v>145</v>
      </c>
      <c r="F30" s="52">
        <v>142</v>
      </c>
      <c r="G30" s="52">
        <v>416</v>
      </c>
      <c r="H30" s="52">
        <v>389</v>
      </c>
      <c r="I30" s="52">
        <v>127</v>
      </c>
      <c r="J30" s="52">
        <v>131</v>
      </c>
      <c r="K30" s="52">
        <v>344</v>
      </c>
      <c r="L30" s="52">
        <v>313</v>
      </c>
      <c r="M30" s="52"/>
      <c r="N30" s="52"/>
    </row>
    <row r="31" spans="1:15" ht="18" customHeight="1">
      <c r="A31" s="84"/>
      <c r="B31" s="84"/>
      <c r="C31" s="45" t="s">
        <v>201</v>
      </c>
      <c r="D31" s="82" t="s">
        <v>202</v>
      </c>
      <c r="E31" s="52">
        <f t="shared" ref="E31:N31" si="0">E28-E29-E30</f>
        <v>198</v>
      </c>
      <c r="F31" s="52">
        <f t="shared" si="0"/>
        <v>-31</v>
      </c>
      <c r="G31" s="52">
        <f t="shared" si="0"/>
        <v>2051</v>
      </c>
      <c r="H31" s="52">
        <f t="shared" si="0"/>
        <v>1678</v>
      </c>
      <c r="I31" s="52">
        <f t="shared" si="0"/>
        <v>200</v>
      </c>
      <c r="J31" s="52">
        <f t="shared" si="0"/>
        <v>91</v>
      </c>
      <c r="K31" s="52">
        <f t="shared" si="0"/>
        <v>31</v>
      </c>
      <c r="L31" s="52">
        <f t="shared" si="0"/>
        <v>-116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84"/>
      <c r="B32" s="84"/>
      <c r="C32" s="51" t="s">
        <v>203</v>
      </c>
      <c r="D32" s="82" t="s">
        <v>204</v>
      </c>
      <c r="E32" s="52">
        <v>7</v>
      </c>
      <c r="F32" s="52">
        <v>7</v>
      </c>
      <c r="G32" s="52">
        <v>60</v>
      </c>
      <c r="H32" s="52">
        <v>49</v>
      </c>
      <c r="I32" s="52">
        <v>6</v>
      </c>
      <c r="J32" s="52">
        <v>3</v>
      </c>
      <c r="K32" s="52">
        <v>3</v>
      </c>
      <c r="L32" s="52">
        <v>5</v>
      </c>
      <c r="M32" s="52"/>
      <c r="N32" s="52"/>
    </row>
    <row r="33" spans="1:14" ht="18" customHeight="1">
      <c r="A33" s="84"/>
      <c r="B33" s="84"/>
      <c r="C33" s="51" t="s">
        <v>205</v>
      </c>
      <c r="D33" s="82" t="s">
        <v>206</v>
      </c>
      <c r="E33" s="52">
        <v>2</v>
      </c>
      <c r="F33" s="52">
        <v>4</v>
      </c>
      <c r="G33" s="52">
        <v>640</v>
      </c>
      <c r="H33" s="52">
        <v>639</v>
      </c>
      <c r="I33" s="52">
        <v>3</v>
      </c>
      <c r="J33" s="52">
        <v>5</v>
      </c>
      <c r="K33" s="52">
        <v>7</v>
      </c>
      <c r="L33" s="52">
        <v>7</v>
      </c>
      <c r="M33" s="52"/>
      <c r="N33" s="52"/>
    </row>
    <row r="34" spans="1:14" ht="18" customHeight="1">
      <c r="A34" s="84"/>
      <c r="B34" s="84"/>
      <c r="C34" s="45" t="s">
        <v>207</v>
      </c>
      <c r="D34" s="82" t="s">
        <v>208</v>
      </c>
      <c r="E34" s="52">
        <f t="shared" ref="E34:N34" si="1">E31+E32-E33</f>
        <v>203</v>
      </c>
      <c r="F34" s="52">
        <f t="shared" si="1"/>
        <v>-28</v>
      </c>
      <c r="G34" s="52">
        <f t="shared" si="1"/>
        <v>1471</v>
      </c>
      <c r="H34" s="52">
        <f t="shared" si="1"/>
        <v>1088</v>
      </c>
      <c r="I34" s="52">
        <f t="shared" si="1"/>
        <v>203</v>
      </c>
      <c r="J34" s="52">
        <f t="shared" si="1"/>
        <v>89</v>
      </c>
      <c r="K34" s="52">
        <f t="shared" si="1"/>
        <v>27</v>
      </c>
      <c r="L34" s="52">
        <f t="shared" si="1"/>
        <v>-118</v>
      </c>
      <c r="M34" s="52">
        <f t="shared" si="1"/>
        <v>0</v>
      </c>
      <c r="N34" s="52">
        <f t="shared" si="1"/>
        <v>0</v>
      </c>
    </row>
    <row r="35" spans="1:14" ht="18" customHeight="1">
      <c r="A35" s="84"/>
      <c r="B35" s="84" t="s">
        <v>209</v>
      </c>
      <c r="C35" s="51" t="s">
        <v>210</v>
      </c>
      <c r="D35" s="82" t="s">
        <v>211</v>
      </c>
      <c r="E35" s="52">
        <v>0</v>
      </c>
      <c r="F35" s="52">
        <v>0</v>
      </c>
      <c r="G35" s="52">
        <v>92</v>
      </c>
      <c r="H35" s="52">
        <v>87</v>
      </c>
      <c r="I35" s="52">
        <v>12</v>
      </c>
      <c r="J35" s="52">
        <v>3</v>
      </c>
      <c r="K35" s="52">
        <v>243</v>
      </c>
      <c r="L35" s="52">
        <v>303</v>
      </c>
      <c r="M35" s="52"/>
      <c r="N35" s="52"/>
    </row>
    <row r="36" spans="1:14" ht="18" customHeight="1">
      <c r="A36" s="84"/>
      <c r="B36" s="84"/>
      <c r="C36" s="51" t="s">
        <v>212</v>
      </c>
      <c r="D36" s="82" t="s">
        <v>213</v>
      </c>
      <c r="E36" s="52">
        <v>0</v>
      </c>
      <c r="F36" s="52">
        <v>25</v>
      </c>
      <c r="G36" s="52">
        <v>14</v>
      </c>
      <c r="H36" s="52">
        <v>44</v>
      </c>
      <c r="I36" s="52">
        <v>79</v>
      </c>
      <c r="J36" s="52">
        <v>8</v>
      </c>
      <c r="K36" s="52">
        <v>119</v>
      </c>
      <c r="L36" s="52">
        <v>11</v>
      </c>
      <c r="M36" s="52"/>
      <c r="N36" s="52"/>
    </row>
    <row r="37" spans="1:14" ht="18" customHeight="1">
      <c r="A37" s="84"/>
      <c r="B37" s="84"/>
      <c r="C37" s="51" t="s">
        <v>214</v>
      </c>
      <c r="D37" s="82" t="s">
        <v>215</v>
      </c>
      <c r="E37" s="52">
        <f t="shared" ref="E37:N37" si="2">E34+E35-E36</f>
        <v>203</v>
      </c>
      <c r="F37" s="52">
        <f t="shared" si="2"/>
        <v>-53</v>
      </c>
      <c r="G37" s="52">
        <f t="shared" si="2"/>
        <v>1549</v>
      </c>
      <c r="H37" s="52">
        <f t="shared" si="2"/>
        <v>1131</v>
      </c>
      <c r="I37" s="52">
        <f t="shared" si="2"/>
        <v>136</v>
      </c>
      <c r="J37" s="52">
        <f t="shared" si="2"/>
        <v>84</v>
      </c>
      <c r="K37" s="52">
        <f t="shared" si="2"/>
        <v>151</v>
      </c>
      <c r="L37" s="52">
        <f t="shared" si="2"/>
        <v>174</v>
      </c>
      <c r="M37" s="52">
        <f t="shared" si="2"/>
        <v>0</v>
      </c>
      <c r="N37" s="52">
        <f t="shared" si="2"/>
        <v>0</v>
      </c>
    </row>
    <row r="38" spans="1:14" ht="18" customHeight="1">
      <c r="A38" s="84"/>
      <c r="B38" s="84"/>
      <c r="C38" s="51" t="s">
        <v>216</v>
      </c>
      <c r="D38" s="82" t="s">
        <v>217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/>
      <c r="N38" s="52"/>
    </row>
    <row r="39" spans="1:14" ht="18" customHeight="1">
      <c r="A39" s="84"/>
      <c r="B39" s="84"/>
      <c r="C39" s="51" t="s">
        <v>218</v>
      </c>
      <c r="D39" s="82" t="s">
        <v>219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/>
      <c r="N39" s="52"/>
    </row>
    <row r="40" spans="1:14" ht="18" customHeight="1">
      <c r="A40" s="84"/>
      <c r="B40" s="84"/>
      <c r="C40" s="51" t="s">
        <v>220</v>
      </c>
      <c r="D40" s="82" t="s">
        <v>221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27</v>
      </c>
      <c r="L40" s="52">
        <v>41</v>
      </c>
      <c r="M40" s="52"/>
      <c r="N40" s="52"/>
    </row>
    <row r="41" spans="1:14" ht="18" customHeight="1">
      <c r="A41" s="84"/>
      <c r="B41" s="84"/>
      <c r="C41" s="45" t="s">
        <v>222</v>
      </c>
      <c r="D41" s="82" t="s">
        <v>223</v>
      </c>
      <c r="E41" s="52">
        <f t="shared" ref="E41:N41" si="3">E34+E35-E36-E40</f>
        <v>203</v>
      </c>
      <c r="F41" s="52">
        <f t="shared" si="3"/>
        <v>-53</v>
      </c>
      <c r="G41" s="52">
        <f t="shared" si="3"/>
        <v>1549</v>
      </c>
      <c r="H41" s="52">
        <f t="shared" si="3"/>
        <v>1131</v>
      </c>
      <c r="I41" s="52">
        <f t="shared" si="3"/>
        <v>136</v>
      </c>
      <c r="J41" s="52">
        <f t="shared" si="3"/>
        <v>84</v>
      </c>
      <c r="K41" s="52">
        <f t="shared" si="3"/>
        <v>124</v>
      </c>
      <c r="L41" s="52">
        <f t="shared" si="3"/>
        <v>133</v>
      </c>
      <c r="M41" s="52">
        <f t="shared" si="3"/>
        <v>0</v>
      </c>
      <c r="N41" s="52">
        <f t="shared" si="3"/>
        <v>0</v>
      </c>
    </row>
    <row r="42" spans="1:14" ht="18" customHeight="1">
      <c r="A42" s="84"/>
      <c r="B42" s="84"/>
      <c r="C42" s="99" t="s">
        <v>224</v>
      </c>
      <c r="D42" s="99"/>
      <c r="E42" s="52">
        <f t="shared" ref="E42:N42" si="4">E37+E38-E39-E40</f>
        <v>203</v>
      </c>
      <c r="F42" s="52">
        <f t="shared" si="4"/>
        <v>-53</v>
      </c>
      <c r="G42" s="52">
        <f t="shared" si="4"/>
        <v>1549</v>
      </c>
      <c r="H42" s="52">
        <f t="shared" si="4"/>
        <v>1131</v>
      </c>
      <c r="I42" s="52">
        <f t="shared" si="4"/>
        <v>136</v>
      </c>
      <c r="J42" s="52">
        <f t="shared" si="4"/>
        <v>84</v>
      </c>
      <c r="K42" s="52">
        <f t="shared" si="4"/>
        <v>124</v>
      </c>
      <c r="L42" s="52">
        <f t="shared" si="4"/>
        <v>133</v>
      </c>
      <c r="M42" s="52">
        <f t="shared" si="4"/>
        <v>0</v>
      </c>
      <c r="N42" s="52">
        <f t="shared" si="4"/>
        <v>0</v>
      </c>
    </row>
    <row r="43" spans="1:14" ht="18" customHeight="1">
      <c r="A43" s="84"/>
      <c r="B43" s="84"/>
      <c r="C43" s="51" t="s">
        <v>225</v>
      </c>
      <c r="D43" s="82" t="s">
        <v>226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/>
      <c r="N43" s="52"/>
    </row>
    <row r="44" spans="1:14" ht="18" customHeight="1">
      <c r="A44" s="84"/>
      <c r="B44" s="84"/>
      <c r="C44" s="45" t="s">
        <v>227</v>
      </c>
      <c r="D44" s="64" t="s">
        <v>228</v>
      </c>
      <c r="E44" s="52">
        <f t="shared" ref="E44:N44" si="5">E41+E43</f>
        <v>203</v>
      </c>
      <c r="F44" s="52">
        <f t="shared" si="5"/>
        <v>-53</v>
      </c>
      <c r="G44" s="52">
        <f t="shared" si="5"/>
        <v>1549</v>
      </c>
      <c r="H44" s="52">
        <f t="shared" si="5"/>
        <v>1131</v>
      </c>
      <c r="I44" s="52">
        <f t="shared" si="5"/>
        <v>136</v>
      </c>
      <c r="J44" s="52">
        <f t="shared" si="5"/>
        <v>84</v>
      </c>
      <c r="K44" s="52">
        <f t="shared" si="5"/>
        <v>124</v>
      </c>
      <c r="L44" s="52">
        <f t="shared" si="5"/>
        <v>133</v>
      </c>
      <c r="M44" s="52">
        <f t="shared" si="5"/>
        <v>0</v>
      </c>
      <c r="N44" s="52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2025-09-01T06:16:57Z</cp:lastPrinted>
  <dcterms:created xsi:type="dcterms:W3CDTF">1999-07-06T05:17:05Z</dcterms:created>
  <dcterms:modified xsi:type="dcterms:W3CDTF">2025-09-18T00:51:15Z</dcterms:modified>
</cp:coreProperties>
</file>