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Box\財政課\01_財政企画班\00F_5_23_県債借入\R07\01_銀行資金・市場公募債\06_地方債協会\03_都道府県及び指定都市の財政状況（例年照会）\03_地方債協会への回答\03_施行\"/>
    </mc:Choice>
  </mc:AlternateContent>
  <xr:revisionPtr revIDLastSave="0" documentId="13_ncr:1_{D8951DDF-9340-4136-89F7-C3355FCBB788}" xr6:coauthVersionLast="47" xr6:coauthVersionMax="47" xr10:uidLastSave="{00000000-0000-0000-0000-000000000000}"/>
  <bookViews>
    <workbookView xWindow="1050" yWindow="2925" windowWidth="21600" windowHeight="11295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F45" i="2"/>
  <c r="G45" i="2" s="1"/>
  <c r="F27" i="2"/>
  <c r="G27" i="2" s="1"/>
  <c r="F22" i="6"/>
  <c r="E22" i="6"/>
  <c r="E19" i="6"/>
  <c r="E23" i="6" s="1"/>
  <c r="H45" i="5"/>
  <c r="F45" i="5"/>
  <c r="G44" i="5" s="1"/>
  <c r="H27" i="5"/>
  <c r="F27" i="5"/>
  <c r="G19" i="5" s="1"/>
  <c r="F44" i="4"/>
  <c r="F39" i="4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 s="1"/>
  <c r="I24" i="7"/>
  <c r="I27" i="7" s="1"/>
  <c r="H24" i="7"/>
  <c r="H27" i="7" s="1"/>
  <c r="G24" i="7"/>
  <c r="G27" i="7" s="1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O24" i="4"/>
  <c r="O27" i="4" s="1"/>
  <c r="N24" i="4"/>
  <c r="N27" i="4" s="1"/>
  <c r="M24" i="4"/>
  <c r="M27" i="4" s="1"/>
  <c r="L24" i="4"/>
  <c r="L27" i="4" s="1"/>
  <c r="K24" i="4"/>
  <c r="K27" i="4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14" i="2"/>
  <c r="G41" i="2"/>
  <c r="G29" i="2"/>
  <c r="E21" i="6" l="1"/>
  <c r="G40" i="5"/>
  <c r="G28" i="5"/>
  <c r="G34" i="5"/>
  <c r="G37" i="5"/>
  <c r="G33" i="5"/>
  <c r="G42" i="5"/>
  <c r="G30" i="5"/>
  <c r="G35" i="5"/>
  <c r="F45" i="4"/>
  <c r="G45" i="4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2" i="6"/>
  <c r="H23" i="6"/>
  <c r="G23" i="6"/>
  <c r="G22" i="6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<sst xmlns="http://schemas.openxmlformats.org/spreadsheetml/2006/main" count="453" uniqueCount="262">
  <si>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</si>
  <si>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</si>
  <si>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</si>
  <si>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</si>
  <si>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</si>
  <si>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</si>
  <si>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</si>
  <si>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</si>
  <si>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</si>
  <si>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</si>
  <si>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</si>
  <si>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</si>
  <si>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</si>
  <si>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</si>
  <si>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</si>
  <si>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</si>
  <si>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</si>
  <si>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</si>
  <si>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</si>
  <si>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</si>
  <si>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</si>
  <si>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</si>
  <si>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</si>
  <si>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</si>
  <si>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</si>
  <si>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</si>
  <si>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</si>
  <si>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</si>
  <si>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</si>
  <si>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</si>
  <si>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</si>
  <si>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</si>
  <si>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</si>
  <si>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</si>
  <si>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</si>
  <si>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</si>
  <si>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</si>
  <si>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</si>
  <si>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</si>
  <si>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</si>
  <si>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</si>
  <si>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</si>
  <si>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</si>
  <si>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</si>
  <si>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</si>
  <si>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</si>
  <si>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</si>
  <si>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</si>
  <si>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</si>
  <si>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</si>
  <si>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</si>
  <si>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</si>
  <si>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</si>
  <si>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</si>
  <si>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</si>
  <si>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</si>
  <si>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</si>
  <si>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</si>
  <si>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</si>
  <si>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</si>
  <si>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</si>
  <si>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</si>
  <si>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</si>
  <si>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</si>
  <si>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</si>
  <si>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</si>
  <si>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</si>
  <si>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</si>
  <si>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</si>
  <si>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</si>
  <si>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</si>
  <si>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</si>
  <si>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</si>
  <si>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</si>
  <si>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</si>
  <si>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</si>
  <si>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</si>
  <si>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</si>
  <si>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</si>
  <si>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</si>
  <si>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</si>
  <si>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</si>
  <si>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</si>
  <si>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</si>
  <si>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</si>
  <si>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</si>
  <si>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</si>
  <si>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</si>
  <si>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</si>
  <si>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</si>
  <si>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</si>
  <si>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</si>
  <si>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</si>
  <si>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</si>
  <si>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</si>
  <si>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</si>
  <si>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</si>
  <si>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</si>
  <si>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</si>
  <si>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</si>
  <si>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</si>
  <si>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</si>
  <si>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</si>
  <si>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</si>
  <si>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</si>
  <si>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</si>
  <si>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</si>
  <si>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</si>
  <si>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</si>
  <si>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</si>
  <si>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</si>
  <si>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</si>
  <si>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</si>
  <si>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</si>
  <si>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</si>
  <si>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</si>
  <si>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</si>
  <si>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</si>
  <si>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</si>
  <si>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</si>
  <si>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</si>
  <si>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</si>
  <si>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</si>
  <si>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</si>
  <si>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</si>
  <si>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</si>
  <si>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</si>
  <si>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</si>
  <si>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</si>
  <si>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</si>
  <si>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</si>
  <si>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</si>
  <si>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</si>
  <si>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</si>
  <si>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</si>
  <si>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</si>
  <si>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</si>
  <si>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</si>
  <si>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</si>
  <si>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</si>
  <si>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</si>
  <si>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</si>
  <si>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</si>
  <si>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</si>
  <si>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</si>
  <si>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</si>
  <si>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</si>
  <si>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</si>
  <si>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</si>
  <si>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</si>
  <si>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</si>
  <si>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</si>
  <si>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</si>
  <si>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</si>
  <si>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</si>
  <si>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</si>
  <si>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</si>
  <si>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</si>
  <si>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</si>
  <si>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</si>
  <si>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</si>
  <si>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</si>
  <si>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</si>
  <si>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</si>
  <si>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</si>
  <si>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</si>
  <si>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</si>
  <si>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</si>
  <si>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</si>
  <si>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</si>
  <si>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</si>
  <si>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</si>
  <si>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</si>
  <si>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</si>
  <si>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</si>
  <si>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</si>
  <si>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</si>
  <si>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</si>
  <si>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</si>
  <si>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</si>
  <si>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</si>
  <si>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</si>
  <si>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</si>
  <si>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</si>
  <si>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</si>
  <si>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</si>
  <si>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</si>
  <si>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</si>
  <si>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</si>
  <si>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</si>
  <si>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</si>
  <si>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</si>
  <si>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</si>
  <si>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</si>
  <si>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</si>
  <si>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</si>
  <si>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</si>
  <si>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</si>
  <si>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</si>
  <si>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</si>
  <si>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</si>
  <si>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</si>
  <si>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</si>
  <si>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</si>
  <si>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</si>
  <si>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</si>
  <si>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</si>
  <si>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</si>
  <si>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</si>
  <si>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</si>
  <si>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</si>
  <si>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</si>
  <si>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</si>
  <si>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</si>
  <si>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</si>
  <si>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</si>
  <si>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</si>
  <si>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</si>
  <si>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</si>
  <si>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</si>
  <si>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</si>
  <si>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</si>
  <si>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</si>
  <si>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</si>
  <si>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</si>
  <si>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</si>
  <si>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</si>
  <si>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</si>
  <si>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</si>
  <si>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</si>
  <si>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</si>
  <si>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</si>
  <si>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</si>
  <si>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</si>
  <si>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</si>
  <si>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</si>
  <si>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</si>
  <si>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</si>
  <si>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</si>
  <si>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</si>
  <si>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</si>
  <si>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</si>
  <si>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</si>
  <si>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</si>
  <si>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</si>
  <si>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</si>
  <si>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</si>
  <si>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</si>
  <si>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</si>
  <si>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</si>
  <si>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福島県</t>
    <rPh sb="0" eb="3">
      <t>フクシマケン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</si>
  <si>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</si>
  <si>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地域開発事業</t>
    <rPh sb="0" eb="2">
      <t>チイキ</t>
    </rPh>
    <rPh sb="2" eb="6">
      <t>カイハツジギョウ</t>
    </rPh>
    <phoneticPr fontId="9"/>
  </si>
  <si>
    <t>病院事業</t>
    <rPh sb="0" eb="4">
      <t>ビョウインジギョウ</t>
    </rPh>
    <phoneticPr fontId="9"/>
  </si>
  <si>
    <t>流域下水道事業</t>
    <rPh sb="0" eb="2">
      <t>リュウイキ</t>
    </rPh>
    <rPh sb="2" eb="7">
      <t>ゲスイドウジギョウ</t>
    </rPh>
    <phoneticPr fontId="9"/>
  </si>
  <si>
    <t>農業集落排水事業</t>
    <rPh sb="0" eb="2">
      <t>ノウギョウ</t>
    </rPh>
    <rPh sb="2" eb="4">
      <t>シュウラク</t>
    </rPh>
    <rPh sb="4" eb="8">
      <t>ハイスイジギョウ</t>
    </rPh>
    <phoneticPr fontId="9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</si>
  <si>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9"/>
  </si>
  <si>
    <t>港湾整備事業特別会計</t>
    <rPh sb="0" eb="6">
      <t>コウワンセイビジギョウ</t>
    </rPh>
    <rPh sb="6" eb="8">
      <t>トクベツ</t>
    </rPh>
    <rPh sb="8" eb="10">
      <t>カイケイ</t>
    </rPh>
    <phoneticPr fontId="9"/>
  </si>
  <si>
    <t>福島県土地開発公社</t>
    <rPh sb="0" eb="3">
      <t>フクシマケン</t>
    </rPh>
    <rPh sb="3" eb="7">
      <t>トチカイハツ</t>
    </rPh>
    <rPh sb="7" eb="9">
      <t>コウシャ</t>
    </rPh>
    <phoneticPr fontId="14"/>
  </si>
  <si>
    <t>福島県道路公社</t>
    <rPh sb="0" eb="3">
      <t>フクシマケン</t>
    </rPh>
    <rPh sb="3" eb="7">
      <t>ドウロコウシャ</t>
    </rPh>
    <phoneticPr fontId="14"/>
  </si>
  <si>
    <t>福島テレビ株式会社</t>
    <rPh sb="0" eb="2">
      <t>フクシマ</t>
    </rPh>
    <rPh sb="5" eb="9">
      <t>カブシキガイシャ</t>
    </rPh>
    <phoneticPr fontId="1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</si>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</sst>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3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12"/>
      <name val="ＭＳ Ｐゴシック"/>
      <family val="1"/>
      <charset val="128"/>
    </font>
    <font>
      <b/>
      <sz val="11"/>
      <name val="ＭＳ Ｐゴシック"/>
      <family val="1"/>
      <charset val="128"/>
    </font>
    <font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9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20" fillId="0" borderId="5" xfId="0" applyFont="1" applyBorder="1" applyAlignment="1">
      <alignment horizontal="distributed" vertical="center" justifyLastLine="1"/>
    </xf>
    <xf numFmtId="0" fontId="21" fillId="0" borderId="5" xfId="0" applyFont="1" applyBorder="1" applyAlignment="1">
      <alignment horizontal="distributed" vertical="center" justifyLastLine="1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22" fillId="0" borderId="10" xfId="0" applyNumberFormat="1" applyFon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22" fillId="0" borderId="8" xfId="0" applyNumberFormat="1" applyFon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219076</xdr:colOff>
      <xdr:row>7</xdr:row>
      <xdr:rowOff>76200</xdr:rowOff>
    </xdr:from>
    <xdr:to>
      <xdr:col>7</xdr:col>
      <xdr:colOff>847726</xdr:colOff>
      <xdr:row>26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0BF663-6419-450F-ACF6-306F5E50A968}"/>
            </a:ext>
          </a:extLst>
        </xdr:cNvPr>
        <xdr:cNvSpPr txBox="1"/>
      </xdr:nvSpPr>
      <xdr:spPr>
        <a:xfrm>
          <a:off x="5353051" y="1676400"/>
          <a:ext cx="628650" cy="3838575"/>
        </a:xfrm>
        <a:prstGeom prst="rect">
          <a:avLst/>
        </a:prstGeom>
        <a:solidFill>
          <a:sysClr val="window" lastClr="FFFF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事業廃止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E1" sqref="E1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87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9" t="s">
        <v>87</v>
      </c>
      <c r="B9" s="89" t="s">
        <v>89</v>
      </c>
      <c r="C9" s="61" t="s">
        <v>3</v>
      </c>
      <c r="D9" s="53"/>
      <c r="E9" s="53"/>
      <c r="F9" s="54">
        <v>292200</v>
      </c>
      <c r="G9" s="55">
        <f>F9/$F$27*100</f>
        <v>24.412740743711339</v>
      </c>
      <c r="H9" s="54">
        <v>283826</v>
      </c>
      <c r="I9" s="55">
        <f>(F9/H9-1)*100</f>
        <v>2.9503991882350533</v>
      </c>
      <c r="K9" s="25"/>
    </row>
    <row r="10" spans="1:11" ht="18" customHeight="1">
      <c r="A10" s="89"/>
      <c r="B10" s="89"/>
      <c r="C10" s="63"/>
      <c r="D10" s="65" t="s">
        <v>22</v>
      </c>
      <c r="E10" s="53"/>
      <c r="F10" s="54">
        <v>69291</v>
      </c>
      <c r="G10" s="55">
        <f t="shared" ref="G10:G26" si="0">F10/$F$27*100</f>
        <v>5.7891280591119179</v>
      </c>
      <c r="H10" s="54">
        <v>62931</v>
      </c>
      <c r="I10" s="55">
        <f t="shared" ref="I10:I27" si="1">(F10/H10-1)*100</f>
        <v>10.106306907565422</v>
      </c>
    </row>
    <row r="11" spans="1:11" ht="18" customHeight="1">
      <c r="A11" s="89"/>
      <c r="B11" s="89"/>
      <c r="C11" s="63"/>
      <c r="D11" s="63"/>
      <c r="E11" s="47" t="s">
        <v>23</v>
      </c>
      <c r="F11" s="54">
        <v>59586</v>
      </c>
      <c r="G11" s="55">
        <f t="shared" si="0"/>
        <v>4.9782942161354686</v>
      </c>
      <c r="H11" s="54">
        <v>53575</v>
      </c>
      <c r="I11" s="55">
        <f t="shared" si="1"/>
        <v>11.219785347643496</v>
      </c>
    </row>
    <row r="12" spans="1:11" ht="18" customHeight="1">
      <c r="A12" s="89"/>
      <c r="B12" s="89"/>
      <c r="C12" s="63"/>
      <c r="D12" s="63"/>
      <c r="E12" s="47" t="s">
        <v>24</v>
      </c>
      <c r="F12" s="54">
        <v>3036</v>
      </c>
      <c r="G12" s="55">
        <f t="shared" si="0"/>
        <v>0.2536518853453375</v>
      </c>
      <c r="H12" s="54">
        <v>3030</v>
      </c>
      <c r="I12" s="55">
        <f t="shared" si="1"/>
        <v>0.1980198019801982</v>
      </c>
    </row>
    <row r="13" spans="1:11" ht="18" customHeight="1">
      <c r="A13" s="89"/>
      <c r="B13" s="89"/>
      <c r="C13" s="63"/>
      <c r="D13" s="64"/>
      <c r="E13" s="47" t="s">
        <v>25</v>
      </c>
      <c r="F13" s="54">
        <v>245</v>
      </c>
      <c r="G13" s="55">
        <f t="shared" si="0"/>
        <v>2.0469272697499243E-2</v>
      </c>
      <c r="H13" s="54">
        <v>122</v>
      </c>
      <c r="I13" s="55">
        <f t="shared" si="1"/>
        <v>100.81967213114753</v>
      </c>
    </row>
    <row r="14" spans="1:11" ht="18" customHeight="1">
      <c r="A14" s="89"/>
      <c r="B14" s="89"/>
      <c r="C14" s="63"/>
      <c r="D14" s="61" t="s">
        <v>26</v>
      </c>
      <c r="E14" s="53"/>
      <c r="F14" s="54">
        <v>65388</v>
      </c>
      <c r="G14" s="55">
        <f t="shared" si="0"/>
        <v>5.4630400128329804</v>
      </c>
      <c r="H14" s="54">
        <v>63683</v>
      </c>
      <c r="I14" s="55">
        <f t="shared" si="1"/>
        <v>2.6773236185481109</v>
      </c>
    </row>
    <row r="15" spans="1:11" ht="18" customHeight="1">
      <c r="A15" s="89"/>
      <c r="B15" s="89"/>
      <c r="C15" s="63"/>
      <c r="D15" s="63"/>
      <c r="E15" s="47" t="s">
        <v>27</v>
      </c>
      <c r="F15" s="54">
        <v>1951</v>
      </c>
      <c r="G15" s="55">
        <f t="shared" si="0"/>
        <v>0.16300224911355518</v>
      </c>
      <c r="H15" s="54">
        <v>1943</v>
      </c>
      <c r="I15" s="55">
        <f t="shared" si="1"/>
        <v>0.41173443129181031</v>
      </c>
    </row>
    <row r="16" spans="1:11" ht="18" customHeight="1">
      <c r="A16" s="89"/>
      <c r="B16" s="89"/>
      <c r="C16" s="63"/>
      <c r="D16" s="64"/>
      <c r="E16" s="47" t="s">
        <v>28</v>
      </c>
      <c r="F16" s="54">
        <v>63437</v>
      </c>
      <c r="G16" s="55">
        <f t="shared" si="0"/>
        <v>5.300037763719426</v>
      </c>
      <c r="H16" s="54">
        <v>61740</v>
      </c>
      <c r="I16" s="55">
        <f t="shared" si="1"/>
        <v>2.7486232588273429</v>
      </c>
      <c r="K16" s="26"/>
    </row>
    <row r="17" spans="1:26" ht="18" customHeight="1">
      <c r="A17" s="89"/>
      <c r="B17" s="89"/>
      <c r="C17" s="63"/>
      <c r="D17" s="90" t="s">
        <v>29</v>
      </c>
      <c r="E17" s="91"/>
      <c r="F17" s="54">
        <v>97550</v>
      </c>
      <c r="G17" s="55">
        <f t="shared" si="0"/>
        <v>8.1501124556777587</v>
      </c>
      <c r="H17" s="54">
        <v>96227</v>
      </c>
      <c r="I17" s="55">
        <f t="shared" si="1"/>
        <v>1.3748739958639566</v>
      </c>
    </row>
    <row r="18" spans="1:26" ht="18" customHeight="1">
      <c r="A18" s="89"/>
      <c r="B18" s="89"/>
      <c r="C18" s="63"/>
      <c r="D18" s="90" t="s">
        <v>93</v>
      </c>
      <c r="E18" s="92"/>
      <c r="F18" s="54">
        <v>3556</v>
      </c>
      <c r="G18" s="55">
        <f t="shared" si="0"/>
        <v>0.29709687229513182</v>
      </c>
      <c r="H18" s="54">
        <v>3007</v>
      </c>
      <c r="I18" s="55">
        <f t="shared" si="1"/>
        <v>18.257399401396746</v>
      </c>
    </row>
    <row r="19" spans="1:26" ht="18" customHeight="1">
      <c r="A19" s="89"/>
      <c r="B19" s="89"/>
      <c r="C19" s="62"/>
      <c r="D19" s="90" t="s">
        <v>94</v>
      </c>
      <c r="E19" s="92"/>
      <c r="F19" s="56">
        <v>1571</v>
      </c>
      <c r="G19" s="55">
        <f t="shared" si="0"/>
        <v>0.13125398941947472</v>
      </c>
      <c r="H19" s="54">
        <v>1812</v>
      </c>
      <c r="I19" s="55">
        <f t="shared" si="1"/>
        <v>-13.300220750551873</v>
      </c>
      <c r="Z19" s="2" t="s">
        <v>95</v>
      </c>
    </row>
    <row r="20" spans="1:26" ht="18" customHeight="1">
      <c r="A20" s="89"/>
      <c r="B20" s="89"/>
      <c r="C20" s="53" t="s">
        <v>4</v>
      </c>
      <c r="D20" s="53"/>
      <c r="E20" s="53"/>
      <c r="F20" s="54">
        <v>41362</v>
      </c>
      <c r="G20" s="55">
        <f t="shared" si="0"/>
        <v>3.455714519648831</v>
      </c>
      <c r="H20" s="54">
        <v>36239</v>
      </c>
      <c r="I20" s="55">
        <f t="shared" si="1"/>
        <v>14.136703551422492</v>
      </c>
    </row>
    <row r="21" spans="1:26" ht="18" customHeight="1">
      <c r="A21" s="89"/>
      <c r="B21" s="89"/>
      <c r="C21" s="53" t="s">
        <v>5</v>
      </c>
      <c r="D21" s="53"/>
      <c r="E21" s="53"/>
      <c r="F21" s="54">
        <v>249067</v>
      </c>
      <c r="G21" s="55">
        <f t="shared" si="0"/>
        <v>20.809062624277725</v>
      </c>
      <c r="H21" s="54">
        <v>237588</v>
      </c>
      <c r="I21" s="55">
        <f t="shared" si="1"/>
        <v>4.8314729700153158</v>
      </c>
    </row>
    <row r="22" spans="1:26" ht="18" customHeight="1">
      <c r="A22" s="89"/>
      <c r="B22" s="89"/>
      <c r="C22" s="53" t="s">
        <v>30</v>
      </c>
      <c r="D22" s="53"/>
      <c r="E22" s="53"/>
      <c r="F22" s="54">
        <v>13856</v>
      </c>
      <c r="G22" s="55">
        <f t="shared" si="0"/>
        <v>1.1576418061083651</v>
      </c>
      <c r="H22" s="54">
        <v>14216</v>
      </c>
      <c r="I22" s="55">
        <f t="shared" si="1"/>
        <v>-2.5323579065841262</v>
      </c>
    </row>
    <row r="23" spans="1:26" ht="18" customHeight="1">
      <c r="A23" s="89"/>
      <c r="B23" s="89"/>
      <c r="C23" s="53" t="s">
        <v>6</v>
      </c>
      <c r="D23" s="53"/>
      <c r="E23" s="53"/>
      <c r="F23" s="54">
        <v>206011</v>
      </c>
      <c r="G23" s="55">
        <f t="shared" si="0"/>
        <v>17.211817704834758</v>
      </c>
      <c r="H23" s="54">
        <v>194744</v>
      </c>
      <c r="I23" s="55">
        <f t="shared" si="1"/>
        <v>5.7855440989196039</v>
      </c>
    </row>
    <row r="24" spans="1:26" ht="18" customHeight="1">
      <c r="A24" s="89"/>
      <c r="B24" s="89"/>
      <c r="C24" s="53" t="s">
        <v>31</v>
      </c>
      <c r="D24" s="53"/>
      <c r="E24" s="53"/>
      <c r="F24" s="54">
        <v>2494</v>
      </c>
      <c r="G24" s="55">
        <f t="shared" si="0"/>
        <v>0.20836884125535962</v>
      </c>
      <c r="H24" s="54">
        <v>1966</v>
      </c>
      <c r="I24" s="55">
        <f t="shared" si="1"/>
        <v>26.856561546286883</v>
      </c>
    </row>
    <row r="25" spans="1:26" ht="18" customHeight="1">
      <c r="A25" s="89"/>
      <c r="B25" s="89"/>
      <c r="C25" s="53" t="s">
        <v>7</v>
      </c>
      <c r="D25" s="53"/>
      <c r="E25" s="53"/>
      <c r="F25" s="54">
        <v>119486</v>
      </c>
      <c r="G25" s="55">
        <f t="shared" si="0"/>
        <v>9.982822520544465</v>
      </c>
      <c r="H25" s="54">
        <v>113487</v>
      </c>
      <c r="I25" s="55">
        <f t="shared" si="1"/>
        <v>5.2860680077894351</v>
      </c>
    </row>
    <row r="26" spans="1:26" ht="18" customHeight="1">
      <c r="A26" s="89"/>
      <c r="B26" s="89"/>
      <c r="C26" s="53" t="s">
        <v>8</v>
      </c>
      <c r="D26" s="53"/>
      <c r="E26" s="53"/>
      <c r="F26" s="54">
        <v>272440</v>
      </c>
      <c r="G26" s="55">
        <f t="shared" si="0"/>
        <v>22.761831239619156</v>
      </c>
      <c r="H26" s="54">
        <v>279135</v>
      </c>
      <c r="I26" s="55">
        <f t="shared" si="1"/>
        <v>-2.3984810217278385</v>
      </c>
    </row>
    <row r="27" spans="1:26" ht="18" customHeight="1">
      <c r="A27" s="89"/>
      <c r="B27" s="89"/>
      <c r="C27" s="53" t="s">
        <v>9</v>
      </c>
      <c r="D27" s="53"/>
      <c r="E27" s="53"/>
      <c r="F27" s="54">
        <f>SUM(F9,F20:F26)</f>
        <v>1196916</v>
      </c>
      <c r="G27" s="55">
        <f>F27/$F$27*100</f>
        <v>100</v>
      </c>
      <c r="H27" s="54">
        <f>SUM(H9,H20:H26)</f>
        <v>1161201</v>
      </c>
      <c r="I27" s="55">
        <f t="shared" si="1"/>
        <v>3.075694905533144</v>
      </c>
    </row>
    <row r="28" spans="1:26" ht="18" customHeight="1">
      <c r="A28" s="89"/>
      <c r="B28" s="89" t="s">
        <v>88</v>
      </c>
      <c r="C28" s="61" t="s">
        <v>10</v>
      </c>
      <c r="D28" s="53"/>
      <c r="E28" s="53"/>
      <c r="F28" s="54">
        <v>363074</v>
      </c>
      <c r="G28" s="55">
        <f>F28/$F$45*100</f>
        <v>30.334125368864651</v>
      </c>
      <c r="H28" s="54">
        <v>368569</v>
      </c>
      <c r="I28" s="55">
        <f>(F28/H28-1)*100</f>
        <v>-1.4909012966364488</v>
      </c>
    </row>
    <row r="29" spans="1:26" ht="18" customHeight="1">
      <c r="A29" s="89"/>
      <c r="B29" s="89"/>
      <c r="C29" s="63"/>
      <c r="D29" s="53" t="s">
        <v>11</v>
      </c>
      <c r="E29" s="53"/>
      <c r="F29" s="54">
        <v>243606</v>
      </c>
      <c r="G29" s="55">
        <f t="shared" ref="G29:G44" si="2">F29/$F$45*100</f>
        <v>20.352806713253059</v>
      </c>
      <c r="H29" s="54">
        <v>250218</v>
      </c>
      <c r="I29" s="55">
        <f t="shared" ref="I29:I45" si="3">(F29/H29-1)*100</f>
        <v>-2.6424957437114815</v>
      </c>
    </row>
    <row r="30" spans="1:26" ht="18" customHeight="1">
      <c r="A30" s="89"/>
      <c r="B30" s="89"/>
      <c r="C30" s="63"/>
      <c r="D30" s="53" t="s">
        <v>32</v>
      </c>
      <c r="E30" s="53"/>
      <c r="F30" s="54">
        <v>22550</v>
      </c>
      <c r="G30" s="55">
        <f t="shared" si="2"/>
        <v>1.8840085686881953</v>
      </c>
      <c r="H30" s="54">
        <v>22024</v>
      </c>
      <c r="I30" s="55">
        <f t="shared" si="3"/>
        <v>2.3883036687250225</v>
      </c>
    </row>
    <row r="31" spans="1:26" ht="18" customHeight="1">
      <c r="A31" s="89"/>
      <c r="B31" s="89"/>
      <c r="C31" s="62"/>
      <c r="D31" s="53" t="s">
        <v>12</v>
      </c>
      <c r="E31" s="53"/>
      <c r="F31" s="54">
        <v>96918</v>
      </c>
      <c r="G31" s="55">
        <f t="shared" si="2"/>
        <v>8.0973100869233932</v>
      </c>
      <c r="H31" s="54">
        <v>96327</v>
      </c>
      <c r="I31" s="55">
        <f t="shared" si="3"/>
        <v>0.61353514590924974</v>
      </c>
    </row>
    <row r="32" spans="1:26" ht="18" customHeight="1">
      <c r="A32" s="89"/>
      <c r="B32" s="89"/>
      <c r="C32" s="61" t="s">
        <v>13</v>
      </c>
      <c r="D32" s="53"/>
      <c r="E32" s="53"/>
      <c r="F32" s="54">
        <v>602224</v>
      </c>
      <c r="G32" s="55">
        <f t="shared" si="2"/>
        <v>50.314641963178708</v>
      </c>
      <c r="H32" s="54">
        <v>587564</v>
      </c>
      <c r="I32" s="55">
        <f t="shared" si="3"/>
        <v>2.4950473480335855</v>
      </c>
    </row>
    <row r="33" spans="1:9" ht="18" customHeight="1">
      <c r="A33" s="89"/>
      <c r="B33" s="89"/>
      <c r="C33" s="63"/>
      <c r="D33" s="53" t="s">
        <v>14</v>
      </c>
      <c r="E33" s="53"/>
      <c r="F33" s="54">
        <v>64729</v>
      </c>
      <c r="G33" s="55">
        <f t="shared" si="2"/>
        <v>5.4079818466792986</v>
      </c>
      <c r="H33" s="54">
        <v>63915</v>
      </c>
      <c r="I33" s="55">
        <f t="shared" si="3"/>
        <v>1.2735664554486492</v>
      </c>
    </row>
    <row r="34" spans="1:9" ht="18" customHeight="1">
      <c r="A34" s="89"/>
      <c r="B34" s="89"/>
      <c r="C34" s="63"/>
      <c r="D34" s="53" t="s">
        <v>33</v>
      </c>
      <c r="E34" s="53"/>
      <c r="F34" s="54">
        <v>63035</v>
      </c>
      <c r="G34" s="55">
        <f t="shared" si="2"/>
        <v>5.2664514468851609</v>
      </c>
      <c r="H34" s="54">
        <v>57745</v>
      </c>
      <c r="I34" s="55">
        <f t="shared" si="3"/>
        <v>9.1609663174300859</v>
      </c>
    </row>
    <row r="35" spans="1:9" ht="18" customHeight="1">
      <c r="A35" s="89"/>
      <c r="B35" s="89"/>
      <c r="C35" s="63"/>
      <c r="D35" s="53" t="s">
        <v>34</v>
      </c>
      <c r="E35" s="53"/>
      <c r="F35" s="54">
        <v>289246</v>
      </c>
      <c r="G35" s="55">
        <f t="shared" si="2"/>
        <v>24.165939798615778</v>
      </c>
      <c r="H35" s="54">
        <v>272829</v>
      </c>
      <c r="I35" s="55">
        <f t="shared" si="3"/>
        <v>6.0173222054840103</v>
      </c>
    </row>
    <row r="36" spans="1:9" ht="18" customHeight="1">
      <c r="A36" s="89"/>
      <c r="B36" s="89"/>
      <c r="C36" s="63"/>
      <c r="D36" s="53" t="s">
        <v>35</v>
      </c>
      <c r="E36" s="53"/>
      <c r="F36" s="54">
        <v>15080</v>
      </c>
      <c r="G36" s="55">
        <f t="shared" si="2"/>
        <v>1.2599046215440348</v>
      </c>
      <c r="H36" s="54">
        <v>13753</v>
      </c>
      <c r="I36" s="55">
        <f t="shared" si="3"/>
        <v>9.6488038973314936</v>
      </c>
    </row>
    <row r="37" spans="1:9" ht="18" customHeight="1">
      <c r="A37" s="89"/>
      <c r="B37" s="89"/>
      <c r="C37" s="63"/>
      <c r="D37" s="53" t="s">
        <v>15</v>
      </c>
      <c r="E37" s="53"/>
      <c r="F37" s="54">
        <v>45959</v>
      </c>
      <c r="G37" s="55">
        <f t="shared" si="2"/>
        <v>3.8397849138953779</v>
      </c>
      <c r="H37" s="54">
        <v>38965</v>
      </c>
      <c r="I37" s="55">
        <f t="shared" si="3"/>
        <v>17.949441806749643</v>
      </c>
    </row>
    <row r="38" spans="1:9" ht="18" customHeight="1">
      <c r="A38" s="89"/>
      <c r="B38" s="89"/>
      <c r="C38" s="62"/>
      <c r="D38" s="53" t="s">
        <v>36</v>
      </c>
      <c r="E38" s="53"/>
      <c r="F38" s="54">
        <v>123175</v>
      </c>
      <c r="G38" s="55">
        <f t="shared" si="2"/>
        <v>10.291031283732526</v>
      </c>
      <c r="H38" s="54">
        <v>139357</v>
      </c>
      <c r="I38" s="55">
        <f t="shared" si="3"/>
        <v>-11.611903241315469</v>
      </c>
    </row>
    <row r="39" spans="1:9" ht="18" customHeight="1">
      <c r="A39" s="89"/>
      <c r="B39" s="89"/>
      <c r="C39" s="61" t="s">
        <v>16</v>
      </c>
      <c r="D39" s="53"/>
      <c r="E39" s="53"/>
      <c r="F39" s="54">
        <v>231618</v>
      </c>
      <c r="G39" s="55">
        <f t="shared" si="2"/>
        <v>19.351232667956651</v>
      </c>
      <c r="H39" s="54">
        <v>205068</v>
      </c>
      <c r="I39" s="55">
        <f t="shared" si="3"/>
        <v>12.946924922464742</v>
      </c>
    </row>
    <row r="40" spans="1:9" ht="18" customHeight="1">
      <c r="A40" s="89"/>
      <c r="B40" s="89"/>
      <c r="C40" s="63"/>
      <c r="D40" s="61" t="s">
        <v>17</v>
      </c>
      <c r="E40" s="53"/>
      <c r="F40" s="54">
        <v>220231</v>
      </c>
      <c r="G40" s="55">
        <f t="shared" si="2"/>
        <v>18.399871001807981</v>
      </c>
      <c r="H40" s="54">
        <v>189564</v>
      </c>
      <c r="I40" s="55">
        <f t="shared" si="3"/>
        <v>16.177649764723267</v>
      </c>
    </row>
    <row r="41" spans="1:9" ht="18" customHeight="1">
      <c r="A41" s="89"/>
      <c r="B41" s="89"/>
      <c r="C41" s="63"/>
      <c r="D41" s="63"/>
      <c r="E41" s="57" t="s">
        <v>91</v>
      </c>
      <c r="F41" s="54">
        <v>163602</v>
      </c>
      <c r="G41" s="55">
        <f t="shared" si="2"/>
        <v>13.668628374923554</v>
      </c>
      <c r="H41" s="54">
        <v>143487</v>
      </c>
      <c r="I41" s="58">
        <f t="shared" si="3"/>
        <v>14.018691588785037</v>
      </c>
    </row>
    <row r="42" spans="1:9" ht="18" customHeight="1">
      <c r="A42" s="89"/>
      <c r="B42" s="89"/>
      <c r="C42" s="63"/>
      <c r="D42" s="62"/>
      <c r="E42" s="47" t="s">
        <v>37</v>
      </c>
      <c r="F42" s="54">
        <v>56629</v>
      </c>
      <c r="G42" s="55">
        <f t="shared" si="2"/>
        <v>4.7312426268844261</v>
      </c>
      <c r="H42" s="54">
        <v>46077</v>
      </c>
      <c r="I42" s="58">
        <f t="shared" si="3"/>
        <v>22.900796492827212</v>
      </c>
    </row>
    <row r="43" spans="1:9" ht="18" customHeight="1">
      <c r="A43" s="89"/>
      <c r="B43" s="89"/>
      <c r="C43" s="63"/>
      <c r="D43" s="53" t="s">
        <v>38</v>
      </c>
      <c r="E43" s="53"/>
      <c r="F43" s="54">
        <v>11387</v>
      </c>
      <c r="G43" s="55">
        <f t="shared" si="2"/>
        <v>0.95136166614866879</v>
      </c>
      <c r="H43" s="54">
        <v>15504</v>
      </c>
      <c r="I43" s="58">
        <f t="shared" si="3"/>
        <v>-26.554437564499487</v>
      </c>
    </row>
    <row r="44" spans="1:9" ht="18" customHeight="1">
      <c r="A44" s="89"/>
      <c r="B44" s="89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</f>
        <v>1196916</v>
      </c>
      <c r="G45" s="55">
        <f>F45/$F$45*100</f>
        <v>100</v>
      </c>
      <c r="H45" s="54">
        <f>SUM(H28,H32,H39)</f>
        <v>1161201</v>
      </c>
      <c r="I45" s="55">
        <f t="shared" si="3"/>
        <v>3.075694905533144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J25" sqref="J25:K26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88" t="s">
        <v>250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99" t="s">
        <v>48</v>
      </c>
      <c r="B6" s="100"/>
      <c r="C6" s="100"/>
      <c r="D6" s="100"/>
      <c r="E6" s="100"/>
      <c r="F6" s="95" t="s">
        <v>251</v>
      </c>
      <c r="G6" s="95"/>
      <c r="H6" s="95" t="s">
        <v>252</v>
      </c>
      <c r="I6" s="95"/>
      <c r="J6" s="95" t="s">
        <v>253</v>
      </c>
      <c r="K6" s="95"/>
      <c r="L6" s="95" t="s">
        <v>254</v>
      </c>
      <c r="M6" s="95"/>
      <c r="N6" s="95"/>
      <c r="O6" s="95"/>
    </row>
    <row r="7" spans="1:25" ht="15.95" customHeight="1">
      <c r="A7" s="100"/>
      <c r="B7" s="100"/>
      <c r="C7" s="100"/>
      <c r="D7" s="100"/>
      <c r="E7" s="100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5.95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3071.0250000000001</v>
      </c>
      <c r="G8" s="54">
        <v>3109</v>
      </c>
      <c r="H8" s="54"/>
      <c r="I8" s="54">
        <v>720</v>
      </c>
      <c r="J8" s="54">
        <v>8868</v>
      </c>
      <c r="K8" s="54">
        <v>9838</v>
      </c>
      <c r="L8" s="54">
        <v>9084</v>
      </c>
      <c r="M8" s="54">
        <v>8721</v>
      </c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97"/>
      <c r="B9" s="63"/>
      <c r="C9" s="53" t="s">
        <v>50</v>
      </c>
      <c r="D9" s="53"/>
      <c r="E9" s="66" t="s">
        <v>41</v>
      </c>
      <c r="F9" s="54">
        <v>3024.4470000000001</v>
      </c>
      <c r="G9" s="54">
        <v>3081</v>
      </c>
      <c r="H9" s="54"/>
      <c r="I9" s="54">
        <v>720</v>
      </c>
      <c r="J9" s="54">
        <v>8867</v>
      </c>
      <c r="K9" s="54">
        <v>9044</v>
      </c>
      <c r="L9" s="54">
        <v>8764</v>
      </c>
      <c r="M9" s="54">
        <v>8403</v>
      </c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97"/>
      <c r="B10" s="62"/>
      <c r="C10" s="53" t="s">
        <v>51</v>
      </c>
      <c r="D10" s="53"/>
      <c r="E10" s="66" t="s">
        <v>42</v>
      </c>
      <c r="F10" s="54">
        <v>46.575000000000003</v>
      </c>
      <c r="G10" s="54">
        <v>27</v>
      </c>
      <c r="H10" s="54"/>
      <c r="I10" s="54"/>
      <c r="J10" s="67">
        <v>1</v>
      </c>
      <c r="K10" s="67">
        <v>794</v>
      </c>
      <c r="L10" s="54">
        <v>320</v>
      </c>
      <c r="M10" s="54">
        <v>318</v>
      </c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97"/>
      <c r="B11" s="61" t="s">
        <v>52</v>
      </c>
      <c r="C11" s="53"/>
      <c r="D11" s="53"/>
      <c r="E11" s="66" t="s">
        <v>43</v>
      </c>
      <c r="F11" s="54">
        <v>2822.9659999999999</v>
      </c>
      <c r="G11" s="54">
        <v>2938</v>
      </c>
      <c r="H11" s="54"/>
      <c r="I11" s="54">
        <v>11</v>
      </c>
      <c r="J11" s="54">
        <v>8895</v>
      </c>
      <c r="K11" s="54">
        <v>9086</v>
      </c>
      <c r="L11" s="54">
        <v>9105</v>
      </c>
      <c r="M11" s="54">
        <v>8743</v>
      </c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97"/>
      <c r="B12" s="63"/>
      <c r="C12" s="53" t="s">
        <v>53</v>
      </c>
      <c r="D12" s="53"/>
      <c r="E12" s="66" t="s">
        <v>44</v>
      </c>
      <c r="F12" s="54">
        <v>2822.181</v>
      </c>
      <c r="G12" s="54">
        <v>2886</v>
      </c>
      <c r="H12" s="54"/>
      <c r="I12" s="54">
        <v>11</v>
      </c>
      <c r="J12" s="54">
        <v>8882</v>
      </c>
      <c r="K12" s="54">
        <v>9072</v>
      </c>
      <c r="L12" s="54">
        <v>8785</v>
      </c>
      <c r="M12" s="54">
        <v>8425</v>
      </c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97"/>
      <c r="B13" s="62"/>
      <c r="C13" s="53" t="s">
        <v>54</v>
      </c>
      <c r="D13" s="53"/>
      <c r="E13" s="66" t="s">
        <v>45</v>
      </c>
      <c r="F13" s="54">
        <v>0.78500000000000003</v>
      </c>
      <c r="G13" s="54">
        <v>52</v>
      </c>
      <c r="H13" s="67"/>
      <c r="I13" s="67"/>
      <c r="J13" s="67">
        <v>13</v>
      </c>
      <c r="K13" s="67">
        <v>14</v>
      </c>
      <c r="L13" s="54">
        <v>320</v>
      </c>
      <c r="M13" s="54">
        <v>318</v>
      </c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97"/>
      <c r="B14" s="53" t="s">
        <v>55</v>
      </c>
      <c r="C14" s="53"/>
      <c r="D14" s="53"/>
      <c r="E14" s="66" t="s">
        <v>96</v>
      </c>
      <c r="F14" s="54">
        <f t="shared" ref="F14:O14" si="0">F9-F12</f>
        <v>202.26600000000008</v>
      </c>
      <c r="G14" s="54">
        <f t="shared" si="0"/>
        <v>195</v>
      </c>
      <c r="H14" s="54">
        <f t="shared" si="0"/>
        <v>0</v>
      </c>
      <c r="I14" s="54">
        <f t="shared" si="0"/>
        <v>709</v>
      </c>
      <c r="J14" s="54">
        <f t="shared" si="0"/>
        <v>-15</v>
      </c>
      <c r="K14" s="54">
        <f t="shared" si="0"/>
        <v>-28</v>
      </c>
      <c r="L14" s="54">
        <f t="shared" si="0"/>
        <v>-21</v>
      </c>
      <c r="M14" s="54">
        <f t="shared" si="0"/>
        <v>-22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97"/>
      <c r="B15" s="53" t="s">
        <v>56</v>
      </c>
      <c r="C15" s="53"/>
      <c r="D15" s="53"/>
      <c r="E15" s="66" t="s">
        <v>97</v>
      </c>
      <c r="F15" s="54">
        <f t="shared" ref="F15:O15" si="1">F10-F13</f>
        <v>45.790000000000006</v>
      </c>
      <c r="G15" s="54">
        <f t="shared" si="1"/>
        <v>-25</v>
      </c>
      <c r="H15" s="54">
        <f t="shared" si="1"/>
        <v>0</v>
      </c>
      <c r="I15" s="54">
        <f t="shared" si="1"/>
        <v>0</v>
      </c>
      <c r="J15" s="54">
        <f t="shared" si="1"/>
        <v>-12</v>
      </c>
      <c r="K15" s="54">
        <f t="shared" si="1"/>
        <v>780</v>
      </c>
      <c r="L15" s="54">
        <f t="shared" si="1"/>
        <v>0</v>
      </c>
      <c r="M15" s="54">
        <f t="shared" si="1"/>
        <v>0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97"/>
      <c r="B16" s="53" t="s">
        <v>57</v>
      </c>
      <c r="C16" s="53"/>
      <c r="D16" s="53"/>
      <c r="E16" s="66" t="s">
        <v>98</v>
      </c>
      <c r="F16" s="54">
        <f t="shared" ref="F16:O16" si="2">F8-F11</f>
        <v>248.0590000000002</v>
      </c>
      <c r="G16" s="54">
        <f t="shared" si="2"/>
        <v>171</v>
      </c>
      <c r="H16" s="54">
        <f t="shared" si="2"/>
        <v>0</v>
      </c>
      <c r="I16" s="54">
        <f t="shared" si="2"/>
        <v>709</v>
      </c>
      <c r="J16" s="54">
        <f t="shared" si="2"/>
        <v>-27</v>
      </c>
      <c r="K16" s="54">
        <f t="shared" si="2"/>
        <v>752</v>
      </c>
      <c r="L16" s="54">
        <f t="shared" si="2"/>
        <v>-21</v>
      </c>
      <c r="M16" s="54">
        <f t="shared" si="2"/>
        <v>-22</v>
      </c>
      <c r="N16" s="54">
        <f t="shared" si="2"/>
        <v>0</v>
      </c>
      <c r="O16" s="54">
        <f t="shared" si="2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97"/>
      <c r="B17" s="53" t="s">
        <v>58</v>
      </c>
      <c r="C17" s="53"/>
      <c r="D17" s="53"/>
      <c r="E17" s="51"/>
      <c r="F17" s="54"/>
      <c r="G17" s="54"/>
      <c r="H17" s="67"/>
      <c r="I17" s="67">
        <v>10571</v>
      </c>
      <c r="J17" s="54">
        <v>5829</v>
      </c>
      <c r="K17" s="54">
        <v>6099</v>
      </c>
      <c r="L17" s="54"/>
      <c r="M17" s="54"/>
      <c r="N17" s="67"/>
      <c r="O17" s="68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97"/>
      <c r="B18" s="53" t="s">
        <v>59</v>
      </c>
      <c r="C18" s="53"/>
      <c r="D18" s="53"/>
      <c r="E18" s="51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97" t="s">
        <v>83</v>
      </c>
      <c r="B19" s="61" t="s">
        <v>60</v>
      </c>
      <c r="C19" s="53"/>
      <c r="D19" s="53"/>
      <c r="E19" s="66"/>
      <c r="F19" s="54">
        <v>940.00699999999995</v>
      </c>
      <c r="G19" s="54">
        <v>2237</v>
      </c>
      <c r="H19" s="54"/>
      <c r="I19" s="54"/>
      <c r="J19" s="54">
        <v>2244</v>
      </c>
      <c r="K19" s="54">
        <v>1597</v>
      </c>
      <c r="L19" s="54">
        <v>2837</v>
      </c>
      <c r="M19" s="54">
        <v>2914</v>
      </c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97"/>
      <c r="B20" s="62"/>
      <c r="C20" s="53" t="s">
        <v>61</v>
      </c>
      <c r="D20" s="53"/>
      <c r="E20" s="66"/>
      <c r="F20" s="54">
        <v>940</v>
      </c>
      <c r="G20" s="54">
        <v>2237</v>
      </c>
      <c r="H20" s="54"/>
      <c r="I20" s="54"/>
      <c r="J20" s="54">
        <v>459</v>
      </c>
      <c r="K20" s="67">
        <v>243</v>
      </c>
      <c r="L20" s="54">
        <v>461</v>
      </c>
      <c r="M20" s="54">
        <v>409</v>
      </c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97"/>
      <c r="B21" s="53" t="s">
        <v>62</v>
      </c>
      <c r="C21" s="53"/>
      <c r="D21" s="53"/>
      <c r="E21" s="66" t="s">
        <v>99</v>
      </c>
      <c r="F21" s="54">
        <v>940.00699999999995</v>
      </c>
      <c r="G21" s="54">
        <v>2237</v>
      </c>
      <c r="H21" s="54"/>
      <c r="I21" s="54"/>
      <c r="J21" s="54">
        <v>2244</v>
      </c>
      <c r="K21" s="54">
        <v>1597</v>
      </c>
      <c r="L21" s="54">
        <v>2837</v>
      </c>
      <c r="M21" s="54">
        <v>2914</v>
      </c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97"/>
      <c r="B22" s="61" t="s">
        <v>63</v>
      </c>
      <c r="C22" s="53"/>
      <c r="D22" s="53"/>
      <c r="E22" s="66" t="s">
        <v>100</v>
      </c>
      <c r="F22" s="54">
        <v>2270.8339999999998</v>
      </c>
      <c r="G22" s="54">
        <v>3736</v>
      </c>
      <c r="H22" s="54"/>
      <c r="I22" s="54">
        <v>737</v>
      </c>
      <c r="J22" s="54">
        <v>2258</v>
      </c>
      <c r="K22" s="54">
        <v>1597</v>
      </c>
      <c r="L22" s="54">
        <v>2838</v>
      </c>
      <c r="M22" s="54">
        <v>2915</v>
      </c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97"/>
      <c r="B23" s="62" t="s">
        <v>64</v>
      </c>
      <c r="C23" s="53" t="s">
        <v>65</v>
      </c>
      <c r="D23" s="53"/>
      <c r="E23" s="66"/>
      <c r="F23" s="54">
        <v>857.83</v>
      </c>
      <c r="G23" s="54">
        <v>932</v>
      </c>
      <c r="H23" s="54"/>
      <c r="I23" s="54">
        <v>737</v>
      </c>
      <c r="J23" s="54">
        <v>750</v>
      </c>
      <c r="K23" s="54">
        <v>898</v>
      </c>
      <c r="L23" s="54">
        <v>1210</v>
      </c>
      <c r="M23" s="54">
        <v>1277</v>
      </c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97"/>
      <c r="B24" s="53" t="s">
        <v>101</v>
      </c>
      <c r="C24" s="53"/>
      <c r="D24" s="53"/>
      <c r="E24" s="66" t="s">
        <v>102</v>
      </c>
      <c r="F24" s="54">
        <f t="shared" ref="F24:O24" si="3">F21-F22</f>
        <v>-1330.8269999999998</v>
      </c>
      <c r="G24" s="54">
        <f t="shared" si="3"/>
        <v>-1499</v>
      </c>
      <c r="H24" s="54">
        <f t="shared" si="3"/>
        <v>0</v>
      </c>
      <c r="I24" s="54">
        <f t="shared" si="3"/>
        <v>-737</v>
      </c>
      <c r="J24" s="54">
        <f t="shared" si="3"/>
        <v>-14</v>
      </c>
      <c r="K24" s="54">
        <f t="shared" si="3"/>
        <v>0</v>
      </c>
      <c r="L24" s="54">
        <f t="shared" si="3"/>
        <v>-1</v>
      </c>
      <c r="M24" s="54">
        <f t="shared" si="3"/>
        <v>-1</v>
      </c>
      <c r="N24" s="54">
        <f t="shared" si="3"/>
        <v>0</v>
      </c>
      <c r="O24" s="54">
        <f t="shared" si="3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97"/>
      <c r="B25" s="61" t="s">
        <v>66</v>
      </c>
      <c r="C25" s="61"/>
      <c r="D25" s="61"/>
      <c r="E25" s="101" t="s">
        <v>103</v>
      </c>
      <c r="F25" s="93">
        <v>5040.549</v>
      </c>
      <c r="G25" s="93">
        <v>5222</v>
      </c>
      <c r="H25" s="93"/>
      <c r="I25" s="93">
        <v>741</v>
      </c>
      <c r="J25" s="93">
        <v>14</v>
      </c>
      <c r="K25" s="93"/>
      <c r="L25" s="93">
        <v>1</v>
      </c>
      <c r="M25" s="93">
        <v>1</v>
      </c>
      <c r="N25" s="93"/>
      <c r="O25" s="9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97"/>
      <c r="B26" s="80" t="s">
        <v>67</v>
      </c>
      <c r="C26" s="80"/>
      <c r="D26" s="80"/>
      <c r="E26" s="102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97"/>
      <c r="B27" s="53" t="s">
        <v>104</v>
      </c>
      <c r="C27" s="53"/>
      <c r="D27" s="53"/>
      <c r="E27" s="66" t="s">
        <v>105</v>
      </c>
      <c r="F27" s="54">
        <f>F24+F25</f>
        <v>3709.7220000000002</v>
      </c>
      <c r="G27" s="54">
        <f t="shared" ref="G27:O27" si="4">G24+G25</f>
        <v>3723</v>
      </c>
      <c r="H27" s="54">
        <f t="shared" si="4"/>
        <v>0</v>
      </c>
      <c r="I27" s="54">
        <f t="shared" si="4"/>
        <v>4</v>
      </c>
      <c r="J27" s="54">
        <f t="shared" si="4"/>
        <v>0</v>
      </c>
      <c r="K27" s="54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0" t="s">
        <v>68</v>
      </c>
      <c r="B30" s="100"/>
      <c r="C30" s="100"/>
      <c r="D30" s="100"/>
      <c r="E30" s="100"/>
      <c r="F30" s="96" t="s">
        <v>255</v>
      </c>
      <c r="G30" s="96"/>
      <c r="H30" s="96" t="s">
        <v>256</v>
      </c>
      <c r="I30" s="96"/>
      <c r="J30" s="96" t="s">
        <v>257</v>
      </c>
      <c r="K30" s="96"/>
      <c r="L30" s="96"/>
      <c r="M30" s="96"/>
      <c r="N30" s="96"/>
      <c r="O30" s="9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0"/>
      <c r="B31" s="100"/>
      <c r="C31" s="100"/>
      <c r="D31" s="100"/>
      <c r="E31" s="100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97" t="s">
        <v>84</v>
      </c>
      <c r="B32" s="61" t="s">
        <v>49</v>
      </c>
      <c r="C32" s="53"/>
      <c r="D32" s="53"/>
      <c r="E32" s="66" t="s">
        <v>40</v>
      </c>
      <c r="F32" s="54"/>
      <c r="G32" s="54"/>
      <c r="H32" s="54">
        <v>13</v>
      </c>
      <c r="I32" s="54">
        <v>14</v>
      </c>
      <c r="J32" s="54">
        <v>1454</v>
      </c>
      <c r="K32" s="54">
        <v>1850</v>
      </c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03"/>
      <c r="B33" s="63"/>
      <c r="C33" s="61" t="s">
        <v>69</v>
      </c>
      <c r="D33" s="53"/>
      <c r="E33" s="66"/>
      <c r="F33" s="54"/>
      <c r="G33" s="54"/>
      <c r="H33" s="54">
        <v>13</v>
      </c>
      <c r="I33" s="54">
        <v>14</v>
      </c>
      <c r="J33" s="54">
        <v>564</v>
      </c>
      <c r="K33" s="54">
        <v>597</v>
      </c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03"/>
      <c r="B34" s="63"/>
      <c r="C34" s="62"/>
      <c r="D34" s="53" t="s">
        <v>70</v>
      </c>
      <c r="E34" s="66"/>
      <c r="F34" s="54"/>
      <c r="G34" s="54"/>
      <c r="H34" s="54"/>
      <c r="I34" s="54"/>
      <c r="J34" s="54">
        <v>564</v>
      </c>
      <c r="K34" s="54">
        <v>597</v>
      </c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03"/>
      <c r="B35" s="62"/>
      <c r="C35" s="53" t="s">
        <v>71</v>
      </c>
      <c r="D35" s="53"/>
      <c r="E35" s="66"/>
      <c r="F35" s="54"/>
      <c r="G35" s="54"/>
      <c r="H35" s="54"/>
      <c r="I35" s="54"/>
      <c r="J35" s="68">
        <v>890</v>
      </c>
      <c r="K35" s="68">
        <v>1252</v>
      </c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03"/>
      <c r="B36" s="61" t="s">
        <v>52</v>
      </c>
      <c r="C36" s="53"/>
      <c r="D36" s="53"/>
      <c r="E36" s="66" t="s">
        <v>41</v>
      </c>
      <c r="F36" s="54"/>
      <c r="G36" s="54"/>
      <c r="H36" s="54">
        <v>13</v>
      </c>
      <c r="I36" s="54">
        <v>14</v>
      </c>
      <c r="J36" s="54">
        <v>563</v>
      </c>
      <c r="K36" s="54">
        <v>371</v>
      </c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03"/>
      <c r="B37" s="63"/>
      <c r="C37" s="53" t="s">
        <v>72</v>
      </c>
      <c r="D37" s="53"/>
      <c r="E37" s="66"/>
      <c r="F37" s="54"/>
      <c r="G37" s="54"/>
      <c r="H37" s="54">
        <v>13</v>
      </c>
      <c r="I37" s="54">
        <v>14</v>
      </c>
      <c r="J37" s="54">
        <v>323</v>
      </c>
      <c r="K37" s="54">
        <v>155</v>
      </c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03"/>
      <c r="B38" s="62"/>
      <c r="C38" s="53" t="s">
        <v>73</v>
      </c>
      <c r="D38" s="53"/>
      <c r="E38" s="66"/>
      <c r="F38" s="54"/>
      <c r="G38" s="54"/>
      <c r="H38" s="54"/>
      <c r="I38" s="54"/>
      <c r="J38" s="54">
        <v>240</v>
      </c>
      <c r="K38" s="68">
        <v>215</v>
      </c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03"/>
      <c r="B39" s="47" t="s">
        <v>74</v>
      </c>
      <c r="C39" s="47"/>
      <c r="D39" s="47"/>
      <c r="E39" s="66" t="s">
        <v>107</v>
      </c>
      <c r="F39" s="54">
        <f>F32-F36</f>
        <v>0</v>
      </c>
      <c r="G39" s="54">
        <f t="shared" ref="G39:O39" si="5">G32-G36</f>
        <v>0</v>
      </c>
      <c r="H39" s="54">
        <f t="shared" si="5"/>
        <v>0</v>
      </c>
      <c r="I39" s="54">
        <f t="shared" si="5"/>
        <v>0</v>
      </c>
      <c r="J39" s="54">
        <f t="shared" si="5"/>
        <v>891</v>
      </c>
      <c r="K39" s="54">
        <f t="shared" si="5"/>
        <v>1479</v>
      </c>
      <c r="L39" s="54">
        <f t="shared" si="5"/>
        <v>0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97" t="s">
        <v>85</v>
      </c>
      <c r="B40" s="61" t="s">
        <v>75</v>
      </c>
      <c r="C40" s="53"/>
      <c r="D40" s="53"/>
      <c r="E40" s="66" t="s">
        <v>43</v>
      </c>
      <c r="F40" s="54">
        <v>166</v>
      </c>
      <c r="G40" s="54">
        <v>183</v>
      </c>
      <c r="H40" s="54">
        <v>149</v>
      </c>
      <c r="I40" s="54">
        <v>149</v>
      </c>
      <c r="J40" s="54">
        <v>2030</v>
      </c>
      <c r="K40" s="54">
        <v>2159</v>
      </c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98"/>
      <c r="B41" s="62"/>
      <c r="C41" s="53" t="s">
        <v>76</v>
      </c>
      <c r="D41" s="53"/>
      <c r="E41" s="66"/>
      <c r="F41" s="68"/>
      <c r="G41" s="68"/>
      <c r="H41" s="68"/>
      <c r="I41" s="68"/>
      <c r="J41" s="54">
        <v>905</v>
      </c>
      <c r="K41" s="54">
        <v>1859</v>
      </c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98"/>
      <c r="B42" s="61" t="s">
        <v>63</v>
      </c>
      <c r="C42" s="53"/>
      <c r="D42" s="53"/>
      <c r="E42" s="66" t="s">
        <v>44</v>
      </c>
      <c r="F42" s="54">
        <v>166</v>
      </c>
      <c r="G42" s="54">
        <v>183</v>
      </c>
      <c r="H42" s="54">
        <v>149</v>
      </c>
      <c r="I42" s="54">
        <v>149</v>
      </c>
      <c r="J42" s="54">
        <v>2605</v>
      </c>
      <c r="K42" s="54">
        <v>3651</v>
      </c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98"/>
      <c r="B43" s="62"/>
      <c r="C43" s="53" t="s">
        <v>77</v>
      </c>
      <c r="D43" s="53"/>
      <c r="E43" s="66"/>
      <c r="F43" s="54">
        <v>151</v>
      </c>
      <c r="G43" s="54">
        <v>166</v>
      </c>
      <c r="H43" s="54">
        <v>149</v>
      </c>
      <c r="I43" s="54">
        <v>149</v>
      </c>
      <c r="J43" s="68">
        <v>2017</v>
      </c>
      <c r="K43" s="68">
        <v>1791</v>
      </c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98"/>
      <c r="B44" s="53" t="s">
        <v>74</v>
      </c>
      <c r="C44" s="53"/>
      <c r="D44" s="53"/>
      <c r="E44" s="66" t="s">
        <v>108</v>
      </c>
      <c r="F44" s="68">
        <f>F40-F42</f>
        <v>0</v>
      </c>
      <c r="G44" s="68">
        <f t="shared" ref="G44:O44" si="6">G40-G42</f>
        <v>0</v>
      </c>
      <c r="H44" s="68">
        <f t="shared" si="6"/>
        <v>0</v>
      </c>
      <c r="I44" s="68">
        <f t="shared" si="6"/>
        <v>0</v>
      </c>
      <c r="J44" s="68">
        <f t="shared" si="6"/>
        <v>-575</v>
      </c>
      <c r="K44" s="68">
        <f t="shared" si="6"/>
        <v>-1492</v>
      </c>
      <c r="L44" s="68">
        <f t="shared" si="6"/>
        <v>0</v>
      </c>
      <c r="M44" s="68">
        <f t="shared" si="6"/>
        <v>0</v>
      </c>
      <c r="N44" s="68">
        <f t="shared" si="6"/>
        <v>0</v>
      </c>
      <c r="O44" s="68">
        <f t="shared" si="6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97" t="s">
        <v>86</v>
      </c>
      <c r="B45" s="47" t="s">
        <v>78</v>
      </c>
      <c r="C45" s="47"/>
      <c r="D45" s="47"/>
      <c r="E45" s="66" t="s">
        <v>109</v>
      </c>
      <c r="F45" s="54">
        <f>F39+F44</f>
        <v>0</v>
      </c>
      <c r="G45" s="54">
        <f t="shared" ref="G45:O45" si="7">G39+G44</f>
        <v>0</v>
      </c>
      <c r="H45" s="54">
        <f t="shared" si="7"/>
        <v>0</v>
      </c>
      <c r="I45" s="54">
        <f t="shared" si="7"/>
        <v>0</v>
      </c>
      <c r="J45" s="54">
        <f t="shared" si="7"/>
        <v>316</v>
      </c>
      <c r="K45" s="54">
        <f t="shared" si="7"/>
        <v>-13</v>
      </c>
      <c r="L45" s="54">
        <f t="shared" si="7"/>
        <v>0</v>
      </c>
      <c r="M45" s="54">
        <f t="shared" si="7"/>
        <v>0</v>
      </c>
      <c r="N45" s="54">
        <f t="shared" si="7"/>
        <v>0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98"/>
      <c r="B46" s="53" t="s">
        <v>79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98"/>
      <c r="B47" s="53" t="s">
        <v>80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98"/>
      <c r="B48" s="53" t="s">
        <v>81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20" activePane="bottomRight" state="frozen"/>
      <selection activeCell="L8" sqref="L8"/>
      <selection pane="topRight" activeCell="L8" sqref="L8"/>
      <selection pane="bottomLeft" activeCell="L8" sqref="L8"/>
      <selection pane="bottomRight" activeCell="H34" sqref="H34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250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00000000000001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9" t="s">
        <v>87</v>
      </c>
      <c r="B9" s="89" t="s">
        <v>89</v>
      </c>
      <c r="C9" s="61" t="s">
        <v>3</v>
      </c>
      <c r="D9" s="53"/>
      <c r="E9" s="53"/>
      <c r="F9" s="54">
        <v>301968</v>
      </c>
      <c r="G9" s="55">
        <f>F9/$F$27*100</f>
        <v>24.01788647244053</v>
      </c>
      <c r="H9" s="54">
        <v>298172</v>
      </c>
      <c r="I9" s="55">
        <f t="shared" ref="I9:I45" si="0">(F9/H9-1)*100</f>
        <v>1.2730906993279056</v>
      </c>
    </row>
    <row r="10" spans="1:9" ht="18" customHeight="1">
      <c r="A10" s="89"/>
      <c r="B10" s="89"/>
      <c r="C10" s="63"/>
      <c r="D10" s="61" t="s">
        <v>22</v>
      </c>
      <c r="E10" s="53"/>
      <c r="F10" s="54">
        <v>69737</v>
      </c>
      <c r="G10" s="55">
        <f t="shared" ref="G10:G27" si="1">F10/$F$27*100</f>
        <v>5.5467312726136058</v>
      </c>
      <c r="H10" s="54">
        <v>68244</v>
      </c>
      <c r="I10" s="55">
        <f t="shared" si="0"/>
        <v>2.1877381161713894</v>
      </c>
    </row>
    <row r="11" spans="1:9" ht="18" customHeight="1">
      <c r="A11" s="89"/>
      <c r="B11" s="89"/>
      <c r="C11" s="63"/>
      <c r="D11" s="63"/>
      <c r="E11" s="47" t="s">
        <v>23</v>
      </c>
      <c r="F11" s="54">
        <v>58450</v>
      </c>
      <c r="G11" s="55">
        <f t="shared" si="1"/>
        <v>4.6489875228969595</v>
      </c>
      <c r="H11" s="54">
        <v>57900</v>
      </c>
      <c r="I11" s="55">
        <f t="shared" si="0"/>
        <v>0.94991364421417313</v>
      </c>
    </row>
    <row r="12" spans="1:9" ht="18" customHeight="1">
      <c r="A12" s="89"/>
      <c r="B12" s="89"/>
      <c r="C12" s="63"/>
      <c r="D12" s="63"/>
      <c r="E12" s="47" t="s">
        <v>24</v>
      </c>
      <c r="F12" s="54">
        <v>3163</v>
      </c>
      <c r="G12" s="55">
        <f t="shared" si="1"/>
        <v>0.25157822985326062</v>
      </c>
      <c r="H12" s="54">
        <v>3157</v>
      </c>
      <c r="I12" s="55">
        <f t="shared" si="0"/>
        <v>0.19005384859043239</v>
      </c>
    </row>
    <row r="13" spans="1:9" ht="18" customHeight="1">
      <c r="A13" s="89"/>
      <c r="B13" s="89"/>
      <c r="C13" s="63"/>
      <c r="D13" s="62"/>
      <c r="E13" s="47" t="s">
        <v>25</v>
      </c>
      <c r="F13" s="54">
        <v>121</v>
      </c>
      <c r="G13" s="55">
        <f t="shared" si="1"/>
        <v>9.6240802441493953E-3</v>
      </c>
      <c r="H13" s="54">
        <v>134</v>
      </c>
      <c r="I13" s="55">
        <f t="shared" si="0"/>
        <v>-9.7014925373134275</v>
      </c>
    </row>
    <row r="14" spans="1:9" ht="18" customHeight="1">
      <c r="A14" s="89"/>
      <c r="B14" s="89"/>
      <c r="C14" s="63"/>
      <c r="D14" s="61" t="s">
        <v>26</v>
      </c>
      <c r="E14" s="53"/>
      <c r="F14" s="54">
        <v>70244</v>
      </c>
      <c r="G14" s="55">
        <f t="shared" si="1"/>
        <v>5.5870569642151242</v>
      </c>
      <c r="H14" s="54">
        <v>64681</v>
      </c>
      <c r="I14" s="55">
        <f t="shared" si="0"/>
        <v>8.6006709852970644</v>
      </c>
    </row>
    <row r="15" spans="1:9" ht="18" customHeight="1">
      <c r="A15" s="89"/>
      <c r="B15" s="89"/>
      <c r="C15" s="63"/>
      <c r="D15" s="63"/>
      <c r="E15" s="47" t="s">
        <v>27</v>
      </c>
      <c r="F15" s="54">
        <v>1972</v>
      </c>
      <c r="G15" s="55">
        <f t="shared" si="1"/>
        <v>0.15684864662365791</v>
      </c>
      <c r="H15" s="54">
        <v>2017</v>
      </c>
      <c r="I15" s="55">
        <f t="shared" si="0"/>
        <v>-2.2310361923648991</v>
      </c>
    </row>
    <row r="16" spans="1:9" ht="18" customHeight="1">
      <c r="A16" s="89"/>
      <c r="B16" s="89"/>
      <c r="C16" s="63"/>
      <c r="D16" s="62"/>
      <c r="E16" s="47" t="s">
        <v>28</v>
      </c>
      <c r="F16" s="54">
        <v>68272</v>
      </c>
      <c r="G16" s="55">
        <f t="shared" si="1"/>
        <v>5.4302083175914664</v>
      </c>
      <c r="H16" s="54">
        <v>62664</v>
      </c>
      <c r="I16" s="55">
        <f t="shared" si="0"/>
        <v>8.9493169922124416</v>
      </c>
    </row>
    <row r="17" spans="1:9" ht="18" customHeight="1">
      <c r="A17" s="89"/>
      <c r="B17" s="89"/>
      <c r="C17" s="63"/>
      <c r="D17" s="90" t="s">
        <v>29</v>
      </c>
      <c r="E17" s="91"/>
      <c r="F17" s="54">
        <v>48049</v>
      </c>
      <c r="G17" s="55">
        <f t="shared" si="1"/>
        <v>3.8217143111663985</v>
      </c>
      <c r="H17" s="54">
        <v>46652</v>
      </c>
      <c r="I17" s="55">
        <f t="shared" si="0"/>
        <v>2.9945125610906231</v>
      </c>
    </row>
    <row r="18" spans="1:9" ht="18" customHeight="1">
      <c r="A18" s="89"/>
      <c r="B18" s="89"/>
      <c r="C18" s="63"/>
      <c r="D18" s="90" t="s">
        <v>93</v>
      </c>
      <c r="E18" s="92"/>
      <c r="F18" s="54">
        <v>3619</v>
      </c>
      <c r="G18" s="55">
        <f t="shared" si="1"/>
        <v>0.28784749093865009</v>
      </c>
      <c r="H18" s="54">
        <v>4050</v>
      </c>
      <c r="I18" s="55">
        <f t="shared" si="0"/>
        <v>-10.641975308641971</v>
      </c>
    </row>
    <row r="19" spans="1:9" ht="18" customHeight="1">
      <c r="A19" s="89"/>
      <c r="B19" s="89"/>
      <c r="C19" s="62"/>
      <c r="D19" s="90" t="s">
        <v>94</v>
      </c>
      <c r="E19" s="92"/>
      <c r="F19" s="54">
        <v>2851</v>
      </c>
      <c r="G19" s="55">
        <f t="shared" si="1"/>
        <v>0.22676241963694152</v>
      </c>
      <c r="H19" s="54">
        <v>2829</v>
      </c>
      <c r="I19" s="55">
        <f t="shared" si="0"/>
        <v>0.77765995051255477</v>
      </c>
    </row>
    <row r="20" spans="1:9" ht="18" customHeight="1">
      <c r="A20" s="89"/>
      <c r="B20" s="89"/>
      <c r="C20" s="53" t="s">
        <v>4</v>
      </c>
      <c r="D20" s="53"/>
      <c r="E20" s="53"/>
      <c r="F20" s="54">
        <v>38918</v>
      </c>
      <c r="G20" s="55">
        <f t="shared" si="1"/>
        <v>3.095454173072778</v>
      </c>
      <c r="H20" s="54">
        <v>38754</v>
      </c>
      <c r="I20" s="55">
        <f t="shared" si="0"/>
        <v>0.42318212313567916</v>
      </c>
    </row>
    <row r="21" spans="1:9" ht="18" customHeight="1">
      <c r="A21" s="89"/>
      <c r="B21" s="89"/>
      <c r="C21" s="53" t="s">
        <v>5</v>
      </c>
      <c r="D21" s="53"/>
      <c r="E21" s="53"/>
      <c r="F21" s="54">
        <v>242600</v>
      </c>
      <c r="G21" s="55">
        <f t="shared" si="1"/>
        <v>19.29588320025325</v>
      </c>
      <c r="H21" s="54">
        <v>243719</v>
      </c>
      <c r="I21" s="55">
        <f t="shared" si="0"/>
        <v>-0.45913531567091104</v>
      </c>
    </row>
    <row r="22" spans="1:9" ht="18" customHeight="1">
      <c r="A22" s="89"/>
      <c r="B22" s="89"/>
      <c r="C22" s="53" t="s">
        <v>30</v>
      </c>
      <c r="D22" s="53"/>
      <c r="E22" s="53"/>
      <c r="F22" s="54">
        <v>14225</v>
      </c>
      <c r="G22" s="55">
        <f t="shared" si="1"/>
        <v>1.1314259625869845</v>
      </c>
      <c r="H22" s="54">
        <v>14540</v>
      </c>
      <c r="I22" s="55">
        <f t="shared" si="0"/>
        <v>-2.1664374140302645</v>
      </c>
    </row>
    <row r="23" spans="1:9" ht="18" customHeight="1">
      <c r="A23" s="89"/>
      <c r="B23" s="89"/>
      <c r="C23" s="53" t="s">
        <v>6</v>
      </c>
      <c r="D23" s="53"/>
      <c r="E23" s="53"/>
      <c r="F23" s="54">
        <v>249755</v>
      </c>
      <c r="G23" s="55">
        <f t="shared" si="1"/>
        <v>19.864976540310181</v>
      </c>
      <c r="H23" s="54">
        <v>324675</v>
      </c>
      <c r="I23" s="55">
        <f t="shared" si="0"/>
        <v>-23.075383075383073</v>
      </c>
    </row>
    <row r="24" spans="1:9" ht="18" customHeight="1">
      <c r="A24" s="89"/>
      <c r="B24" s="89"/>
      <c r="C24" s="53" t="s">
        <v>31</v>
      </c>
      <c r="D24" s="53"/>
      <c r="E24" s="53"/>
      <c r="F24" s="54">
        <v>3695</v>
      </c>
      <c r="G24" s="55">
        <f t="shared" si="1"/>
        <v>0.29389236778621497</v>
      </c>
      <c r="H24" s="54">
        <v>9331</v>
      </c>
      <c r="I24" s="55">
        <f t="shared" si="0"/>
        <v>-60.400814489336618</v>
      </c>
    </row>
    <row r="25" spans="1:9" ht="18" customHeight="1">
      <c r="A25" s="89"/>
      <c r="B25" s="89"/>
      <c r="C25" s="53" t="s">
        <v>7</v>
      </c>
      <c r="D25" s="53"/>
      <c r="E25" s="53"/>
      <c r="F25" s="54">
        <v>114053</v>
      </c>
      <c r="G25" s="55">
        <f t="shared" si="1"/>
        <v>9.0715307775700076</v>
      </c>
      <c r="H25" s="54">
        <v>139039</v>
      </c>
      <c r="I25" s="55">
        <f t="shared" si="0"/>
        <v>-17.970497486316795</v>
      </c>
    </row>
    <row r="26" spans="1:9" ht="18" customHeight="1">
      <c r="A26" s="89"/>
      <c r="B26" s="89"/>
      <c r="C26" s="53" t="s">
        <v>8</v>
      </c>
      <c r="D26" s="53"/>
      <c r="E26" s="53"/>
      <c r="F26" s="54">
        <v>292049</v>
      </c>
      <c r="G26" s="55">
        <f t="shared" si="1"/>
        <v>23.228950505980052</v>
      </c>
      <c r="H26" s="54">
        <v>276057</v>
      </c>
      <c r="I26" s="55">
        <f t="shared" si="0"/>
        <v>5.7930065167700828</v>
      </c>
    </row>
    <row r="27" spans="1:9" ht="18" customHeight="1">
      <c r="A27" s="89"/>
      <c r="B27" s="89"/>
      <c r="C27" s="53" t="s">
        <v>9</v>
      </c>
      <c r="D27" s="53"/>
      <c r="E27" s="53"/>
      <c r="F27" s="54">
        <f>SUM(F9,F20:F26)</f>
        <v>1257263</v>
      </c>
      <c r="G27" s="55">
        <f t="shared" si="1"/>
        <v>100</v>
      </c>
      <c r="H27" s="54">
        <f>SUM(H9,H20:H26)</f>
        <v>1344287</v>
      </c>
      <c r="I27" s="55">
        <f t="shared" si="0"/>
        <v>-6.4736176129055796</v>
      </c>
    </row>
    <row r="28" spans="1:9" ht="18" customHeight="1">
      <c r="A28" s="89"/>
      <c r="B28" s="89" t="s">
        <v>88</v>
      </c>
      <c r="C28" s="61" t="s">
        <v>10</v>
      </c>
      <c r="D28" s="53"/>
      <c r="E28" s="53"/>
      <c r="F28" s="54">
        <v>380909</v>
      </c>
      <c r="G28" s="55">
        <f t="shared" ref="G28:G45" si="2">F28/$F$45*100</f>
        <v>31.112441578765953</v>
      </c>
      <c r="H28" s="54">
        <v>377719</v>
      </c>
      <c r="I28" s="55">
        <f t="shared" si="0"/>
        <v>0.84454316568665089</v>
      </c>
    </row>
    <row r="29" spans="1:9" ht="18" customHeight="1">
      <c r="A29" s="89"/>
      <c r="B29" s="89"/>
      <c r="C29" s="63"/>
      <c r="D29" s="53" t="s">
        <v>11</v>
      </c>
      <c r="E29" s="53"/>
      <c r="F29" s="54">
        <v>230379</v>
      </c>
      <c r="G29" s="55">
        <f t="shared" si="2"/>
        <v>18.817232405835835</v>
      </c>
      <c r="H29" s="54">
        <v>243602</v>
      </c>
      <c r="I29" s="55">
        <f t="shared" si="0"/>
        <v>-5.4281163537245209</v>
      </c>
    </row>
    <row r="30" spans="1:9" ht="18" customHeight="1">
      <c r="A30" s="89"/>
      <c r="B30" s="89"/>
      <c r="C30" s="63"/>
      <c r="D30" s="53" t="s">
        <v>32</v>
      </c>
      <c r="E30" s="53"/>
      <c r="F30" s="54">
        <v>21062</v>
      </c>
      <c r="G30" s="55">
        <f t="shared" si="2"/>
        <v>1.7203327947934246</v>
      </c>
      <c r="H30" s="54">
        <v>24742</v>
      </c>
      <c r="I30" s="55">
        <f t="shared" si="0"/>
        <v>-14.873494462856684</v>
      </c>
    </row>
    <row r="31" spans="1:9" ht="18" customHeight="1">
      <c r="A31" s="89"/>
      <c r="B31" s="89"/>
      <c r="C31" s="62"/>
      <c r="D31" s="53" t="s">
        <v>12</v>
      </c>
      <c r="E31" s="53"/>
      <c r="F31" s="54">
        <v>129468</v>
      </c>
      <c r="G31" s="55">
        <f t="shared" si="2"/>
        <v>10.574876378136695</v>
      </c>
      <c r="H31" s="54">
        <v>109375</v>
      </c>
      <c r="I31" s="55">
        <f t="shared" si="0"/>
        <v>18.370742857142865</v>
      </c>
    </row>
    <row r="32" spans="1:9" ht="18" customHeight="1">
      <c r="A32" s="89"/>
      <c r="B32" s="89"/>
      <c r="C32" s="61" t="s">
        <v>13</v>
      </c>
      <c r="D32" s="53"/>
      <c r="E32" s="53"/>
      <c r="F32" s="54">
        <v>593847</v>
      </c>
      <c r="G32" s="55">
        <f t="shared" si="2"/>
        <v>48.505102515890741</v>
      </c>
      <c r="H32" s="54">
        <v>631319</v>
      </c>
      <c r="I32" s="55">
        <f t="shared" si="0"/>
        <v>-5.9355096235025435</v>
      </c>
    </row>
    <row r="33" spans="1:9" ht="18" customHeight="1">
      <c r="A33" s="89"/>
      <c r="B33" s="89"/>
      <c r="C33" s="63"/>
      <c r="D33" s="53" t="s">
        <v>14</v>
      </c>
      <c r="E33" s="53"/>
      <c r="F33" s="54">
        <v>59251</v>
      </c>
      <c r="G33" s="55">
        <f t="shared" si="2"/>
        <v>4.8395897077345547</v>
      </c>
      <c r="H33" s="54">
        <v>104323</v>
      </c>
      <c r="I33" s="55">
        <f t="shared" si="0"/>
        <v>-43.204279018049704</v>
      </c>
    </row>
    <row r="34" spans="1:9" ht="18" customHeight="1">
      <c r="A34" s="89"/>
      <c r="B34" s="89"/>
      <c r="C34" s="63"/>
      <c r="D34" s="53" t="s">
        <v>33</v>
      </c>
      <c r="E34" s="53"/>
      <c r="F34" s="54">
        <v>29033</v>
      </c>
      <c r="G34" s="55">
        <f t="shared" si="2"/>
        <v>2.3713997735845358</v>
      </c>
      <c r="H34" s="54">
        <v>27849</v>
      </c>
      <c r="I34" s="55">
        <f t="shared" si="0"/>
        <v>4.2514991561636073</v>
      </c>
    </row>
    <row r="35" spans="1:9" ht="18" customHeight="1">
      <c r="A35" s="89"/>
      <c r="B35" s="89"/>
      <c r="C35" s="63"/>
      <c r="D35" s="53" t="s">
        <v>34</v>
      </c>
      <c r="E35" s="53"/>
      <c r="F35" s="54">
        <v>297363</v>
      </c>
      <c r="G35" s="55">
        <f t="shared" si="2"/>
        <v>24.288449380788009</v>
      </c>
      <c r="H35" s="54">
        <v>316769</v>
      </c>
      <c r="I35" s="55">
        <f t="shared" si="0"/>
        <v>-6.1262307864721643</v>
      </c>
    </row>
    <row r="36" spans="1:9" ht="18" customHeight="1">
      <c r="A36" s="89"/>
      <c r="B36" s="89"/>
      <c r="C36" s="63"/>
      <c r="D36" s="53" t="s">
        <v>35</v>
      </c>
      <c r="E36" s="53"/>
      <c r="F36" s="54">
        <v>11372</v>
      </c>
      <c r="G36" s="55">
        <f t="shared" si="2"/>
        <v>0.92885882358706795</v>
      </c>
      <c r="H36" s="54">
        <v>10668</v>
      </c>
      <c r="I36" s="55">
        <f t="shared" si="0"/>
        <v>6.5991751031121204</v>
      </c>
    </row>
    <row r="37" spans="1:9" ht="18" customHeight="1">
      <c r="A37" s="89"/>
      <c r="B37" s="89"/>
      <c r="C37" s="63"/>
      <c r="D37" s="53" t="s">
        <v>15</v>
      </c>
      <c r="E37" s="53"/>
      <c r="F37" s="54">
        <v>76191</v>
      </c>
      <c r="G37" s="55">
        <f t="shared" si="2"/>
        <v>6.2232397667888044</v>
      </c>
      <c r="H37" s="54">
        <v>56262</v>
      </c>
      <c r="I37" s="55">
        <f t="shared" si="0"/>
        <v>35.421776687639969</v>
      </c>
    </row>
    <row r="38" spans="1:9" ht="18" customHeight="1">
      <c r="A38" s="89"/>
      <c r="B38" s="89"/>
      <c r="C38" s="62"/>
      <c r="D38" s="53" t="s">
        <v>36</v>
      </c>
      <c r="E38" s="53"/>
      <c r="F38" s="54">
        <v>120637</v>
      </c>
      <c r="G38" s="55">
        <f t="shared" si="2"/>
        <v>9.8535650634077658</v>
      </c>
      <c r="H38" s="54">
        <v>115447</v>
      </c>
      <c r="I38" s="55">
        <f t="shared" si="0"/>
        <v>4.4955693954801701</v>
      </c>
    </row>
    <row r="39" spans="1:9" ht="18" customHeight="1">
      <c r="A39" s="89"/>
      <c r="B39" s="89"/>
      <c r="C39" s="61" t="s">
        <v>16</v>
      </c>
      <c r="D39" s="53"/>
      <c r="E39" s="53"/>
      <c r="F39" s="54">
        <v>249542</v>
      </c>
      <c r="G39" s="55">
        <f t="shared" si="2"/>
        <v>20.382455905343306</v>
      </c>
      <c r="H39" s="54">
        <v>297801</v>
      </c>
      <c r="I39" s="55">
        <f t="shared" si="0"/>
        <v>-16.205116839768841</v>
      </c>
    </row>
    <row r="40" spans="1:9" ht="18" customHeight="1">
      <c r="A40" s="89"/>
      <c r="B40" s="89"/>
      <c r="C40" s="63"/>
      <c r="D40" s="61" t="s">
        <v>17</v>
      </c>
      <c r="E40" s="53"/>
      <c r="F40" s="54">
        <v>234597</v>
      </c>
      <c r="G40" s="55">
        <f t="shared" si="2"/>
        <v>19.161756369772721</v>
      </c>
      <c r="H40" s="54">
        <v>279454</v>
      </c>
      <c r="I40" s="55">
        <f t="shared" si="0"/>
        <v>-16.051657875714788</v>
      </c>
    </row>
    <row r="41" spans="1:9" ht="18" customHeight="1">
      <c r="A41" s="89"/>
      <c r="B41" s="89"/>
      <c r="C41" s="63"/>
      <c r="D41" s="63"/>
      <c r="E41" s="57" t="s">
        <v>91</v>
      </c>
      <c r="F41" s="54">
        <v>158042</v>
      </c>
      <c r="G41" s="55">
        <f t="shared" si="2"/>
        <v>12.908785279400931</v>
      </c>
      <c r="H41" s="54">
        <v>190954</v>
      </c>
      <c r="I41" s="58">
        <f t="shared" si="0"/>
        <v>-17.23556458623543</v>
      </c>
    </row>
    <row r="42" spans="1:9" ht="18" customHeight="1">
      <c r="A42" s="89"/>
      <c r="B42" s="89"/>
      <c r="C42" s="63"/>
      <c r="D42" s="62"/>
      <c r="E42" s="47" t="s">
        <v>37</v>
      </c>
      <c r="F42" s="54">
        <v>76555</v>
      </c>
      <c r="G42" s="55">
        <f t="shared" si="2"/>
        <v>6.2529710903717879</v>
      </c>
      <c r="H42" s="54">
        <v>88500</v>
      </c>
      <c r="I42" s="58">
        <f t="shared" si="0"/>
        <v>-13.497175141242934</v>
      </c>
    </row>
    <row r="43" spans="1:9" ht="18" customHeight="1">
      <c r="A43" s="89"/>
      <c r="B43" s="89"/>
      <c r="C43" s="63"/>
      <c r="D43" s="53" t="s">
        <v>38</v>
      </c>
      <c r="E43" s="53"/>
      <c r="F43" s="54">
        <v>14945</v>
      </c>
      <c r="G43" s="55">
        <f t="shared" si="2"/>
        <v>1.2206995355705881</v>
      </c>
      <c r="H43" s="54">
        <v>18347</v>
      </c>
      <c r="I43" s="58">
        <f t="shared" si="0"/>
        <v>-18.54254101487982</v>
      </c>
    </row>
    <row r="44" spans="1:9" ht="18" customHeight="1">
      <c r="A44" s="89"/>
      <c r="B44" s="89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9"/>
      <c r="B45" s="89"/>
      <c r="C45" s="47" t="s">
        <v>18</v>
      </c>
      <c r="D45" s="47"/>
      <c r="E45" s="47"/>
      <c r="F45" s="54">
        <f>SUM(F28,F32,F39)</f>
        <v>1224298</v>
      </c>
      <c r="G45" s="55">
        <f t="shared" si="2"/>
        <v>100</v>
      </c>
      <c r="H45" s="54">
        <f>SUM(H28,H32,H39)</f>
        <v>1306839</v>
      </c>
      <c r="I45" s="55">
        <f t="shared" si="0"/>
        <v>-6.3160802516606829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15" activePane="bottomRight" state="frozen"/>
      <selection activeCell="L8" sqref="L8"/>
      <selection pane="topRight" activeCell="L8" sqref="L8"/>
      <selection pane="bottomLeft" activeCell="L8" sqref="L8"/>
      <selection pane="bottomRight" activeCell="G21" sqref="G21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250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9" t="s">
        <v>115</v>
      </c>
      <c r="B7" s="61" t="s">
        <v>116</v>
      </c>
      <c r="C7" s="53"/>
      <c r="D7" s="66" t="s">
        <v>117</v>
      </c>
      <c r="E7" s="70">
        <v>1357616</v>
      </c>
      <c r="F7" s="36">
        <v>1509038</v>
      </c>
      <c r="G7" s="36">
        <v>1458027</v>
      </c>
      <c r="H7" s="36">
        <v>1344287</v>
      </c>
      <c r="I7" s="36">
        <v>1257263</v>
      </c>
    </row>
    <row r="8" spans="1:9" ht="27" customHeight="1">
      <c r="A8" s="89"/>
      <c r="B8" s="80"/>
      <c r="C8" s="53" t="s">
        <v>118</v>
      </c>
      <c r="D8" s="66" t="s">
        <v>41</v>
      </c>
      <c r="E8" s="71">
        <v>604110</v>
      </c>
      <c r="F8" s="71">
        <v>608097</v>
      </c>
      <c r="G8" s="71">
        <v>571230</v>
      </c>
      <c r="H8" s="71">
        <v>581869</v>
      </c>
      <c r="I8" s="72">
        <v>589679</v>
      </c>
    </row>
    <row r="9" spans="1:9" ht="27" customHeight="1">
      <c r="A9" s="89"/>
      <c r="B9" s="53" t="s">
        <v>119</v>
      </c>
      <c r="C9" s="53"/>
      <c r="D9" s="66"/>
      <c r="E9" s="71">
        <v>1263964</v>
      </c>
      <c r="F9" s="71">
        <v>1404965</v>
      </c>
      <c r="G9" s="71">
        <v>1397493</v>
      </c>
      <c r="H9" s="71">
        <v>1306839</v>
      </c>
      <c r="I9" s="73">
        <v>1224298</v>
      </c>
    </row>
    <row r="10" spans="1:9" ht="27" customHeight="1">
      <c r="A10" s="89"/>
      <c r="B10" s="53" t="s">
        <v>120</v>
      </c>
      <c r="C10" s="53"/>
      <c r="D10" s="66"/>
      <c r="E10" s="71">
        <v>93652</v>
      </c>
      <c r="F10" s="71">
        <v>104073</v>
      </c>
      <c r="G10" s="71">
        <v>60534</v>
      </c>
      <c r="H10" s="71">
        <v>37449</v>
      </c>
      <c r="I10" s="73">
        <v>32965</v>
      </c>
    </row>
    <row r="11" spans="1:9" ht="27" customHeight="1">
      <c r="A11" s="89"/>
      <c r="B11" s="53" t="s">
        <v>121</v>
      </c>
      <c r="C11" s="53"/>
      <c r="D11" s="66"/>
      <c r="E11" s="71">
        <v>86091</v>
      </c>
      <c r="F11" s="71">
        <v>96047</v>
      </c>
      <c r="G11" s="71">
        <v>52403</v>
      </c>
      <c r="H11" s="71">
        <v>28801</v>
      </c>
      <c r="I11" s="73">
        <v>25263</v>
      </c>
    </row>
    <row r="12" spans="1:9" ht="27" customHeight="1">
      <c r="A12" s="89"/>
      <c r="B12" s="53" t="s">
        <v>122</v>
      </c>
      <c r="C12" s="53"/>
      <c r="D12" s="66"/>
      <c r="E12" s="71">
        <v>7561</v>
      </c>
      <c r="F12" s="71">
        <v>8025</v>
      </c>
      <c r="G12" s="71">
        <v>8131</v>
      </c>
      <c r="H12" s="71">
        <v>8647</v>
      </c>
      <c r="I12" s="73">
        <v>7702</v>
      </c>
    </row>
    <row r="13" spans="1:9" ht="27" customHeight="1">
      <c r="A13" s="89"/>
      <c r="B13" s="53" t="s">
        <v>123</v>
      </c>
      <c r="C13" s="53"/>
      <c r="D13" s="66"/>
      <c r="E13" s="71">
        <v>376</v>
      </c>
      <c r="F13" s="71">
        <v>465</v>
      </c>
      <c r="G13" s="71">
        <v>106</v>
      </c>
      <c r="H13" s="71">
        <v>516</v>
      </c>
      <c r="I13" s="73">
        <v>-945</v>
      </c>
    </row>
    <row r="14" spans="1:9" ht="27" customHeight="1">
      <c r="A14" s="89"/>
      <c r="B14" s="53" t="s">
        <v>124</v>
      </c>
      <c r="C14" s="53"/>
      <c r="D14" s="66"/>
      <c r="E14" s="71">
        <v>43</v>
      </c>
      <c r="F14" s="71">
        <v>3</v>
      </c>
      <c r="G14" s="71">
        <v>4</v>
      </c>
      <c r="H14" s="71">
        <v>0</v>
      </c>
      <c r="I14" s="73">
        <v>0</v>
      </c>
    </row>
    <row r="15" spans="1:9" ht="27" customHeight="1">
      <c r="A15" s="89"/>
      <c r="B15" s="53" t="s">
        <v>125</v>
      </c>
      <c r="C15" s="53"/>
      <c r="D15" s="66"/>
      <c r="E15" s="71">
        <v>-8479</v>
      </c>
      <c r="F15" s="71">
        <v>17305</v>
      </c>
      <c r="G15" s="71">
        <v>-6893</v>
      </c>
      <c r="H15" s="71">
        <v>6373</v>
      </c>
      <c r="I15" s="73">
        <v>-5102</v>
      </c>
    </row>
    <row r="16" spans="1:9" ht="27" customHeight="1">
      <c r="A16" s="89"/>
      <c r="B16" s="53" t="s">
        <v>126</v>
      </c>
      <c r="C16" s="53"/>
      <c r="D16" s="66" t="s">
        <v>42</v>
      </c>
      <c r="E16" s="71">
        <v>667009</v>
      </c>
      <c r="F16" s="71">
        <v>583195</v>
      </c>
      <c r="G16" s="71">
        <v>545401</v>
      </c>
      <c r="H16" s="71">
        <v>528472</v>
      </c>
      <c r="I16" s="73">
        <v>526502</v>
      </c>
    </row>
    <row r="17" spans="1:9" ht="27" customHeight="1">
      <c r="A17" s="89"/>
      <c r="B17" s="53" t="s">
        <v>127</v>
      </c>
      <c r="C17" s="53"/>
      <c r="D17" s="66" t="s">
        <v>43</v>
      </c>
      <c r="E17" s="71">
        <v>140791</v>
      </c>
      <c r="F17" s="71">
        <v>81861</v>
      </c>
      <c r="G17" s="71">
        <v>120047</v>
      </c>
      <c r="H17" s="71">
        <v>120640</v>
      </c>
      <c r="I17" s="73">
        <v>129205</v>
      </c>
    </row>
    <row r="18" spans="1:9" ht="27" customHeight="1">
      <c r="A18" s="89"/>
      <c r="B18" s="53" t="s">
        <v>128</v>
      </c>
      <c r="C18" s="53"/>
      <c r="D18" s="66" t="s">
        <v>44</v>
      </c>
      <c r="E18" s="71">
        <v>1434850</v>
      </c>
      <c r="F18" s="71">
        <v>1461052</v>
      </c>
      <c r="G18" s="71">
        <v>1485850</v>
      </c>
      <c r="H18" s="71">
        <v>1520094</v>
      </c>
      <c r="I18" s="73">
        <v>1509400</v>
      </c>
    </row>
    <row r="19" spans="1:9" ht="27" customHeight="1">
      <c r="A19" s="89"/>
      <c r="B19" s="53" t="s">
        <v>129</v>
      </c>
      <c r="C19" s="53"/>
      <c r="D19" s="66" t="s">
        <v>130</v>
      </c>
      <c r="E19" s="71">
        <f>E17+E18-E16</f>
        <v>908632</v>
      </c>
      <c r="F19" s="71">
        <f>F17+F18-F16</f>
        <v>959718</v>
      </c>
      <c r="G19" s="71">
        <f>G17+G18-G16</f>
        <v>1060496</v>
      </c>
      <c r="H19" s="71">
        <f>H17+H18-H16</f>
        <v>1112262</v>
      </c>
      <c r="I19" s="71">
        <f>I17+I18-I16</f>
        <v>1112103</v>
      </c>
    </row>
    <row r="20" spans="1:9" ht="27" customHeight="1">
      <c r="A20" s="89"/>
      <c r="B20" s="53" t="s">
        <v>131</v>
      </c>
      <c r="C20" s="53"/>
      <c r="D20" s="66" t="s">
        <v>132</v>
      </c>
      <c r="E20" s="74">
        <f>E18/E8</f>
        <v>2.3751469103309</v>
      </c>
      <c r="F20" s="74">
        <f>F18/F8</f>
        <v>2.402662733083702</v>
      </c>
      <c r="G20" s="74">
        <f>G18/G8</f>
        <v>2.6011413966353309</v>
      </c>
      <c r="H20" s="74">
        <f>H18/H8</f>
        <v>2.6124333827717234</v>
      </c>
      <c r="I20" s="74">
        <f>I18/I8</f>
        <v>2.5596977338518077</v>
      </c>
    </row>
    <row r="21" spans="1:9" ht="27" customHeight="1">
      <c r="A21" s="89"/>
      <c r="B21" s="53" t="s">
        <v>133</v>
      </c>
      <c r="C21" s="53"/>
      <c r="D21" s="66" t="s">
        <v>134</v>
      </c>
      <c r="E21" s="74">
        <f>E19/E8</f>
        <v>1.504083693367102</v>
      </c>
      <c r="F21" s="74">
        <f>F19/F8</f>
        <v>1.5782317623668591</v>
      </c>
      <c r="G21" s="74">
        <f>G19/G8</f>
        <v>1.8565131383155646</v>
      </c>
      <c r="H21" s="74">
        <f>H19/H8</f>
        <v>1.9115333520087854</v>
      </c>
      <c r="I21" s="74">
        <f>I19/I8</f>
        <v>1.8859464216972286</v>
      </c>
    </row>
    <row r="22" spans="1:9" ht="27" customHeight="1">
      <c r="A22" s="89"/>
      <c r="B22" s="53" t="s">
        <v>135</v>
      </c>
      <c r="C22" s="53"/>
      <c r="D22" s="66" t="s">
        <v>136</v>
      </c>
      <c r="E22" s="71">
        <f>E18/E24*1000000</f>
        <v>749645.12217358162</v>
      </c>
      <c r="F22" s="71">
        <f>F18/F24*1000000</f>
        <v>797016.28670181206</v>
      </c>
      <c r="G22" s="71">
        <f>G18/G24*1000000</f>
        <v>810543.80651468073</v>
      </c>
      <c r="H22" s="71">
        <f>H18/H24*1000000</f>
        <v>829224.19962992694</v>
      </c>
      <c r="I22" s="71">
        <f>I18/I24*1000000</f>
        <v>823390.53171804629</v>
      </c>
    </row>
    <row r="23" spans="1:9" ht="27" customHeight="1">
      <c r="A23" s="89"/>
      <c r="B23" s="53" t="s">
        <v>137</v>
      </c>
      <c r="C23" s="53"/>
      <c r="D23" s="66" t="s">
        <v>138</v>
      </c>
      <c r="E23" s="71">
        <f>E19/E24*1000000</f>
        <v>474719.68961969949</v>
      </c>
      <c r="F23" s="71">
        <f>F19/F24*1000000</f>
        <v>523534.3277589638</v>
      </c>
      <c r="G23" s="71">
        <f>G19/G24*1000000</f>
        <v>578509.58349334914</v>
      </c>
      <c r="H23" s="71">
        <f>H19/H24*1000000</f>
        <v>606748.3765667004</v>
      </c>
      <c r="I23" s="71">
        <f>I19/I24*1000000</f>
        <v>606661.64071500895</v>
      </c>
    </row>
    <row r="24" spans="1:9" ht="27" customHeight="1">
      <c r="A24" s="89"/>
      <c r="B24" s="75" t="s">
        <v>139</v>
      </c>
      <c r="C24" s="76"/>
      <c r="D24" s="66" t="s">
        <v>140</v>
      </c>
      <c r="E24" s="71">
        <v>1914039</v>
      </c>
      <c r="F24" s="71">
        <v>1833152</v>
      </c>
      <c r="G24" s="71">
        <v>1833152</v>
      </c>
      <c r="H24" s="73">
        <v>1833152</v>
      </c>
      <c r="I24" s="73">
        <v>1833152</v>
      </c>
    </row>
    <row r="25" spans="1:9" ht="27" customHeight="1">
      <c r="A25" s="89"/>
      <c r="B25" s="47" t="s">
        <v>141</v>
      </c>
      <c r="C25" s="47"/>
      <c r="D25" s="47"/>
      <c r="E25" s="71">
        <v>488229</v>
      </c>
      <c r="F25" s="71">
        <v>490682</v>
      </c>
      <c r="G25" s="71">
        <v>510550</v>
      </c>
      <c r="H25" s="71">
        <v>495387</v>
      </c>
      <c r="I25" s="54">
        <v>498570</v>
      </c>
    </row>
    <row r="26" spans="1:9" ht="27" customHeight="1">
      <c r="A26" s="89"/>
      <c r="B26" s="47" t="s">
        <v>142</v>
      </c>
      <c r="C26" s="47"/>
      <c r="D26" s="47"/>
      <c r="E26" s="77">
        <v>0.54500000000000004</v>
      </c>
      <c r="F26" s="77">
        <v>0.54500000000000004</v>
      </c>
      <c r="G26" s="77">
        <v>0.52200000000000002</v>
      </c>
      <c r="H26" s="77">
        <v>0.51300000000000001</v>
      </c>
      <c r="I26" s="78">
        <v>0.505</v>
      </c>
    </row>
    <row r="27" spans="1:9" ht="27" customHeight="1">
      <c r="A27" s="89"/>
      <c r="B27" s="47" t="s">
        <v>143</v>
      </c>
      <c r="C27" s="47"/>
      <c r="D27" s="47"/>
      <c r="E27" s="58">
        <v>1.5</v>
      </c>
      <c r="F27" s="58">
        <v>1.6</v>
      </c>
      <c r="G27" s="58">
        <v>1.6</v>
      </c>
      <c r="H27" s="58">
        <v>1.7</v>
      </c>
      <c r="I27" s="55">
        <v>1.5</v>
      </c>
    </row>
    <row r="28" spans="1:9" ht="27" customHeight="1">
      <c r="A28" s="89"/>
      <c r="B28" s="47" t="s">
        <v>144</v>
      </c>
      <c r="C28" s="47"/>
      <c r="D28" s="47"/>
      <c r="E28" s="58">
        <v>95.9</v>
      </c>
      <c r="F28" s="58">
        <v>95</v>
      </c>
      <c r="G28" s="58">
        <v>93.8</v>
      </c>
      <c r="H28" s="58">
        <v>96</v>
      </c>
      <c r="I28" s="55">
        <v>94.4</v>
      </c>
    </row>
    <row r="29" spans="1:9" ht="27" customHeight="1">
      <c r="A29" s="89"/>
      <c r="B29" s="47" t="s">
        <v>145</v>
      </c>
      <c r="C29" s="47"/>
      <c r="D29" s="47"/>
      <c r="E29" s="58">
        <v>46.1</v>
      </c>
      <c r="F29" s="58">
        <v>46.5</v>
      </c>
      <c r="G29" s="58">
        <v>45.7</v>
      </c>
      <c r="H29" s="58">
        <v>44.4</v>
      </c>
      <c r="I29" s="55">
        <v>48.5</v>
      </c>
    </row>
    <row r="30" spans="1:9" ht="27" customHeight="1">
      <c r="A30" s="89"/>
      <c r="B30" s="89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5">
        <v>0</v>
      </c>
    </row>
    <row r="31" spans="1:9" ht="27" customHeight="1">
      <c r="A31" s="89"/>
      <c r="B31" s="89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5">
        <v>0</v>
      </c>
    </row>
    <row r="32" spans="1:9" ht="27" customHeight="1">
      <c r="A32" s="89"/>
      <c r="B32" s="89"/>
      <c r="C32" s="47" t="s">
        <v>149</v>
      </c>
      <c r="D32" s="47"/>
      <c r="E32" s="58">
        <v>8.3000000000000007</v>
      </c>
      <c r="F32" s="58">
        <v>7.7</v>
      </c>
      <c r="G32" s="58">
        <v>7.1</v>
      </c>
      <c r="H32" s="58">
        <v>6.7</v>
      </c>
      <c r="I32" s="55">
        <v>6.4</v>
      </c>
    </row>
    <row r="33" spans="1:9" ht="27" customHeight="1">
      <c r="A33" s="89"/>
      <c r="B33" s="89"/>
      <c r="C33" s="47" t="s">
        <v>150</v>
      </c>
      <c r="D33" s="47"/>
      <c r="E33" s="58">
        <v>123.7</v>
      </c>
      <c r="F33" s="58">
        <v>119.7</v>
      </c>
      <c r="G33" s="58">
        <v>106.9</v>
      </c>
      <c r="H33" s="58">
        <v>112.6</v>
      </c>
      <c r="I33" s="79">
        <v>114.1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D1" sqref="D1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99" t="s">
        <v>48</v>
      </c>
      <c r="B6" s="100"/>
      <c r="C6" s="100"/>
      <c r="D6" s="100"/>
      <c r="E6" s="100"/>
      <c r="F6" s="95" t="s">
        <v>251</v>
      </c>
      <c r="G6" s="95"/>
      <c r="H6" s="95" t="s">
        <v>252</v>
      </c>
      <c r="I6" s="95"/>
      <c r="J6" s="95" t="s">
        <v>253</v>
      </c>
      <c r="K6" s="95"/>
      <c r="L6" s="95" t="s">
        <v>254</v>
      </c>
      <c r="M6" s="95"/>
      <c r="N6" s="95"/>
      <c r="O6" s="95"/>
    </row>
    <row r="7" spans="1:25" ht="15.95" customHeight="1">
      <c r="A7" s="100"/>
      <c r="B7" s="100"/>
      <c r="C7" s="100"/>
      <c r="D7" s="100"/>
      <c r="E7" s="100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5.95" customHeight="1">
      <c r="A8" s="97" t="s">
        <v>82</v>
      </c>
      <c r="B8" s="61" t="s">
        <v>49</v>
      </c>
      <c r="C8" s="53"/>
      <c r="D8" s="53"/>
      <c r="E8" s="66" t="s">
        <v>40</v>
      </c>
      <c r="F8" s="54">
        <v>2641</v>
      </c>
      <c r="G8" s="54">
        <v>3162</v>
      </c>
      <c r="H8" s="54">
        <v>1330</v>
      </c>
      <c r="I8" s="54">
        <v>1330</v>
      </c>
      <c r="J8" s="54">
        <v>8274</v>
      </c>
      <c r="K8" s="54">
        <v>7792</v>
      </c>
      <c r="L8" s="54">
        <v>11333</v>
      </c>
      <c r="M8" s="54">
        <v>9211</v>
      </c>
      <c r="N8" s="54"/>
      <c r="O8" s="54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97"/>
      <c r="B9" s="63"/>
      <c r="C9" s="53" t="s">
        <v>50</v>
      </c>
      <c r="D9" s="53"/>
      <c r="E9" s="66" t="s">
        <v>41</v>
      </c>
      <c r="F9" s="54">
        <v>2544</v>
      </c>
      <c r="G9" s="54">
        <v>3136</v>
      </c>
      <c r="H9" s="54">
        <v>1330</v>
      </c>
      <c r="I9" s="54">
        <v>1330</v>
      </c>
      <c r="J9" s="54">
        <v>8228</v>
      </c>
      <c r="K9" s="54">
        <v>7707</v>
      </c>
      <c r="L9" s="54">
        <v>8609</v>
      </c>
      <c r="M9" s="54">
        <v>7817</v>
      </c>
      <c r="N9" s="54"/>
      <c r="O9" s="54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97"/>
      <c r="B10" s="62"/>
      <c r="C10" s="53" t="s">
        <v>51</v>
      </c>
      <c r="D10" s="53"/>
      <c r="E10" s="66" t="s">
        <v>42</v>
      </c>
      <c r="F10" s="54">
        <v>97</v>
      </c>
      <c r="G10" s="54">
        <v>26</v>
      </c>
      <c r="H10" s="54">
        <v>0</v>
      </c>
      <c r="I10" s="54">
        <v>0</v>
      </c>
      <c r="J10" s="67">
        <v>46</v>
      </c>
      <c r="K10" s="67">
        <v>85</v>
      </c>
      <c r="L10" s="54">
        <v>2724</v>
      </c>
      <c r="M10" s="54">
        <v>1394</v>
      </c>
      <c r="N10" s="54"/>
      <c r="O10" s="54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97"/>
      <c r="B11" s="61" t="s">
        <v>52</v>
      </c>
      <c r="C11" s="53"/>
      <c r="D11" s="53"/>
      <c r="E11" s="66" t="s">
        <v>43</v>
      </c>
      <c r="F11" s="54">
        <v>2556</v>
      </c>
      <c r="G11" s="54">
        <v>4966</v>
      </c>
      <c r="H11" s="54">
        <v>10</v>
      </c>
      <c r="I11" s="54">
        <v>21</v>
      </c>
      <c r="J11" s="54">
        <v>8296</v>
      </c>
      <c r="K11" s="54">
        <v>7704</v>
      </c>
      <c r="L11" s="54">
        <v>11708</v>
      </c>
      <c r="M11" s="54">
        <v>9300</v>
      </c>
      <c r="N11" s="54"/>
      <c r="O11" s="54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97"/>
      <c r="B12" s="63"/>
      <c r="C12" s="53" t="s">
        <v>53</v>
      </c>
      <c r="D12" s="53"/>
      <c r="E12" s="66" t="s">
        <v>44</v>
      </c>
      <c r="F12" s="54">
        <v>2453</v>
      </c>
      <c r="G12" s="54">
        <v>2613</v>
      </c>
      <c r="H12" s="54">
        <v>10</v>
      </c>
      <c r="I12" s="54">
        <v>21</v>
      </c>
      <c r="J12" s="54">
        <v>8268</v>
      </c>
      <c r="K12" s="54">
        <v>7602</v>
      </c>
      <c r="L12" s="54">
        <v>7800</v>
      </c>
      <c r="M12" s="54">
        <v>7527</v>
      </c>
      <c r="N12" s="54"/>
      <c r="O12" s="54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97"/>
      <c r="B13" s="62"/>
      <c r="C13" s="53" t="s">
        <v>54</v>
      </c>
      <c r="D13" s="53"/>
      <c r="E13" s="66" t="s">
        <v>45</v>
      </c>
      <c r="F13" s="54">
        <v>103</v>
      </c>
      <c r="G13" s="54">
        <v>2353</v>
      </c>
      <c r="H13" s="67">
        <v>0</v>
      </c>
      <c r="I13" s="67">
        <v>0</v>
      </c>
      <c r="J13" s="67">
        <v>28</v>
      </c>
      <c r="K13" s="67">
        <v>102</v>
      </c>
      <c r="L13" s="54">
        <v>3908</v>
      </c>
      <c r="M13" s="54">
        <v>1773</v>
      </c>
      <c r="N13" s="54"/>
      <c r="O13" s="54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97"/>
      <c r="B14" s="53" t="s">
        <v>55</v>
      </c>
      <c r="C14" s="53"/>
      <c r="D14" s="53"/>
      <c r="E14" s="66" t="s">
        <v>152</v>
      </c>
      <c r="F14" s="54">
        <f t="shared" ref="F14:O15" si="0">F9-F12</f>
        <v>91</v>
      </c>
      <c r="G14" s="54">
        <f t="shared" si="0"/>
        <v>523</v>
      </c>
      <c r="H14" s="54">
        <f t="shared" si="0"/>
        <v>1320</v>
      </c>
      <c r="I14" s="54">
        <f t="shared" si="0"/>
        <v>1309</v>
      </c>
      <c r="J14" s="54">
        <f t="shared" si="0"/>
        <v>-40</v>
      </c>
      <c r="K14" s="54">
        <f t="shared" si="0"/>
        <v>105</v>
      </c>
      <c r="L14" s="54">
        <f t="shared" si="0"/>
        <v>809</v>
      </c>
      <c r="M14" s="54">
        <f t="shared" si="0"/>
        <v>290</v>
      </c>
      <c r="N14" s="54">
        <f t="shared" si="0"/>
        <v>0</v>
      </c>
      <c r="O14" s="54">
        <f t="shared" si="0"/>
        <v>0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97"/>
      <c r="B15" s="53" t="s">
        <v>56</v>
      </c>
      <c r="C15" s="53"/>
      <c r="D15" s="53"/>
      <c r="E15" s="66" t="s">
        <v>153</v>
      </c>
      <c r="F15" s="54">
        <f t="shared" si="0"/>
        <v>-6</v>
      </c>
      <c r="G15" s="54">
        <f t="shared" si="0"/>
        <v>-2327</v>
      </c>
      <c r="H15" s="54">
        <f t="shared" si="0"/>
        <v>0</v>
      </c>
      <c r="I15" s="54">
        <f t="shared" si="0"/>
        <v>0</v>
      </c>
      <c r="J15" s="54">
        <f t="shared" si="0"/>
        <v>18</v>
      </c>
      <c r="K15" s="54">
        <f t="shared" si="0"/>
        <v>-17</v>
      </c>
      <c r="L15" s="54">
        <f t="shared" si="0"/>
        <v>-1184</v>
      </c>
      <c r="M15" s="54">
        <f t="shared" si="0"/>
        <v>-379</v>
      </c>
      <c r="N15" s="54">
        <f t="shared" si="0"/>
        <v>0</v>
      </c>
      <c r="O15" s="54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97"/>
      <c r="B16" s="53" t="s">
        <v>57</v>
      </c>
      <c r="C16" s="53"/>
      <c r="D16" s="53"/>
      <c r="E16" s="66" t="s">
        <v>154</v>
      </c>
      <c r="F16" s="54">
        <f t="shared" ref="F16:O16" si="1">F8-F11</f>
        <v>85</v>
      </c>
      <c r="G16" s="54">
        <f t="shared" si="1"/>
        <v>-1804</v>
      </c>
      <c r="H16" s="54">
        <f t="shared" si="1"/>
        <v>1320</v>
      </c>
      <c r="I16" s="54">
        <f t="shared" si="1"/>
        <v>1309</v>
      </c>
      <c r="J16" s="54">
        <f t="shared" si="1"/>
        <v>-22</v>
      </c>
      <c r="K16" s="54">
        <f t="shared" si="1"/>
        <v>88</v>
      </c>
      <c r="L16" s="54">
        <f t="shared" si="1"/>
        <v>-375</v>
      </c>
      <c r="M16" s="54">
        <f t="shared" si="1"/>
        <v>-89</v>
      </c>
      <c r="N16" s="54">
        <f t="shared" si="1"/>
        <v>0</v>
      </c>
      <c r="O16" s="54">
        <f t="shared" si="1"/>
        <v>0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97"/>
      <c r="B17" s="53" t="s">
        <v>58</v>
      </c>
      <c r="C17" s="53"/>
      <c r="D17" s="53"/>
      <c r="E17" s="51"/>
      <c r="F17" s="67">
        <v>0</v>
      </c>
      <c r="G17" s="67">
        <v>0</v>
      </c>
      <c r="H17" s="67">
        <v>11279</v>
      </c>
      <c r="I17" s="67">
        <v>12599</v>
      </c>
      <c r="J17" s="54">
        <v>6555</v>
      </c>
      <c r="K17" s="54">
        <v>6533</v>
      </c>
      <c r="L17" s="54">
        <v>136</v>
      </c>
      <c r="M17" s="54">
        <v>0</v>
      </c>
      <c r="N17" s="67"/>
      <c r="O17" s="68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97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/>
      <c r="O18" s="68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97" t="s">
        <v>83</v>
      </c>
      <c r="B19" s="61" t="s">
        <v>60</v>
      </c>
      <c r="C19" s="53"/>
      <c r="D19" s="53"/>
      <c r="E19" s="66"/>
      <c r="F19" s="54">
        <v>1164</v>
      </c>
      <c r="G19" s="54">
        <v>1918</v>
      </c>
      <c r="H19" s="54">
        <v>0</v>
      </c>
      <c r="I19" s="54">
        <v>0</v>
      </c>
      <c r="J19" s="54">
        <v>3158</v>
      </c>
      <c r="K19" s="54">
        <v>4552</v>
      </c>
      <c r="L19" s="54">
        <v>2526</v>
      </c>
      <c r="M19" s="54">
        <v>2765</v>
      </c>
      <c r="N19" s="54"/>
      <c r="O19" s="54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97"/>
      <c r="B20" s="62"/>
      <c r="C20" s="53" t="s">
        <v>61</v>
      </c>
      <c r="D20" s="53"/>
      <c r="E20" s="66"/>
      <c r="F20" s="54">
        <v>1050</v>
      </c>
      <c r="G20" s="54">
        <v>1892</v>
      </c>
      <c r="H20" s="54">
        <v>0</v>
      </c>
      <c r="I20" s="54">
        <v>0</v>
      </c>
      <c r="J20" s="54">
        <v>2015</v>
      </c>
      <c r="K20" s="67">
        <v>2280</v>
      </c>
      <c r="L20" s="54">
        <v>320</v>
      </c>
      <c r="M20" s="54">
        <v>337</v>
      </c>
      <c r="N20" s="54"/>
      <c r="O20" s="54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97"/>
      <c r="B21" s="80" t="s">
        <v>62</v>
      </c>
      <c r="C21" s="53"/>
      <c r="D21" s="53"/>
      <c r="E21" s="66" t="s">
        <v>155</v>
      </c>
      <c r="F21" s="54">
        <v>1164</v>
      </c>
      <c r="G21" s="54">
        <v>1918</v>
      </c>
      <c r="H21" s="54">
        <v>0</v>
      </c>
      <c r="I21" s="54">
        <v>0</v>
      </c>
      <c r="J21" s="54">
        <v>3158</v>
      </c>
      <c r="K21" s="54">
        <v>4552</v>
      </c>
      <c r="L21" s="54">
        <v>2012</v>
      </c>
      <c r="M21" s="54">
        <v>2438</v>
      </c>
      <c r="N21" s="54"/>
      <c r="O21" s="54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97"/>
      <c r="B22" s="61" t="s">
        <v>63</v>
      </c>
      <c r="C22" s="53"/>
      <c r="D22" s="53"/>
      <c r="E22" s="66" t="s">
        <v>156</v>
      </c>
      <c r="F22" s="54">
        <v>2113</v>
      </c>
      <c r="G22" s="54">
        <v>2976</v>
      </c>
      <c r="H22" s="54">
        <v>1314</v>
      </c>
      <c r="I22" s="54">
        <v>1432</v>
      </c>
      <c r="J22" s="54">
        <v>3275</v>
      </c>
      <c r="K22" s="54">
        <v>4552</v>
      </c>
      <c r="L22" s="54">
        <v>2274</v>
      </c>
      <c r="M22" s="54">
        <v>2802</v>
      </c>
      <c r="N22" s="54"/>
      <c r="O22" s="54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97"/>
      <c r="B23" s="62" t="s">
        <v>64</v>
      </c>
      <c r="C23" s="53" t="s">
        <v>65</v>
      </c>
      <c r="D23" s="53"/>
      <c r="E23" s="66"/>
      <c r="F23" s="54">
        <v>675</v>
      </c>
      <c r="G23" s="54">
        <v>540</v>
      </c>
      <c r="H23" s="54">
        <v>1314</v>
      </c>
      <c r="I23" s="54">
        <v>1432</v>
      </c>
      <c r="J23" s="54">
        <v>1130</v>
      </c>
      <c r="K23" s="54">
        <v>1147</v>
      </c>
      <c r="L23" s="54">
        <v>1100</v>
      </c>
      <c r="M23" s="54">
        <v>1095</v>
      </c>
      <c r="N23" s="54"/>
      <c r="O23" s="54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97"/>
      <c r="B24" s="53" t="s">
        <v>157</v>
      </c>
      <c r="C24" s="53"/>
      <c r="D24" s="53"/>
      <c r="E24" s="66" t="s">
        <v>158</v>
      </c>
      <c r="F24" s="54">
        <f t="shared" ref="F24:O24" si="2">F21-F22</f>
        <v>-949</v>
      </c>
      <c r="G24" s="54">
        <f t="shared" si="2"/>
        <v>-1058</v>
      </c>
      <c r="H24" s="54">
        <f t="shared" si="2"/>
        <v>-1314</v>
      </c>
      <c r="I24" s="54">
        <f t="shared" si="2"/>
        <v>-1432</v>
      </c>
      <c r="J24" s="54">
        <f t="shared" si="2"/>
        <v>-117</v>
      </c>
      <c r="K24" s="54">
        <f t="shared" si="2"/>
        <v>0</v>
      </c>
      <c r="L24" s="54">
        <f t="shared" si="2"/>
        <v>-262</v>
      </c>
      <c r="M24" s="54">
        <f t="shared" si="2"/>
        <v>-364</v>
      </c>
      <c r="N24" s="54">
        <f t="shared" si="2"/>
        <v>0</v>
      </c>
      <c r="O24" s="54">
        <f t="shared" si="2"/>
        <v>0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97"/>
      <c r="B25" s="61" t="s">
        <v>66</v>
      </c>
      <c r="C25" s="61"/>
      <c r="D25" s="61"/>
      <c r="E25" s="101" t="s">
        <v>159</v>
      </c>
      <c r="F25" s="93">
        <v>949</v>
      </c>
      <c r="G25" s="93">
        <v>1058</v>
      </c>
      <c r="H25" s="93">
        <v>1314</v>
      </c>
      <c r="I25" s="93">
        <v>1432</v>
      </c>
      <c r="J25" s="93">
        <v>117</v>
      </c>
      <c r="K25" s="93">
        <v>0</v>
      </c>
      <c r="L25" s="93">
        <v>262</v>
      </c>
      <c r="M25" s="93">
        <v>364</v>
      </c>
      <c r="N25" s="93"/>
      <c r="O25" s="93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97"/>
      <c r="B26" s="80" t="s">
        <v>67</v>
      </c>
      <c r="C26" s="80"/>
      <c r="D26" s="80"/>
      <c r="E26" s="102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97"/>
      <c r="B27" s="53" t="s">
        <v>160</v>
      </c>
      <c r="C27" s="53"/>
      <c r="D27" s="53"/>
      <c r="E27" s="66" t="s">
        <v>161</v>
      </c>
      <c r="F27" s="54">
        <f t="shared" ref="F27:O27" si="3">F24+F25</f>
        <v>0</v>
      </c>
      <c r="G27" s="54">
        <f t="shared" si="3"/>
        <v>0</v>
      </c>
      <c r="H27" s="54">
        <f t="shared" si="3"/>
        <v>0</v>
      </c>
      <c r="I27" s="54">
        <f t="shared" si="3"/>
        <v>0</v>
      </c>
      <c r="J27" s="54">
        <f t="shared" si="3"/>
        <v>0</v>
      </c>
      <c r="K27" s="54">
        <f t="shared" si="3"/>
        <v>0</v>
      </c>
      <c r="L27" s="54">
        <f t="shared" si="3"/>
        <v>0</v>
      </c>
      <c r="M27" s="54">
        <f t="shared" si="3"/>
        <v>0</v>
      </c>
      <c r="N27" s="54">
        <f t="shared" si="3"/>
        <v>0</v>
      </c>
      <c r="O27" s="54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0" t="s">
        <v>68</v>
      </c>
      <c r="B30" s="100"/>
      <c r="C30" s="100"/>
      <c r="D30" s="100"/>
      <c r="E30" s="100"/>
      <c r="F30" s="96" t="s">
        <v>255</v>
      </c>
      <c r="G30" s="96"/>
      <c r="H30" s="96" t="s">
        <v>256</v>
      </c>
      <c r="I30" s="96"/>
      <c r="J30" s="96" t="s">
        <v>257</v>
      </c>
      <c r="K30" s="96"/>
      <c r="L30" s="96"/>
      <c r="M30" s="96"/>
      <c r="N30" s="96"/>
      <c r="O30" s="96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0"/>
      <c r="B31" s="100"/>
      <c r="C31" s="100"/>
      <c r="D31" s="100"/>
      <c r="E31" s="100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97" t="s">
        <v>84</v>
      </c>
      <c r="B32" s="61" t="s">
        <v>49</v>
      </c>
      <c r="C32" s="53"/>
      <c r="D32" s="53"/>
      <c r="E32" s="66" t="s">
        <v>40</v>
      </c>
      <c r="F32" s="54">
        <v>0</v>
      </c>
      <c r="G32" s="54">
        <v>0</v>
      </c>
      <c r="H32" s="54">
        <v>0</v>
      </c>
      <c r="I32" s="54">
        <v>0</v>
      </c>
      <c r="J32" s="54">
        <v>1514</v>
      </c>
      <c r="K32" s="54">
        <v>1837</v>
      </c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03"/>
      <c r="B33" s="63"/>
      <c r="C33" s="61" t="s">
        <v>69</v>
      </c>
      <c r="D33" s="53"/>
      <c r="E33" s="66"/>
      <c r="F33" s="54"/>
      <c r="G33" s="54">
        <v>0</v>
      </c>
      <c r="H33" s="54">
        <v>0</v>
      </c>
      <c r="I33" s="54">
        <v>0</v>
      </c>
      <c r="J33" s="54">
        <v>582</v>
      </c>
      <c r="K33" s="54">
        <v>539</v>
      </c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03"/>
      <c r="B34" s="63"/>
      <c r="C34" s="62"/>
      <c r="D34" s="53" t="s">
        <v>70</v>
      </c>
      <c r="E34" s="66"/>
      <c r="F34" s="54">
        <v>0</v>
      </c>
      <c r="G34" s="54">
        <v>0</v>
      </c>
      <c r="H34" s="54">
        <v>0</v>
      </c>
      <c r="I34" s="54">
        <v>0</v>
      </c>
      <c r="J34" s="54">
        <v>582</v>
      </c>
      <c r="K34" s="54">
        <v>539</v>
      </c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03"/>
      <c r="B35" s="62"/>
      <c r="C35" s="80" t="s">
        <v>71</v>
      </c>
      <c r="D35" s="53"/>
      <c r="E35" s="66"/>
      <c r="F35" s="54">
        <v>0</v>
      </c>
      <c r="G35" s="54">
        <v>0</v>
      </c>
      <c r="H35" s="54">
        <v>0</v>
      </c>
      <c r="I35" s="54">
        <v>0</v>
      </c>
      <c r="J35" s="68">
        <v>932</v>
      </c>
      <c r="K35" s="68">
        <v>1299</v>
      </c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03"/>
      <c r="B36" s="61" t="s">
        <v>52</v>
      </c>
      <c r="C36" s="53"/>
      <c r="D36" s="53"/>
      <c r="E36" s="66" t="s">
        <v>41</v>
      </c>
      <c r="F36" s="54">
        <v>0</v>
      </c>
      <c r="G36" s="54">
        <v>0</v>
      </c>
      <c r="H36" s="54">
        <v>0</v>
      </c>
      <c r="I36" s="54">
        <v>0</v>
      </c>
      <c r="J36" s="54">
        <v>478</v>
      </c>
      <c r="K36" s="54">
        <v>669</v>
      </c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03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0</v>
      </c>
      <c r="I37" s="54">
        <v>0</v>
      </c>
      <c r="J37" s="54">
        <v>284</v>
      </c>
      <c r="K37" s="54">
        <v>479</v>
      </c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03"/>
      <c r="B38" s="62"/>
      <c r="C38" s="53" t="s">
        <v>73</v>
      </c>
      <c r="D38" s="53"/>
      <c r="E38" s="66"/>
      <c r="F38" s="54">
        <v>0</v>
      </c>
      <c r="G38" s="54">
        <v>0</v>
      </c>
      <c r="H38" s="54">
        <v>0</v>
      </c>
      <c r="I38" s="54">
        <v>0</v>
      </c>
      <c r="J38" s="54">
        <v>195</v>
      </c>
      <c r="K38" s="68">
        <v>190</v>
      </c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03"/>
      <c r="B39" s="47" t="s">
        <v>74</v>
      </c>
      <c r="C39" s="47"/>
      <c r="D39" s="47"/>
      <c r="E39" s="66" t="s">
        <v>163</v>
      </c>
      <c r="F39" s="54">
        <f t="shared" ref="F39:O39" si="4">F32-F36</f>
        <v>0</v>
      </c>
      <c r="G39" s="54">
        <f t="shared" si="4"/>
        <v>0</v>
      </c>
      <c r="H39" s="54">
        <f t="shared" si="4"/>
        <v>0</v>
      </c>
      <c r="I39" s="54">
        <f t="shared" si="4"/>
        <v>0</v>
      </c>
      <c r="J39" s="54">
        <f t="shared" si="4"/>
        <v>1036</v>
      </c>
      <c r="K39" s="54">
        <f t="shared" si="4"/>
        <v>1168</v>
      </c>
      <c r="L39" s="54">
        <f t="shared" si="4"/>
        <v>0</v>
      </c>
      <c r="M39" s="54">
        <f t="shared" si="4"/>
        <v>0</v>
      </c>
      <c r="N39" s="54">
        <f t="shared" si="4"/>
        <v>0</v>
      </c>
      <c r="O39" s="54">
        <f t="shared" si="4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97" t="s">
        <v>85</v>
      </c>
      <c r="B40" s="61" t="s">
        <v>75</v>
      </c>
      <c r="C40" s="53"/>
      <c r="D40" s="53"/>
      <c r="E40" s="66" t="s">
        <v>43</v>
      </c>
      <c r="F40" s="54">
        <v>177</v>
      </c>
      <c r="G40" s="54">
        <v>163</v>
      </c>
      <c r="H40" s="54">
        <v>163</v>
      </c>
      <c r="I40" s="54">
        <v>177</v>
      </c>
      <c r="J40" s="54">
        <v>5448</v>
      </c>
      <c r="K40" s="54">
        <v>2244</v>
      </c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98"/>
      <c r="B41" s="62"/>
      <c r="C41" s="53" t="s">
        <v>76</v>
      </c>
      <c r="D41" s="53"/>
      <c r="E41" s="66"/>
      <c r="F41" s="68">
        <v>0</v>
      </c>
      <c r="G41" s="68">
        <v>0</v>
      </c>
      <c r="H41" s="68">
        <v>0</v>
      </c>
      <c r="I41" s="68">
        <v>0</v>
      </c>
      <c r="J41" s="54">
        <v>4918</v>
      </c>
      <c r="K41" s="54">
        <v>2162</v>
      </c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98"/>
      <c r="B42" s="61" t="s">
        <v>63</v>
      </c>
      <c r="C42" s="53"/>
      <c r="D42" s="53"/>
      <c r="E42" s="66" t="s">
        <v>44</v>
      </c>
      <c r="F42" s="54">
        <v>177</v>
      </c>
      <c r="G42" s="54">
        <v>163</v>
      </c>
      <c r="H42" s="54">
        <v>163</v>
      </c>
      <c r="I42" s="54">
        <v>177</v>
      </c>
      <c r="J42" s="54">
        <v>6636</v>
      </c>
      <c r="K42" s="54">
        <v>3362</v>
      </c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98"/>
      <c r="B43" s="62"/>
      <c r="C43" s="53" t="s">
        <v>77</v>
      </c>
      <c r="D43" s="53"/>
      <c r="E43" s="66"/>
      <c r="F43" s="54">
        <v>157</v>
      </c>
      <c r="G43" s="54">
        <v>144</v>
      </c>
      <c r="H43" s="54">
        <v>145</v>
      </c>
      <c r="I43" s="54">
        <v>155</v>
      </c>
      <c r="J43" s="68">
        <v>1970</v>
      </c>
      <c r="K43" s="68">
        <v>1200</v>
      </c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98"/>
      <c r="B44" s="53" t="s">
        <v>74</v>
      </c>
      <c r="C44" s="53"/>
      <c r="D44" s="53"/>
      <c r="E44" s="66" t="s">
        <v>164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-1188</v>
      </c>
      <c r="K44" s="68">
        <f t="shared" si="5"/>
        <v>-1118</v>
      </c>
      <c r="L44" s="68">
        <f t="shared" si="5"/>
        <v>0</v>
      </c>
      <c r="M44" s="68">
        <f t="shared" si="5"/>
        <v>0</v>
      </c>
      <c r="N44" s="68">
        <f t="shared" si="5"/>
        <v>0</v>
      </c>
      <c r="O44" s="68">
        <f t="shared" si="5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97" t="s">
        <v>86</v>
      </c>
      <c r="B45" s="47" t="s">
        <v>78</v>
      </c>
      <c r="C45" s="47"/>
      <c r="D45" s="47"/>
      <c r="E45" s="66" t="s">
        <v>165</v>
      </c>
      <c r="F45" s="54">
        <f t="shared" ref="F45:O45" si="6">F39+F44</f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-152</v>
      </c>
      <c r="K45" s="54">
        <f t="shared" si="6"/>
        <v>50</v>
      </c>
      <c r="L45" s="54">
        <f t="shared" si="6"/>
        <v>0</v>
      </c>
      <c r="M45" s="54">
        <f t="shared" si="6"/>
        <v>0</v>
      </c>
      <c r="N45" s="54">
        <f t="shared" si="6"/>
        <v>0</v>
      </c>
      <c r="O45" s="54">
        <f t="shared" si="6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98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/>
      <c r="M46" s="54"/>
      <c r="N46" s="68"/>
      <c r="O46" s="68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98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0</v>
      </c>
      <c r="I47" s="54">
        <v>0</v>
      </c>
      <c r="J47" s="54">
        <v>95</v>
      </c>
      <c r="K47" s="54">
        <v>247</v>
      </c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98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0</v>
      </c>
      <c r="I48" s="54">
        <v>0</v>
      </c>
      <c r="J48" s="54">
        <v>94</v>
      </c>
      <c r="K48" s="54">
        <v>102</v>
      </c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C1" sqref="C1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250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6"/>
      <c r="E6" s="105" t="s">
        <v>258</v>
      </c>
      <c r="F6" s="106"/>
      <c r="G6" s="105" t="s">
        <v>259</v>
      </c>
      <c r="H6" s="106"/>
      <c r="I6" s="107" t="s">
        <v>260</v>
      </c>
      <c r="J6" s="108"/>
      <c r="K6" s="106"/>
      <c r="L6" s="106"/>
      <c r="M6" s="106"/>
      <c r="N6" s="106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9" t="s">
        <v>169</v>
      </c>
      <c r="B8" s="81" t="s">
        <v>170</v>
      </c>
      <c r="C8" s="82"/>
      <c r="D8" s="82"/>
      <c r="E8" s="83">
        <v>1</v>
      </c>
      <c r="F8" s="83">
        <v>1</v>
      </c>
      <c r="G8" s="83">
        <v>1</v>
      </c>
      <c r="H8" s="83">
        <v>1</v>
      </c>
      <c r="I8" s="83">
        <v>6</v>
      </c>
      <c r="J8" s="83">
        <v>6</v>
      </c>
      <c r="K8" s="83"/>
      <c r="L8" s="83"/>
      <c r="M8" s="83"/>
      <c r="N8" s="83"/>
    </row>
    <row r="9" spans="1:14" ht="18" customHeight="1">
      <c r="A9" s="89"/>
      <c r="B9" s="89" t="s">
        <v>171</v>
      </c>
      <c r="C9" s="53" t="s">
        <v>172</v>
      </c>
      <c r="D9" s="53"/>
      <c r="E9" s="83">
        <v>251</v>
      </c>
      <c r="F9" s="83">
        <v>251</v>
      </c>
      <c r="G9" s="83">
        <v>790</v>
      </c>
      <c r="H9" s="83">
        <v>790</v>
      </c>
      <c r="I9" s="83">
        <v>350</v>
      </c>
      <c r="J9" s="83">
        <v>350</v>
      </c>
      <c r="K9" s="83"/>
      <c r="L9" s="83"/>
      <c r="M9" s="83"/>
      <c r="N9" s="83"/>
    </row>
    <row r="10" spans="1:14" ht="18" customHeight="1">
      <c r="A10" s="89"/>
      <c r="B10" s="89"/>
      <c r="C10" s="53" t="s">
        <v>173</v>
      </c>
      <c r="D10" s="53"/>
      <c r="E10" s="83">
        <v>251</v>
      </c>
      <c r="F10" s="83">
        <v>251</v>
      </c>
      <c r="G10" s="83">
        <v>790</v>
      </c>
      <c r="H10" s="83">
        <v>790</v>
      </c>
      <c r="I10" s="83">
        <v>175</v>
      </c>
      <c r="J10" s="83">
        <v>175</v>
      </c>
      <c r="K10" s="83"/>
      <c r="L10" s="83"/>
      <c r="M10" s="83"/>
      <c r="N10" s="83"/>
    </row>
    <row r="11" spans="1:14" ht="18" customHeight="1">
      <c r="A11" s="89"/>
      <c r="B11" s="89"/>
      <c r="C11" s="53" t="s">
        <v>174</v>
      </c>
      <c r="D11" s="53"/>
      <c r="E11" s="83">
        <v>0</v>
      </c>
      <c r="F11" s="83">
        <v>0</v>
      </c>
      <c r="G11" s="83" t="s">
        <v>261</v>
      </c>
      <c r="H11" s="83" t="s">
        <v>261</v>
      </c>
      <c r="I11" s="83">
        <v>0</v>
      </c>
      <c r="J11" s="83">
        <v>0</v>
      </c>
      <c r="K11" s="83"/>
      <c r="L11" s="83"/>
      <c r="M11" s="83"/>
      <c r="N11" s="83"/>
    </row>
    <row r="12" spans="1:14" ht="18" customHeight="1">
      <c r="A12" s="89"/>
      <c r="B12" s="89"/>
      <c r="C12" s="53" t="s">
        <v>175</v>
      </c>
      <c r="D12" s="53"/>
      <c r="E12" s="83">
        <v>0</v>
      </c>
      <c r="F12" s="83">
        <v>0</v>
      </c>
      <c r="G12" s="83" t="s">
        <v>261</v>
      </c>
      <c r="H12" s="83" t="s">
        <v>261</v>
      </c>
      <c r="I12" s="83">
        <v>175</v>
      </c>
      <c r="J12" s="83">
        <v>175</v>
      </c>
      <c r="K12" s="83"/>
      <c r="L12" s="83"/>
      <c r="M12" s="83"/>
      <c r="N12" s="83"/>
    </row>
    <row r="13" spans="1:14" ht="18" customHeight="1">
      <c r="A13" s="89"/>
      <c r="B13" s="89"/>
      <c r="C13" s="53" t="s">
        <v>176</v>
      </c>
      <c r="D13" s="53"/>
      <c r="E13" s="83">
        <v>0</v>
      </c>
      <c r="F13" s="83">
        <v>0</v>
      </c>
      <c r="G13" s="83" t="s">
        <v>261</v>
      </c>
      <c r="H13" s="83" t="s">
        <v>261</v>
      </c>
      <c r="I13" s="83">
        <v>0</v>
      </c>
      <c r="J13" s="83">
        <v>0</v>
      </c>
      <c r="K13" s="83"/>
      <c r="L13" s="83"/>
      <c r="M13" s="83"/>
      <c r="N13" s="83"/>
    </row>
    <row r="14" spans="1:14" ht="18" customHeight="1">
      <c r="A14" s="89"/>
      <c r="B14" s="89"/>
      <c r="C14" s="53" t="s">
        <v>177</v>
      </c>
      <c r="D14" s="53"/>
      <c r="E14" s="83">
        <v>0</v>
      </c>
      <c r="F14" s="83">
        <v>0</v>
      </c>
      <c r="G14" s="83" t="s">
        <v>261</v>
      </c>
      <c r="H14" s="83" t="s">
        <v>261</v>
      </c>
      <c r="I14" s="83">
        <v>0</v>
      </c>
      <c r="J14" s="83">
        <v>0</v>
      </c>
      <c r="K14" s="83"/>
      <c r="L14" s="83"/>
      <c r="M14" s="83"/>
      <c r="N14" s="83"/>
    </row>
    <row r="15" spans="1:14" ht="18" customHeight="1">
      <c r="A15" s="89" t="s">
        <v>178</v>
      </c>
      <c r="B15" s="89" t="s">
        <v>179</v>
      </c>
      <c r="C15" s="53" t="s">
        <v>180</v>
      </c>
      <c r="D15" s="53"/>
      <c r="E15" s="54">
        <v>1111</v>
      </c>
      <c r="F15" s="54">
        <v>1091</v>
      </c>
      <c r="G15" s="54">
        <v>278</v>
      </c>
      <c r="H15" s="54">
        <v>297</v>
      </c>
      <c r="I15" s="54">
        <v>3699</v>
      </c>
      <c r="J15" s="54">
        <v>3543</v>
      </c>
      <c r="K15" s="54"/>
      <c r="L15" s="54"/>
      <c r="M15" s="54"/>
      <c r="N15" s="54"/>
    </row>
    <row r="16" spans="1:14" ht="18" customHeight="1">
      <c r="A16" s="89"/>
      <c r="B16" s="89"/>
      <c r="C16" s="53" t="s">
        <v>181</v>
      </c>
      <c r="D16" s="53"/>
      <c r="E16" s="54">
        <v>995</v>
      </c>
      <c r="F16" s="54">
        <v>994</v>
      </c>
      <c r="G16" s="54">
        <v>2164</v>
      </c>
      <c r="H16" s="54">
        <v>2174</v>
      </c>
      <c r="I16" s="54">
        <v>6188</v>
      </c>
      <c r="J16" s="54">
        <v>6099</v>
      </c>
      <c r="K16" s="54"/>
      <c r="L16" s="54"/>
      <c r="M16" s="54"/>
      <c r="N16" s="54"/>
    </row>
    <row r="17" spans="1:15" ht="18" customHeight="1">
      <c r="A17" s="89"/>
      <c r="B17" s="89"/>
      <c r="C17" s="53" t="s">
        <v>182</v>
      </c>
      <c r="D17" s="53"/>
      <c r="E17" s="54">
        <v>0</v>
      </c>
      <c r="F17" s="54">
        <v>0</v>
      </c>
      <c r="G17" s="54" t="s">
        <v>261</v>
      </c>
      <c r="H17" s="54" t="s">
        <v>261</v>
      </c>
      <c r="I17" s="54">
        <v>0</v>
      </c>
      <c r="J17" s="54">
        <v>0</v>
      </c>
      <c r="K17" s="54"/>
      <c r="L17" s="54"/>
      <c r="M17" s="54"/>
      <c r="N17" s="54"/>
    </row>
    <row r="18" spans="1:15" ht="18" customHeight="1">
      <c r="A18" s="89"/>
      <c r="B18" s="89"/>
      <c r="C18" s="53" t="s">
        <v>183</v>
      </c>
      <c r="D18" s="53"/>
      <c r="E18" s="54">
        <v>2106</v>
      </c>
      <c r="F18" s="54">
        <v>2085</v>
      </c>
      <c r="G18" s="54">
        <v>2442</v>
      </c>
      <c r="H18" s="54">
        <v>2471</v>
      </c>
      <c r="I18" s="54">
        <v>9886</v>
      </c>
      <c r="J18" s="54">
        <v>9643</v>
      </c>
      <c r="K18" s="54"/>
      <c r="L18" s="54"/>
      <c r="M18" s="54"/>
      <c r="N18" s="54"/>
    </row>
    <row r="19" spans="1:15" ht="18" customHeight="1">
      <c r="A19" s="89"/>
      <c r="B19" s="89" t="s">
        <v>184</v>
      </c>
      <c r="C19" s="53" t="s">
        <v>185</v>
      </c>
      <c r="D19" s="53"/>
      <c r="E19" s="54">
        <v>1.7669000000000001E-2</v>
      </c>
      <c r="F19" s="54">
        <v>1.8349000000000001E-2</v>
      </c>
      <c r="G19" s="54">
        <v>52</v>
      </c>
      <c r="H19" s="54">
        <v>202</v>
      </c>
      <c r="I19" s="54">
        <v>808</v>
      </c>
      <c r="J19" s="54">
        <v>771</v>
      </c>
      <c r="K19" s="54"/>
      <c r="L19" s="54"/>
      <c r="M19" s="54"/>
      <c r="N19" s="54"/>
    </row>
    <row r="20" spans="1:15" ht="18" customHeight="1">
      <c r="A20" s="89"/>
      <c r="B20" s="89"/>
      <c r="C20" s="53" t="s">
        <v>186</v>
      </c>
      <c r="D20" s="53"/>
      <c r="E20" s="54">
        <v>0</v>
      </c>
      <c r="F20" s="54">
        <v>0</v>
      </c>
      <c r="G20" s="54">
        <v>2045</v>
      </c>
      <c r="H20" s="54">
        <v>2049</v>
      </c>
      <c r="I20" s="54">
        <v>251</v>
      </c>
      <c r="J20" s="54">
        <v>295</v>
      </c>
      <c r="K20" s="54"/>
      <c r="L20" s="54"/>
      <c r="M20" s="54"/>
      <c r="N20" s="54"/>
    </row>
    <row r="21" spans="1:15" ht="18" customHeight="1">
      <c r="A21" s="89"/>
      <c r="B21" s="89"/>
      <c r="C21" s="53" t="s">
        <v>187</v>
      </c>
      <c r="D21" s="53"/>
      <c r="E21" s="84">
        <v>0</v>
      </c>
      <c r="F21" s="84">
        <v>0</v>
      </c>
      <c r="G21" s="84">
        <v>235</v>
      </c>
      <c r="H21" s="84">
        <v>223</v>
      </c>
      <c r="I21" s="84">
        <v>0</v>
      </c>
      <c r="J21" s="84">
        <v>0</v>
      </c>
      <c r="K21" s="84"/>
      <c r="L21" s="84"/>
      <c r="M21" s="84"/>
      <c r="N21" s="84"/>
    </row>
    <row r="22" spans="1:15" ht="18" customHeight="1">
      <c r="A22" s="89"/>
      <c r="B22" s="89"/>
      <c r="C22" s="47" t="s">
        <v>188</v>
      </c>
      <c r="D22" s="47"/>
      <c r="E22" s="54">
        <v>1.7669000000000001E-2</v>
      </c>
      <c r="F22" s="54">
        <v>1.8349000000000001E-2</v>
      </c>
      <c r="G22" s="54">
        <v>2332</v>
      </c>
      <c r="H22" s="54">
        <v>2474</v>
      </c>
      <c r="I22" s="54">
        <v>1059</v>
      </c>
      <c r="J22" s="54">
        <v>1066</v>
      </c>
      <c r="K22" s="54"/>
      <c r="L22" s="54"/>
      <c r="M22" s="54"/>
      <c r="N22" s="54"/>
    </row>
    <row r="23" spans="1:15" ht="18" customHeight="1">
      <c r="A23" s="89"/>
      <c r="B23" s="89" t="s">
        <v>189</v>
      </c>
      <c r="C23" s="53" t="s">
        <v>190</v>
      </c>
      <c r="D23" s="53"/>
      <c r="E23" s="54">
        <v>251</v>
      </c>
      <c r="F23" s="54">
        <v>251</v>
      </c>
      <c r="G23" s="54">
        <v>790</v>
      </c>
      <c r="H23" s="54">
        <v>790</v>
      </c>
      <c r="I23" s="54">
        <v>350</v>
      </c>
      <c r="J23" s="54">
        <v>350</v>
      </c>
      <c r="K23" s="54"/>
      <c r="L23" s="54"/>
      <c r="M23" s="54"/>
      <c r="N23" s="54"/>
    </row>
    <row r="24" spans="1:15" ht="18" customHeight="1">
      <c r="A24" s="89"/>
      <c r="B24" s="89"/>
      <c r="C24" s="53" t="s">
        <v>191</v>
      </c>
      <c r="D24" s="53"/>
      <c r="E24" s="54">
        <v>0</v>
      </c>
      <c r="F24" s="54">
        <v>0</v>
      </c>
      <c r="G24" s="54">
        <v>-680</v>
      </c>
      <c r="H24" s="54">
        <v>-793</v>
      </c>
      <c r="I24" s="54">
        <v>8477</v>
      </c>
      <c r="J24" s="54">
        <v>8227</v>
      </c>
      <c r="K24" s="54"/>
      <c r="L24" s="54"/>
      <c r="M24" s="54"/>
      <c r="N24" s="54"/>
    </row>
    <row r="25" spans="1:15" ht="18" customHeight="1">
      <c r="A25" s="89"/>
      <c r="B25" s="89"/>
      <c r="C25" s="53" t="s">
        <v>192</v>
      </c>
      <c r="D25" s="53"/>
      <c r="E25" s="54">
        <v>1855</v>
      </c>
      <c r="F25" s="54">
        <v>1834</v>
      </c>
      <c r="G25" s="54" t="s">
        <v>261</v>
      </c>
      <c r="H25" s="54" t="s">
        <v>261</v>
      </c>
      <c r="I25" s="54">
        <v>0</v>
      </c>
      <c r="J25" s="54">
        <v>0</v>
      </c>
      <c r="K25" s="54"/>
      <c r="L25" s="54"/>
      <c r="M25" s="54"/>
      <c r="N25" s="54"/>
    </row>
    <row r="26" spans="1:15" ht="18" customHeight="1">
      <c r="A26" s="89"/>
      <c r="B26" s="89"/>
      <c r="C26" s="53" t="s">
        <v>193</v>
      </c>
      <c r="D26" s="53"/>
      <c r="E26" s="54">
        <v>2106</v>
      </c>
      <c r="F26" s="54">
        <v>2085</v>
      </c>
      <c r="G26" s="54">
        <v>110</v>
      </c>
      <c r="H26" s="54">
        <v>-3</v>
      </c>
      <c r="I26" s="54">
        <v>8827</v>
      </c>
      <c r="J26" s="54">
        <v>8577</v>
      </c>
      <c r="K26" s="54"/>
      <c r="L26" s="54"/>
      <c r="M26" s="54"/>
      <c r="N26" s="54"/>
    </row>
    <row r="27" spans="1:15" ht="18" customHeight="1">
      <c r="A27" s="89"/>
      <c r="B27" s="53" t="s">
        <v>194</v>
      </c>
      <c r="C27" s="53"/>
      <c r="D27" s="53"/>
      <c r="E27" s="54">
        <v>2106</v>
      </c>
      <c r="F27" s="54">
        <v>2085</v>
      </c>
      <c r="G27" s="54">
        <v>2442</v>
      </c>
      <c r="H27" s="54">
        <v>2471</v>
      </c>
      <c r="I27" s="54">
        <v>9886</v>
      </c>
      <c r="J27" s="54">
        <v>9643</v>
      </c>
      <c r="K27" s="54"/>
      <c r="L27" s="54"/>
      <c r="M27" s="54"/>
      <c r="N27" s="54"/>
    </row>
    <row r="28" spans="1:15" ht="18" customHeight="1">
      <c r="A28" s="89" t="s">
        <v>195</v>
      </c>
      <c r="B28" s="89" t="s">
        <v>196</v>
      </c>
      <c r="C28" s="53" t="s">
        <v>197</v>
      </c>
      <c r="D28" s="85" t="s">
        <v>40</v>
      </c>
      <c r="E28" s="54">
        <v>0</v>
      </c>
      <c r="F28" s="54">
        <v>0</v>
      </c>
      <c r="G28" s="54">
        <v>325</v>
      </c>
      <c r="H28" s="54">
        <v>307</v>
      </c>
      <c r="I28" s="54">
        <v>5390</v>
      </c>
      <c r="J28" s="54">
        <v>5419</v>
      </c>
      <c r="K28" s="54"/>
      <c r="L28" s="54"/>
      <c r="M28" s="54"/>
      <c r="N28" s="54"/>
    </row>
    <row r="29" spans="1:15" ht="18" customHeight="1">
      <c r="A29" s="89"/>
      <c r="B29" s="89"/>
      <c r="C29" s="53" t="s">
        <v>198</v>
      </c>
      <c r="D29" s="85" t="s">
        <v>41</v>
      </c>
      <c r="E29" s="54">
        <v>0</v>
      </c>
      <c r="F29" s="54">
        <v>0</v>
      </c>
      <c r="G29" s="54">
        <v>338</v>
      </c>
      <c r="H29" s="54">
        <v>275</v>
      </c>
      <c r="I29" s="54">
        <v>2813</v>
      </c>
      <c r="J29" s="54">
        <v>2744</v>
      </c>
      <c r="K29" s="54"/>
      <c r="L29" s="54"/>
      <c r="M29" s="54"/>
      <c r="N29" s="54"/>
    </row>
    <row r="30" spans="1:15" ht="18" customHeight="1">
      <c r="A30" s="89"/>
      <c r="B30" s="89"/>
      <c r="C30" s="53" t="s">
        <v>199</v>
      </c>
      <c r="D30" s="85" t="s">
        <v>200</v>
      </c>
      <c r="E30" s="54">
        <v>0.4</v>
      </c>
      <c r="F30" s="54">
        <v>0.4</v>
      </c>
      <c r="G30" s="54">
        <v>33</v>
      </c>
      <c r="H30" s="54">
        <v>35</v>
      </c>
      <c r="I30" s="54">
        <v>2566</v>
      </c>
      <c r="J30" s="54">
        <v>2661</v>
      </c>
      <c r="K30" s="54"/>
      <c r="L30" s="54"/>
      <c r="M30" s="54"/>
      <c r="N30" s="54"/>
    </row>
    <row r="31" spans="1:15" ht="18" customHeight="1">
      <c r="A31" s="89"/>
      <c r="B31" s="89"/>
      <c r="C31" s="47" t="s">
        <v>201</v>
      </c>
      <c r="D31" s="85" t="s">
        <v>202</v>
      </c>
      <c r="E31" s="54">
        <f t="shared" ref="E31:N31" si="0">E28-E29-E30</f>
        <v>-0.4</v>
      </c>
      <c r="F31" s="54">
        <f t="shared" si="0"/>
        <v>-0.4</v>
      </c>
      <c r="G31" s="54">
        <f t="shared" si="0"/>
        <v>-46</v>
      </c>
      <c r="H31" s="54">
        <f t="shared" si="0"/>
        <v>-3</v>
      </c>
      <c r="I31" s="54">
        <f t="shared" si="0"/>
        <v>11</v>
      </c>
      <c r="J31" s="54">
        <f t="shared" si="0"/>
        <v>14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89"/>
      <c r="B32" s="89"/>
      <c r="C32" s="53" t="s">
        <v>203</v>
      </c>
      <c r="D32" s="85" t="s">
        <v>204</v>
      </c>
      <c r="E32" s="54">
        <v>21</v>
      </c>
      <c r="F32" s="54">
        <v>21</v>
      </c>
      <c r="G32" s="54">
        <v>159</v>
      </c>
      <c r="H32" s="54">
        <v>166</v>
      </c>
      <c r="I32" s="54">
        <v>103</v>
      </c>
      <c r="J32" s="54">
        <v>84</v>
      </c>
      <c r="K32" s="54"/>
      <c r="L32" s="54"/>
      <c r="M32" s="54"/>
      <c r="N32" s="54"/>
    </row>
    <row r="33" spans="1:14" ht="18" customHeight="1">
      <c r="A33" s="89"/>
      <c r="B33" s="89"/>
      <c r="C33" s="53" t="s">
        <v>205</v>
      </c>
      <c r="D33" s="85" t="s">
        <v>206</v>
      </c>
      <c r="E33" s="54">
        <v>0</v>
      </c>
      <c r="F33" s="54">
        <v>0</v>
      </c>
      <c r="G33" s="54">
        <v>0</v>
      </c>
      <c r="H33" s="54">
        <v>0</v>
      </c>
      <c r="I33" s="54">
        <v>59</v>
      </c>
      <c r="J33" s="54">
        <v>28</v>
      </c>
      <c r="K33" s="54"/>
      <c r="L33" s="54"/>
      <c r="M33" s="54"/>
      <c r="N33" s="54"/>
    </row>
    <row r="34" spans="1:14" ht="18" customHeight="1">
      <c r="A34" s="89"/>
      <c r="B34" s="89"/>
      <c r="C34" s="47" t="s">
        <v>207</v>
      </c>
      <c r="D34" s="85" t="s">
        <v>208</v>
      </c>
      <c r="E34" s="54">
        <f t="shared" ref="E34:N34" si="1">E31+E32-E33</f>
        <v>20.6</v>
      </c>
      <c r="F34" s="54">
        <f t="shared" si="1"/>
        <v>20.6</v>
      </c>
      <c r="G34" s="54">
        <f t="shared" si="1"/>
        <v>113</v>
      </c>
      <c r="H34" s="54">
        <f t="shared" si="1"/>
        <v>163</v>
      </c>
      <c r="I34" s="54">
        <f t="shared" si="1"/>
        <v>55</v>
      </c>
      <c r="J34" s="54">
        <f t="shared" si="1"/>
        <v>70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89"/>
      <c r="B35" s="89" t="s">
        <v>209</v>
      </c>
      <c r="C35" s="53" t="s">
        <v>210</v>
      </c>
      <c r="D35" s="85" t="s">
        <v>211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22</v>
      </c>
      <c r="K35" s="54"/>
      <c r="L35" s="54"/>
      <c r="M35" s="54"/>
      <c r="N35" s="54"/>
    </row>
    <row r="36" spans="1:14" ht="18" customHeight="1">
      <c r="A36" s="89"/>
      <c r="B36" s="89"/>
      <c r="C36" s="53" t="s">
        <v>212</v>
      </c>
      <c r="D36" s="85" t="s">
        <v>213</v>
      </c>
      <c r="E36" s="54">
        <v>0</v>
      </c>
      <c r="F36" s="54">
        <v>0</v>
      </c>
      <c r="G36" s="54">
        <v>0</v>
      </c>
      <c r="H36" s="54">
        <v>0</v>
      </c>
      <c r="I36" s="54">
        <v>1</v>
      </c>
      <c r="J36" s="54">
        <v>5</v>
      </c>
      <c r="K36" s="54"/>
      <c r="L36" s="54"/>
      <c r="M36" s="54"/>
      <c r="N36" s="54"/>
    </row>
    <row r="37" spans="1:14" ht="18" customHeight="1">
      <c r="A37" s="89"/>
      <c r="B37" s="89"/>
      <c r="C37" s="53" t="s">
        <v>214</v>
      </c>
      <c r="D37" s="85" t="s">
        <v>215</v>
      </c>
      <c r="E37" s="54">
        <f t="shared" ref="E37:N37" si="2">E34+E35-E36</f>
        <v>20.6</v>
      </c>
      <c r="F37" s="54">
        <f t="shared" si="2"/>
        <v>20.6</v>
      </c>
      <c r="G37" s="54">
        <f t="shared" si="2"/>
        <v>113</v>
      </c>
      <c r="H37" s="54">
        <f t="shared" si="2"/>
        <v>163</v>
      </c>
      <c r="I37" s="54">
        <f t="shared" si="2"/>
        <v>54</v>
      </c>
      <c r="J37" s="54">
        <f t="shared" si="2"/>
        <v>87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89"/>
      <c r="B38" s="89"/>
      <c r="C38" s="53" t="s">
        <v>216</v>
      </c>
      <c r="D38" s="85" t="s">
        <v>217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/>
      <c r="L38" s="54"/>
      <c r="M38" s="54"/>
      <c r="N38" s="54"/>
    </row>
    <row r="39" spans="1:14" ht="18" customHeight="1">
      <c r="A39" s="89"/>
      <c r="B39" s="89"/>
      <c r="C39" s="53" t="s">
        <v>218</v>
      </c>
      <c r="D39" s="85" t="s">
        <v>219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/>
      <c r="L39" s="54"/>
      <c r="M39" s="54"/>
      <c r="N39" s="54"/>
    </row>
    <row r="40" spans="1:14" ht="18" customHeight="1">
      <c r="A40" s="89"/>
      <c r="B40" s="89"/>
      <c r="C40" s="53" t="s">
        <v>220</v>
      </c>
      <c r="D40" s="85" t="s">
        <v>221</v>
      </c>
      <c r="E40" s="54">
        <v>0</v>
      </c>
      <c r="F40" s="54">
        <v>0</v>
      </c>
      <c r="G40" s="54">
        <v>0</v>
      </c>
      <c r="H40" s="54">
        <v>0</v>
      </c>
      <c r="I40" s="54">
        <v>9</v>
      </c>
      <c r="J40" s="54">
        <v>35</v>
      </c>
      <c r="K40" s="54"/>
      <c r="L40" s="54"/>
      <c r="M40" s="54"/>
      <c r="N40" s="54"/>
    </row>
    <row r="41" spans="1:14" ht="18" customHeight="1">
      <c r="A41" s="89"/>
      <c r="B41" s="89"/>
      <c r="C41" s="47" t="s">
        <v>222</v>
      </c>
      <c r="D41" s="85" t="s">
        <v>223</v>
      </c>
      <c r="E41" s="54">
        <f t="shared" ref="E41:N41" si="3">E34+E35-E36-E40</f>
        <v>20.6</v>
      </c>
      <c r="F41" s="54">
        <f t="shared" si="3"/>
        <v>20.6</v>
      </c>
      <c r="G41" s="54">
        <f t="shared" si="3"/>
        <v>113</v>
      </c>
      <c r="H41" s="54">
        <f t="shared" si="3"/>
        <v>163</v>
      </c>
      <c r="I41" s="54">
        <f t="shared" si="3"/>
        <v>45</v>
      </c>
      <c r="J41" s="54">
        <f t="shared" si="3"/>
        <v>52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89"/>
      <c r="B42" s="89"/>
      <c r="C42" s="104" t="s">
        <v>224</v>
      </c>
      <c r="D42" s="104"/>
      <c r="E42" s="54">
        <f t="shared" ref="E42:N42" si="4">E37+E38-E39-E40</f>
        <v>20.6</v>
      </c>
      <c r="F42" s="54">
        <f t="shared" si="4"/>
        <v>20.6</v>
      </c>
      <c r="G42" s="54">
        <f t="shared" si="4"/>
        <v>113</v>
      </c>
      <c r="H42" s="54">
        <f t="shared" si="4"/>
        <v>163</v>
      </c>
      <c r="I42" s="54">
        <f t="shared" si="4"/>
        <v>45</v>
      </c>
      <c r="J42" s="54">
        <f t="shared" si="4"/>
        <v>52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89"/>
      <c r="B43" s="89"/>
      <c r="C43" s="53" t="s">
        <v>225</v>
      </c>
      <c r="D43" s="85" t="s">
        <v>226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/>
      <c r="L43" s="54"/>
      <c r="M43" s="54"/>
      <c r="N43" s="54"/>
    </row>
    <row r="44" spans="1:14" ht="18" customHeight="1">
      <c r="A44" s="89"/>
      <c r="B44" s="89"/>
      <c r="C44" s="47" t="s">
        <v>227</v>
      </c>
      <c r="D44" s="66" t="s">
        <v>228</v>
      </c>
      <c r="E44" s="54">
        <f t="shared" ref="E44:N44" si="5">E41+E43</f>
        <v>20.6</v>
      </c>
      <c r="F44" s="54">
        <f t="shared" si="5"/>
        <v>20.6</v>
      </c>
      <c r="G44" s="54">
        <f t="shared" si="5"/>
        <v>113</v>
      </c>
      <c r="H44" s="54">
        <f t="shared" si="5"/>
        <v>163</v>
      </c>
      <c r="I44" s="54">
        <f t="shared" si="5"/>
        <v>45</v>
      </c>
      <c r="J44" s="54">
        <f t="shared" si="5"/>
        <v>52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5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菅野 明</cp:lastModifiedBy>
  <dcterms:modified xsi:type="dcterms:W3CDTF">2025-08-19T01:27:21Z</dcterms:modified>
</cp:coreProperties>
</file>