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共用\☆令和７年度フォルダ☆\07_起債G\99_地方債協会関係\03_都道府県の財政状況\05_提出\"/>
    </mc:Choice>
  </mc:AlternateContent>
  <bookViews>
    <workbookView xWindow="0" yWindow="0" windowWidth="28800" windowHeight="12250" tabRatio="663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'2.公営企業会計予算(R6-7年度)'!$A$1:$Q$49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'4.公営企業会計決算（R4-5年度）'!$A$1:$Q$49</definedName>
    <definedName name="_xlnm.Print_Area" localSheetId="5">'5.三セク決算（R4-5年度）'!$A$1:$N$46</definedName>
  </definedNames>
  <calcPr calcId="162913"/>
</workbook>
</file>

<file path=xl/calcChain.xml><?xml version="1.0" encoding="utf-8"?>
<calcChain xmlns="http://schemas.openxmlformats.org/spreadsheetml/2006/main">
  <c r="K45" i="7" l="1"/>
  <c r="K44" i="7"/>
  <c r="J44" i="7"/>
  <c r="K39" i="7"/>
  <c r="J39" i="7"/>
  <c r="J45" i="7" s="1"/>
  <c r="K44" i="4" l="1"/>
  <c r="J44" i="4"/>
  <c r="K39" i="4"/>
  <c r="K45" i="4" s="1"/>
  <c r="J39" i="4"/>
  <c r="J45" i="4" s="1"/>
  <c r="P15" i="4" l="1"/>
  <c r="F39" i="2"/>
  <c r="F32" i="2"/>
  <c r="H32" i="2"/>
  <c r="H31" i="8" l="1"/>
  <c r="H34" i="8" s="1"/>
  <c r="G31" i="8"/>
  <c r="G34" i="8" s="1"/>
  <c r="G37" i="8" l="1"/>
  <c r="G42" i="8" s="1"/>
  <c r="G41" i="8"/>
  <c r="G44" i="8" s="1"/>
  <c r="H41" i="8"/>
  <c r="H44" i="8" s="1"/>
  <c r="H37" i="8"/>
  <c r="H42" i="8" s="1"/>
  <c r="F31" i="8" l="1"/>
  <c r="F34" i="8" s="1"/>
  <c r="E31" i="8"/>
  <c r="E34" i="8" s="1"/>
  <c r="E41" i="8" l="1"/>
  <c r="E44" i="8" s="1"/>
  <c r="E37" i="8"/>
  <c r="E42" i="8" s="1"/>
  <c r="F41" i="8"/>
  <c r="F44" i="8" s="1"/>
  <c r="F37" i="8"/>
  <c r="F42" i="8" s="1"/>
  <c r="H26" i="5" l="1"/>
  <c r="I44" i="7" l="1"/>
  <c r="H44" i="7"/>
  <c r="I39" i="7"/>
  <c r="I45" i="7" s="1"/>
  <c r="H39" i="7"/>
  <c r="H45" i="7" s="1"/>
  <c r="I44" i="4"/>
  <c r="H44" i="4"/>
  <c r="I39" i="4"/>
  <c r="I45" i="4" s="1"/>
  <c r="H39" i="4"/>
  <c r="H45" i="4" s="1"/>
  <c r="O27" i="7" l="1"/>
  <c r="N27" i="7"/>
  <c r="M27" i="7"/>
  <c r="O24" i="7"/>
  <c r="N24" i="7"/>
  <c r="M24" i="7"/>
  <c r="L24" i="7"/>
  <c r="L27" i="7" s="1"/>
  <c r="K24" i="7"/>
  <c r="K27" i="7" s="1"/>
  <c r="J24" i="7"/>
  <c r="J27" i="7" s="1"/>
  <c r="O16" i="7"/>
  <c r="N16" i="7"/>
  <c r="M16" i="7"/>
  <c r="L16" i="7"/>
  <c r="K16" i="7"/>
  <c r="J16" i="7"/>
  <c r="O15" i="7"/>
  <c r="N15" i="7"/>
  <c r="M15" i="7"/>
  <c r="L15" i="7"/>
  <c r="K15" i="7"/>
  <c r="J15" i="7"/>
  <c r="O14" i="7"/>
  <c r="N14" i="7"/>
  <c r="M14" i="7"/>
  <c r="L14" i="7"/>
  <c r="K14" i="7"/>
  <c r="J14" i="7"/>
  <c r="O27" i="4"/>
  <c r="N27" i="4"/>
  <c r="M27" i="4"/>
  <c r="N25" i="4"/>
  <c r="K25" i="4"/>
  <c r="O24" i="4"/>
  <c r="N24" i="4"/>
  <c r="M24" i="4"/>
  <c r="L24" i="4"/>
  <c r="L27" i="4" s="1"/>
  <c r="K24" i="4"/>
  <c r="K27" i="4" s="1"/>
  <c r="J24" i="4"/>
  <c r="J27" i="4" s="1"/>
  <c r="O16" i="4"/>
  <c r="N16" i="4"/>
  <c r="M16" i="4"/>
  <c r="L16" i="4"/>
  <c r="K16" i="4"/>
  <c r="J16" i="4"/>
  <c r="O15" i="4"/>
  <c r="N15" i="4"/>
  <c r="M15" i="4"/>
  <c r="L15" i="4"/>
  <c r="K15" i="4"/>
  <c r="J15" i="4"/>
  <c r="O14" i="4"/>
  <c r="N14" i="4"/>
  <c r="M14" i="4"/>
  <c r="L14" i="4"/>
  <c r="K14" i="4"/>
  <c r="J14" i="4"/>
  <c r="I24" i="4" l="1"/>
  <c r="H24" i="4"/>
  <c r="I16" i="4"/>
  <c r="H16" i="4"/>
  <c r="I15" i="4"/>
  <c r="H15" i="4"/>
  <c r="I14" i="4"/>
  <c r="H12" i="4"/>
  <c r="H9" i="4"/>
  <c r="H14" i="4" s="1"/>
  <c r="H27" i="7"/>
  <c r="I24" i="7"/>
  <c r="I27" i="7" s="1"/>
  <c r="H24" i="7"/>
  <c r="I16" i="7"/>
  <c r="H16" i="7"/>
  <c r="I15" i="7"/>
  <c r="H15" i="7"/>
  <c r="I14" i="7"/>
  <c r="H14" i="7"/>
  <c r="Q27" i="4" l="1"/>
  <c r="P24" i="4"/>
  <c r="P27" i="4" s="1"/>
  <c r="Q16" i="4"/>
  <c r="P16" i="4"/>
  <c r="Q15" i="4"/>
  <c r="Q14" i="4"/>
  <c r="P12" i="4"/>
  <c r="P9" i="4"/>
  <c r="P14" i="4" s="1"/>
  <c r="F14" i="4"/>
  <c r="G27" i="4"/>
  <c r="F24" i="4"/>
  <c r="F27" i="4" s="1"/>
  <c r="G16" i="4"/>
  <c r="F16" i="4"/>
  <c r="G15" i="4"/>
  <c r="F15" i="4"/>
  <c r="G14" i="4"/>
  <c r="H14" i="2" l="1"/>
  <c r="F14" i="2"/>
  <c r="H39" i="2"/>
  <c r="H28" i="2"/>
  <c r="F28" i="2"/>
  <c r="F26" i="2"/>
  <c r="H27" i="2"/>
  <c r="I9" i="2" l="1"/>
  <c r="G45" i="2"/>
  <c r="G27" i="2"/>
  <c r="G44" i="5"/>
  <c r="G19" i="5"/>
  <c r="N31" i="8"/>
  <c r="N34" i="8" s="1"/>
  <c r="M31" i="8"/>
  <c r="M34" i="8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I27" i="4"/>
  <c r="H27" i="4"/>
  <c r="G29" i="2"/>
  <c r="G42" i="5" l="1"/>
  <c r="G40" i="5"/>
  <c r="G33" i="5"/>
  <c r="G34" i="5"/>
  <c r="G30" i="5"/>
  <c r="G37" i="5"/>
  <c r="G35" i="5"/>
  <c r="G28" i="5"/>
  <c r="G41" i="2"/>
  <c r="G14" i="2"/>
  <c r="G41" i="5"/>
  <c r="G38" i="5"/>
  <c r="G39" i="5"/>
  <c r="I45" i="5"/>
  <c r="G45" i="5"/>
  <c r="G29" i="5"/>
  <c r="G28" i="2"/>
  <c r="G21" i="2"/>
  <c r="G43" i="5"/>
  <c r="G16" i="2"/>
  <c r="G18" i="2"/>
  <c r="G36" i="5"/>
  <c r="G31" i="5"/>
  <c r="G32" i="5"/>
  <c r="G9" i="2"/>
  <c r="G19" i="2"/>
  <c r="G25" i="2"/>
  <c r="G24" i="2"/>
  <c r="G36" i="2"/>
  <c r="G12" i="2"/>
  <c r="G39" i="2"/>
  <c r="G11" i="2"/>
  <c r="G38" i="2"/>
  <c r="I27" i="2"/>
  <c r="G22" i="2"/>
  <c r="G15" i="2"/>
  <c r="G43" i="2"/>
  <c r="G23" i="2"/>
  <c r="G30" i="2"/>
  <c r="G26" i="2"/>
  <c r="G32" i="2"/>
  <c r="G13" i="2"/>
  <c r="G40" i="2"/>
  <c r="G20" i="2"/>
  <c r="G17" i="2"/>
  <c r="G10" i="2"/>
  <c r="G31" i="2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G37" i="2"/>
  <c r="G20" i="5"/>
  <c r="G44" i="2"/>
  <c r="G17" i="5"/>
  <c r="G42" i="2"/>
  <c r="I45" i="2"/>
  <c r="G18" i="5"/>
  <c r="G35" i="2"/>
  <c r="G25" i="5"/>
  <c r="G16" i="5"/>
  <c r="G13" i="5"/>
  <c r="G14" i="5"/>
</calcChain>
</file>

<file path=xl/sharedStrings.xml><?xml version="1.0" encoding="utf-8"?>
<sst xmlns="http://schemas.openxmlformats.org/spreadsheetml/2006/main" count="446" uniqueCount="268">
  <si>
    <t>団体名</t>
  </si>
  <si>
    <t>（単位：百万円、％）</t>
  </si>
  <si>
    <t>構成比</t>
  </si>
  <si>
    <t>地方税</t>
  </si>
  <si>
    <t>地方譲与税</t>
  </si>
  <si>
    <t>地方交付税</t>
  </si>
  <si>
    <t>国庫支出金</t>
  </si>
  <si>
    <t>地方債</t>
  </si>
  <si>
    <t>その他の収入</t>
  </si>
  <si>
    <t>歳　入　合　計</t>
  </si>
  <si>
    <t>義務的経費</t>
  </si>
  <si>
    <t>うち人件費</t>
  </si>
  <si>
    <t>　　公債費</t>
  </si>
  <si>
    <t>その他の経費</t>
  </si>
  <si>
    <t>うち物件費</t>
  </si>
  <si>
    <t>　　積立金</t>
  </si>
  <si>
    <t>投資的経費</t>
  </si>
  <si>
    <t>うち普通建設事業費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</si>
  <si>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</si>
  <si>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</si>
  <si>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</si>
  <si>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対前年度
伸び率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</si>
  <si>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</si>
  <si>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</si>
  <si>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</si>
  <si>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</si>
  <si>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</si>
  <si>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</si>
  <si>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</si>
  <si>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</si>
  <si>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使用料・手数料</t>
  </si>
  <si>
    <t>財産収入</t>
  </si>
  <si>
    <t>　　扶助費</t>
  </si>
  <si>
    <t>　　維持補修費</t>
  </si>
  <si>
    <t>　　補助費等</t>
  </si>
  <si>
    <t>　　繰出金</t>
  </si>
  <si>
    <t>　　投資・出資・貸付金</t>
  </si>
  <si>
    <t>　　単独事業</t>
  </si>
  <si>
    <t>うち災害復旧事業費</t>
  </si>
  <si>
    <t>　　失業対策事業費</t>
  </si>
  <si>
    <t>(a)</t>
  </si>
  <si>
    <t>(b)</t>
  </si>
  <si>
    <t>(c)</t>
  </si>
  <si>
    <t>(d)</t>
  </si>
  <si>
    <t>(e)</t>
  </si>
  <si>
    <t>(f)</t>
  </si>
  <si>
    <t>2.公営企業会計の状況</t>
  </si>
  <si>
    <t>　　　　　　（単位：百万円）</t>
  </si>
  <si>
    <t>法適用企業</t>
  </si>
  <si>
    <t>総収益</t>
  </si>
  <si>
    <t>うち経常収益</t>
  </si>
  <si>
    <t xml:space="preserve">    特別利益</t>
  </si>
  <si>
    <t>総費用</t>
  </si>
  <si>
    <t>うち経常費用</t>
  </si>
  <si>
    <t xml:space="preserve">    特別損失</t>
  </si>
  <si>
    <t xml:space="preserve">経常損益 </t>
  </si>
  <si>
    <t xml:space="preserve">特別損益 </t>
  </si>
  <si>
    <t xml:space="preserve">純損益   </t>
  </si>
  <si>
    <t>累積欠損金</t>
  </si>
  <si>
    <t>不良債務</t>
  </si>
  <si>
    <t>資本的収入</t>
  </si>
  <si>
    <t>うち企業債</t>
  </si>
  <si>
    <t>資本的収入（純計） 　</t>
  </si>
  <si>
    <t>資本的支出</t>
  </si>
  <si>
    <t>　</t>
  </si>
  <si>
    <t>うち企業債償還金</t>
  </si>
  <si>
    <t>資本的収入が資本的支出に</t>
  </si>
  <si>
    <t xml:space="preserve">不足する額の補てん財源　 </t>
  </si>
  <si>
    <t>法非適用企業</t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</si>
  <si>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</si>
  <si>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</si>
  <si>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</si>
  <si>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</si>
  <si>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</si>
  <si>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</si>
  <si>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資本的収入　</t>
  </si>
  <si>
    <t>うち地方債</t>
  </si>
  <si>
    <t>うち地方債償還金</t>
  </si>
  <si>
    <t>収支再差引</t>
  </si>
  <si>
    <t>積立金</t>
  </si>
  <si>
    <t>形式収支</t>
  </si>
  <si>
    <t>実質収支</t>
  </si>
  <si>
    <t>損益収支</t>
    <rPh sb="0" eb="2">
      <t>ソンエキ</t>
    </rPh>
    <rPh sb="2" eb="4">
      <t>シュウシ</t>
    </rPh>
    <phoneticPr fontId="9"/>
  </si>
  <si>
    <t>資本収支</t>
    <rPh sb="0" eb="2">
      <t>シホン</t>
    </rPh>
    <rPh sb="2" eb="4">
      <t>シュウシ</t>
    </rPh>
    <phoneticPr fontId="9"/>
  </si>
  <si>
    <t>収益的収支</t>
    <rPh sb="0" eb="3">
      <t>シュウエキテキ</t>
    </rPh>
    <rPh sb="3" eb="5">
      <t>シュウシ</t>
    </rPh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</si>
  <si>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</si>
  <si>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その他</t>
    <rPh sb="2" eb="3">
      <t>タ</t>
    </rPh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</si>
  <si>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</si>
  <si>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出</t>
    <rPh sb="0" eb="1">
      <t>トシ</t>
    </rPh>
    <rPh sb="4" eb="5">
      <t>デ</t>
    </rPh>
    <phoneticPr fontId="9"/>
  </si>
  <si>
    <t>歳　　　入</t>
    <rPh sb="0" eb="1">
      <t>トシ</t>
    </rPh>
    <rPh sb="4" eb="5">
      <t>イ</t>
    </rPh>
    <phoneticPr fontId="9"/>
  </si>
  <si>
    <t>予算額</t>
    <rPh sb="0" eb="2">
      <t>ヨサン</t>
    </rPh>
    <rPh sb="2" eb="3">
      <t>ガク</t>
    </rPh>
    <phoneticPr fontId="9"/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</si>
  <si>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</si>
  <si>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1.普通会計の状況</t>
    <rPh sb="2" eb="4">
      <t>フツウ</t>
    </rPh>
    <rPh sb="4" eb="6">
      <t>カイケイ</t>
    </rPh>
    <phoneticPr fontId="9"/>
  </si>
  <si>
    <t>うち不動産取得税</t>
    <phoneticPr fontId="9"/>
  </si>
  <si>
    <t>うち固定資産税</t>
    <phoneticPr fontId="9"/>
  </si>
  <si>
    <t xml:space="preserve"> </t>
    <phoneticPr fontId="9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</si>
  <si>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</si>
  <si>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</si>
  <si>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</si>
  <si>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</si>
  <si>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</si>
  <si>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</si>
  <si>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</si>
  <si>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</si>
  <si>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</si>
  <si>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</si>
  <si>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</si>
  <si>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</si>
  <si>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</si>
  <si>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</si>
  <si>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</si>
  <si>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３.普通会計の状況</t>
    <phoneticPr fontId="9"/>
  </si>
  <si>
    <t>（2）最近の普通会計決算及び財政指標等の状況</t>
  </si>
  <si>
    <t>(単位:百万円、％)</t>
  </si>
  <si>
    <t>区分</t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</si>
  <si>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</si>
  <si>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</si>
  <si>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</si>
  <si>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</si>
  <si>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</si>
  <si>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</si>
  <si>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</si>
  <si>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</si>
  <si>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</si>
  <si>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</si>
  <si>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</si>
  <si>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</si>
  <si>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</si>
  <si>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</si>
  <si>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</si>
  <si>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</si>
  <si>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</si>
  <si>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</si>
  <si>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</si>
  <si>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</si>
  <si>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</si>
  <si>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</si>
  <si>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</si>
  <si>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</si>
  <si>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</si>
  <si>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</si>
  <si>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</si>
  <si>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</si>
  <si>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</si>
  <si>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</si>
  <si>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</si>
  <si>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</si>
  <si>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</si>
  <si>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</si>
  <si>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</si>
  <si>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</si>
  <si>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t>４.公営企業会計の状況</t>
    <phoneticPr fontId="14"/>
  </si>
  <si>
    <t>(b-e)</t>
    <phoneticPr fontId="11"/>
  </si>
  <si>
    <t>(c-f)</t>
    <phoneticPr fontId="11"/>
  </si>
  <si>
    <t>(a-d)</t>
    <phoneticPr fontId="11"/>
  </si>
  <si>
    <t>(g)</t>
    <phoneticPr fontId="11"/>
  </si>
  <si>
    <t>(h)</t>
    <phoneticPr fontId="11"/>
  </si>
  <si>
    <t>差引不足額 (▲)</t>
    <phoneticPr fontId="14"/>
  </si>
  <si>
    <t>(i=g-h)</t>
    <phoneticPr fontId="11"/>
  </si>
  <si>
    <t>(j)</t>
    <phoneticPr fontId="11"/>
  </si>
  <si>
    <t>補てん財源不足額(▲)</t>
    <phoneticPr fontId="14"/>
  </si>
  <si>
    <t>(i+j)</t>
    <phoneticPr fontId="11"/>
  </si>
  <si>
    <t>　　　　　　（単位：百万円）</t>
    <phoneticPr fontId="14"/>
  </si>
  <si>
    <t>(c=a-b)</t>
    <phoneticPr fontId="9"/>
  </si>
  <si>
    <t>(f=d-e)</t>
    <phoneticPr fontId="9"/>
  </si>
  <si>
    <t>(g=c+f)</t>
    <phoneticPr fontId="9"/>
  </si>
  <si>
    <t>（注）原則として表示単位未満を四捨五入して端数調整していないため、合計等と一致しない場合がある。</t>
    <phoneticPr fontId="14"/>
  </si>
  <si>
    <t>５.第三セクター(公社・株式会社形態の三セク)の状況</t>
    <phoneticPr fontId="14"/>
  </si>
  <si>
    <t>　（単位：百万円）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</si>
  <si>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</si>
  <si>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</si>
  <si>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</si>
  <si>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</si>
  <si>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</si>
  <si>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</si>
  <si>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</si>
  <si>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</si>
  <si>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</si>
  <si>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</si>
  <si>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</si>
  <si>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</si>
  <si>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</si>
  <si>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</si>
  <si>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</si>
  <si>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</si>
  <si>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</si>
  <si>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</si>
  <si>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</si>
  <si>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</si>
  <si>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</si>
  <si>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</si>
  <si>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</si>
  <si>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</si>
  <si>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</si>
  <si>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</si>
  <si>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</si>
  <si>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</si>
  <si>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</si>
  <si>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</si>
  <si>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</si>
  <si>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</si>
  <si>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</si>
  <si>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</si>
  <si>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</si>
  <si>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</si>
  <si>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</si>
  <si>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</si>
  <si>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</si>
  <si>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</si>
  <si>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</si>
  <si>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</si>
  <si>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</si>
  <si>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</si>
  <si>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</si>
  <si>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</si>
  <si>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</si>
  <si>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</si>
  <si>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</si>
  <si>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</si>
  <si>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</si>
  <si>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</si>
  <si>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</si>
  <si>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</si>
  <si>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</si>
  <si>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</si>
  <si>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</si>
  <si>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</si>
  <si>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</si>
  <si>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</si>
  <si>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</si>
  <si>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</si>
  <si>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</si>
  <si>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</si>
  <si>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予算額</t>
    <phoneticPr fontId="9"/>
  </si>
  <si>
    <t>決算額</t>
    <phoneticPr fontId="16"/>
  </si>
  <si>
    <t>令和５年度</t>
    <rPh sb="3" eb="5">
      <t>ネンド</t>
    </rPh>
    <phoneticPr fontId="18"/>
  </si>
  <si>
    <t>令和４年度</t>
    <rPh sb="3" eb="5">
      <t>ネンド</t>
    </rPh>
    <phoneticPr fontId="18"/>
  </si>
  <si>
    <t>３年度</t>
    <rPh sb="1" eb="3">
      <t>ネンド</t>
    </rPh>
    <phoneticPr fontId="18"/>
  </si>
  <si>
    <t>令和６年度</t>
    <rPh sb="3" eb="5">
      <t>ネンド</t>
    </rPh>
    <phoneticPr fontId="18"/>
  </si>
  <si>
    <t>４年度</t>
    <rPh sb="1" eb="3">
      <t>ネンド</t>
    </rPh>
    <phoneticPr fontId="18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</si>
  <si>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</si>
  <si>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令和７年度</t>
    <rPh sb="3" eb="5">
      <t>ネンド</t>
    </rPh>
    <phoneticPr fontId="18"/>
  </si>
  <si>
    <t>(令和７年度予算ﾍﾞｰｽ）</t>
    <rPh sb="6" eb="8">
      <t>ヨサン</t>
    </rPh>
    <phoneticPr fontId="14"/>
  </si>
  <si>
    <t>令和７年度</t>
    <phoneticPr fontId="18"/>
  </si>
  <si>
    <t>（1）令和５年度普通会計決算の状況</t>
    <phoneticPr fontId="16"/>
  </si>
  <si>
    <t>令和４年度</t>
    <phoneticPr fontId="18"/>
  </si>
  <si>
    <t>(令和５年度決算ﾍﾞｰｽ）</t>
    <phoneticPr fontId="16"/>
  </si>
  <si>
    <t>(令和５年度決算額）</t>
    <phoneticPr fontId="16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</si>
  <si>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</si>
  <si>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５年度</t>
    <rPh sb="1" eb="3">
      <t>ネンド</t>
    </rPh>
    <phoneticPr fontId="18"/>
  </si>
  <si>
    <t>茨城県</t>
    <rPh sb="0" eb="3">
      <t>イバラキケン</t>
    </rPh>
    <phoneticPr fontId="9"/>
  </si>
  <si>
    <t>茨城県</t>
    <rPh sb="0" eb="3">
      <t>イバラキケン</t>
    </rPh>
    <phoneticPr fontId="9"/>
  </si>
  <si>
    <t>鹿島特定公共下水道事業</t>
    <rPh sb="0" eb="2">
      <t>カシマ</t>
    </rPh>
    <rPh sb="2" eb="6">
      <t>トクテイコウキョウ</t>
    </rPh>
    <rPh sb="6" eb="9">
      <t>ゲスイドウ</t>
    </rPh>
    <rPh sb="9" eb="11">
      <t>ジギョウ</t>
    </rPh>
    <phoneticPr fontId="9"/>
  </si>
  <si>
    <t>病院事業</t>
    <rPh sb="0" eb="4">
      <t>ビョウインジギョウ</t>
    </rPh>
    <phoneticPr fontId="9"/>
  </si>
  <si>
    <t>水道事業</t>
    <rPh sb="0" eb="2">
      <t>スイドウ</t>
    </rPh>
    <rPh sb="2" eb="4">
      <t>ジギョウ</t>
    </rPh>
    <phoneticPr fontId="9"/>
  </si>
  <si>
    <t>工業用水道事業</t>
    <rPh sb="0" eb="3">
      <t>コウギョウヨウ</t>
    </rPh>
    <rPh sb="3" eb="5">
      <t>スイドウ</t>
    </rPh>
    <rPh sb="5" eb="7">
      <t>ジギョウ</t>
    </rPh>
    <phoneticPr fontId="9"/>
  </si>
  <si>
    <t>地域振興事業</t>
    <rPh sb="0" eb="2">
      <t>チイキ</t>
    </rPh>
    <rPh sb="2" eb="4">
      <t>シンコウ</t>
    </rPh>
    <rPh sb="4" eb="6">
      <t>ジギョウ</t>
    </rPh>
    <phoneticPr fontId="9"/>
  </si>
  <si>
    <t>流域下水道事業</t>
    <rPh sb="0" eb="7">
      <t>リュウイキゲスイドウジギョウ</t>
    </rPh>
    <phoneticPr fontId="9"/>
  </si>
  <si>
    <t>臨海土地造成事業</t>
    <rPh sb="0" eb="2">
      <t>リンカイ</t>
    </rPh>
    <rPh sb="2" eb="4">
      <t>トチ</t>
    </rPh>
    <rPh sb="4" eb="6">
      <t>ゾウセイ</t>
    </rPh>
    <rPh sb="6" eb="8">
      <t>ジギョウ</t>
    </rPh>
    <phoneticPr fontId="5"/>
  </si>
  <si>
    <t>農業集落排水事業</t>
    <rPh sb="0" eb="2">
      <t>ノウギョウ</t>
    </rPh>
    <rPh sb="2" eb="4">
      <t>シュウラク</t>
    </rPh>
    <rPh sb="4" eb="6">
      <t>ハイスイ</t>
    </rPh>
    <rPh sb="6" eb="8">
      <t>ジギョウ</t>
    </rPh>
    <phoneticPr fontId="9"/>
  </si>
  <si>
    <t>港湾整備事業</t>
    <rPh sb="0" eb="2">
      <t>コウワン</t>
    </rPh>
    <rPh sb="2" eb="4">
      <t>セイビ</t>
    </rPh>
    <rPh sb="4" eb="6">
      <t>ジギョウ</t>
    </rPh>
    <phoneticPr fontId="14"/>
  </si>
  <si>
    <t>宅地造成事業</t>
    <rPh sb="0" eb="6">
      <t>タクチゾウセイジギョウ</t>
    </rPh>
    <phoneticPr fontId="9"/>
  </si>
  <si>
    <t>茨城県土地開発公社</t>
    <rPh sb="0" eb="3">
      <t>イバラキケン</t>
    </rPh>
    <rPh sb="3" eb="9">
      <t>トチカイハツコウシャ</t>
    </rPh>
    <phoneticPr fontId="14"/>
  </si>
  <si>
    <t>茨城県道路公社</t>
    <rPh sb="0" eb="3">
      <t>イバラキケン</t>
    </rPh>
    <rPh sb="3" eb="5">
      <t>ドウロ</t>
    </rPh>
    <rPh sb="5" eb="7">
      <t>コウシャ</t>
    </rPh>
    <phoneticPr fontId="14"/>
  </si>
  <si>
    <t>鹿島埠頭（株）</t>
    <rPh sb="0" eb="4">
      <t>カシマフトウ</t>
    </rPh>
    <phoneticPr fontId="14"/>
  </si>
  <si>
    <t>（株）茨城ポートオーソリティ</t>
    <rPh sb="0" eb="3">
      <t>カブ</t>
    </rPh>
    <rPh sb="3" eb="5">
      <t>イバラキ</t>
    </rPh>
    <phoneticPr fontId="14"/>
  </si>
  <si>
    <t>茨城県</t>
    <rPh sb="0" eb="3">
      <t>イバラキケン</t>
    </rPh>
    <phoneticPr fontId="16"/>
  </si>
  <si>
    <t>茨城県</t>
    <rPh sb="0" eb="3">
      <t>イバラキケン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</si>
</sst>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</numFmts>
  <fonts count="21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  <xf numFmtId="0" fontId="20" fillId="0" borderId="0"/>
  </cellStyleXfs>
  <cellXfs count="124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41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177" fontId="2" fillId="0" borderId="10" xfId="1" applyNumberFormat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2" fillId="0" borderId="10" xfId="1" applyNumberFormat="1" applyBorder="1" applyAlignment="1">
      <alignment vertical="center"/>
    </xf>
    <xf numFmtId="177" fontId="0" fillId="0" borderId="10" xfId="1" quotePrefix="1" applyNumberFormat="1" applyFont="1" applyBorder="1" applyAlignment="1">
      <alignment horizontal="right" vertical="center"/>
    </xf>
    <xf numFmtId="177" fontId="0" fillId="0" borderId="10" xfId="1" applyNumberFormat="1" applyFont="1" applyBorder="1" applyAlignment="1">
      <alignment vertical="center"/>
    </xf>
    <xf numFmtId="177" fontId="2" fillId="0" borderId="10" xfId="1" applyNumberFormat="1" applyBorder="1" applyAlignment="1">
      <alignment vertical="center"/>
    </xf>
    <xf numFmtId="41" fontId="10" fillId="0" borderId="0" xfId="0" applyNumberFormat="1" applyFont="1" applyAlignment="1">
      <alignment horizontal="center" vertical="center"/>
    </xf>
    <xf numFmtId="41" fontId="17" fillId="0" borderId="0" xfId="0" applyNumberFormat="1" applyFont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1" applyNumberFormat="1" applyFon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177" fontId="2" fillId="0" borderId="10" xfId="1" applyNumberFormat="1" applyFill="1" applyBorder="1" applyAlignment="1">
      <alignment horizontal="center" vertical="center"/>
    </xf>
    <xf numFmtId="177" fontId="0" fillId="0" borderId="10" xfId="1" applyNumberFormat="1" applyFont="1" applyFill="1" applyBorder="1" applyAlignment="1">
      <alignment horizontal="right" vertical="center"/>
    </xf>
    <xf numFmtId="177" fontId="0" fillId="0" borderId="10" xfId="1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7" fontId="2" fillId="0" borderId="11" xfId="1" applyNumberFormat="1" applyBorder="1" applyAlignment="1">
      <alignment vertical="center"/>
    </xf>
    <xf numFmtId="177" fontId="2" fillId="0" borderId="13" xfId="1" applyNumberFormat="1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4"/>
    <cellStyle name="標準_Ｈ１０決算ベース" xfId="2"/>
    <cellStyle name="標準_地方債公営企業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F9" sqref="F9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9.90625" style="2" customWidth="1"/>
    <col min="13" max="16384" width="9" style="2"/>
  </cols>
  <sheetData>
    <row r="1" spans="1:11" ht="34" customHeight="1">
      <c r="A1" s="16" t="s">
        <v>0</v>
      </c>
      <c r="B1" s="16"/>
      <c r="C1" s="16"/>
      <c r="D1" s="16"/>
      <c r="E1" s="21" t="s">
        <v>250</v>
      </c>
      <c r="F1" s="1"/>
    </row>
    <row r="3" spans="1:11" ht="14">
      <c r="A3" s="10" t="s">
        <v>92</v>
      </c>
    </row>
    <row r="5" spans="1:11">
      <c r="A5" s="17" t="s">
        <v>240</v>
      </c>
      <c r="B5" s="17"/>
      <c r="C5" s="17"/>
      <c r="D5" s="17"/>
      <c r="E5" s="17"/>
    </row>
    <row r="6" spans="1:11" ht="14">
      <c r="A6" s="3"/>
      <c r="H6" s="4"/>
      <c r="I6" s="9" t="s">
        <v>1</v>
      </c>
    </row>
    <row r="7" spans="1:11" ht="27" customHeight="1">
      <c r="A7" s="5"/>
      <c r="B7" s="6"/>
      <c r="C7" s="6"/>
      <c r="D7" s="6"/>
      <c r="E7" s="59"/>
      <c r="F7" s="48" t="s">
        <v>241</v>
      </c>
      <c r="G7" s="48"/>
      <c r="H7" s="48" t="s">
        <v>238</v>
      </c>
      <c r="I7" s="49" t="s">
        <v>21</v>
      </c>
    </row>
    <row r="8" spans="1:11" ht="17.149999999999999" customHeight="1">
      <c r="A8" s="18"/>
      <c r="B8" s="19"/>
      <c r="C8" s="19"/>
      <c r="D8" s="19"/>
      <c r="E8" s="60"/>
      <c r="F8" s="51" t="s">
        <v>90</v>
      </c>
      <c r="G8" s="51" t="s">
        <v>2</v>
      </c>
      <c r="H8" s="51" t="s">
        <v>233</v>
      </c>
      <c r="I8" s="52"/>
    </row>
    <row r="9" spans="1:11" ht="18" customHeight="1">
      <c r="A9" s="100" t="s">
        <v>87</v>
      </c>
      <c r="B9" s="100" t="s">
        <v>89</v>
      </c>
      <c r="C9" s="61" t="s">
        <v>3</v>
      </c>
      <c r="D9" s="53"/>
      <c r="E9" s="53"/>
      <c r="F9" s="54">
        <v>495272</v>
      </c>
      <c r="G9" s="55">
        <f>F9/$F$27*100</f>
        <v>42.134958594298993</v>
      </c>
      <c r="H9" s="54">
        <v>470458</v>
      </c>
      <c r="I9" s="55">
        <f>(F9/H9-1)*100</f>
        <v>5.2744346998031766</v>
      </c>
      <c r="K9" s="25"/>
    </row>
    <row r="10" spans="1:11" ht="18" customHeight="1">
      <c r="A10" s="100"/>
      <c r="B10" s="100"/>
      <c r="C10" s="63"/>
      <c r="D10" s="65" t="s">
        <v>22</v>
      </c>
      <c r="E10" s="53"/>
      <c r="F10" s="54">
        <v>135778</v>
      </c>
      <c r="G10" s="55">
        <f t="shared" ref="G10:G26" si="0">F10/$F$27*100</f>
        <v>11.551229239724291</v>
      </c>
      <c r="H10" s="54">
        <v>121557</v>
      </c>
      <c r="I10" s="55">
        <f t="shared" ref="I10:I27" si="1">(F10/H10-1)*100</f>
        <v>11.699038311244925</v>
      </c>
    </row>
    <row r="11" spans="1:11" ht="18" customHeight="1">
      <c r="A11" s="100"/>
      <c r="B11" s="100"/>
      <c r="C11" s="63"/>
      <c r="D11" s="63"/>
      <c r="E11" s="47" t="s">
        <v>23</v>
      </c>
      <c r="F11" s="54">
        <v>110787</v>
      </c>
      <c r="G11" s="55">
        <f t="shared" si="0"/>
        <v>9.4251353958766142</v>
      </c>
      <c r="H11" s="54">
        <v>100665.24184821543</v>
      </c>
      <c r="I11" s="55">
        <f t="shared" si="1"/>
        <v>10.054868955707974</v>
      </c>
    </row>
    <row r="12" spans="1:11" ht="18" customHeight="1">
      <c r="A12" s="100"/>
      <c r="B12" s="100"/>
      <c r="C12" s="63"/>
      <c r="D12" s="63"/>
      <c r="E12" s="47" t="s">
        <v>24</v>
      </c>
      <c r="F12" s="54">
        <v>9464</v>
      </c>
      <c r="G12" s="55">
        <f t="shared" si="0"/>
        <v>0.80514393734442014</v>
      </c>
      <c r="H12" s="54">
        <v>9161</v>
      </c>
      <c r="I12" s="55">
        <f t="shared" si="1"/>
        <v>3.3074991813120791</v>
      </c>
    </row>
    <row r="13" spans="1:11" ht="18" customHeight="1">
      <c r="A13" s="100"/>
      <c r="B13" s="100"/>
      <c r="C13" s="63"/>
      <c r="D13" s="64"/>
      <c r="E13" s="47" t="s">
        <v>25</v>
      </c>
      <c r="F13" s="54">
        <v>649</v>
      </c>
      <c r="G13" s="55">
        <f t="shared" si="0"/>
        <v>5.5213272964552911E-2</v>
      </c>
      <c r="H13" s="54">
        <v>285</v>
      </c>
      <c r="I13" s="55">
        <f t="shared" si="1"/>
        <v>127.71929824561403</v>
      </c>
    </row>
    <row r="14" spans="1:11" ht="18" customHeight="1">
      <c r="A14" s="100"/>
      <c r="B14" s="100"/>
      <c r="C14" s="63"/>
      <c r="D14" s="61" t="s">
        <v>26</v>
      </c>
      <c r="E14" s="53"/>
      <c r="F14" s="86">
        <f>SUM(F15:F16)</f>
        <v>110094</v>
      </c>
      <c r="G14" s="55">
        <f t="shared" si="0"/>
        <v>9.3661788501687013</v>
      </c>
      <c r="H14" s="86">
        <f>SUM(H15:H16)</f>
        <v>105675</v>
      </c>
      <c r="I14" s="55">
        <f t="shared" si="1"/>
        <v>4.1816891412349122</v>
      </c>
    </row>
    <row r="15" spans="1:11" ht="18" customHeight="1">
      <c r="A15" s="100"/>
      <c r="B15" s="100"/>
      <c r="C15" s="63"/>
      <c r="D15" s="63"/>
      <c r="E15" s="47" t="s">
        <v>27</v>
      </c>
      <c r="F15" s="54">
        <v>3971</v>
      </c>
      <c r="G15" s="55">
        <f t="shared" si="0"/>
        <v>0.33783036508819658</v>
      </c>
      <c r="H15" s="54">
        <v>3672</v>
      </c>
      <c r="I15" s="55">
        <f t="shared" si="1"/>
        <v>8.1427015250544734</v>
      </c>
    </row>
    <row r="16" spans="1:11" ht="18" customHeight="1">
      <c r="A16" s="100"/>
      <c r="B16" s="100"/>
      <c r="C16" s="63"/>
      <c r="D16" s="64"/>
      <c r="E16" s="47" t="s">
        <v>28</v>
      </c>
      <c r="F16" s="54">
        <v>106123</v>
      </c>
      <c r="G16" s="55">
        <f t="shared" si="0"/>
        <v>9.0283484850805067</v>
      </c>
      <c r="H16" s="54">
        <v>102003</v>
      </c>
      <c r="I16" s="55">
        <f t="shared" si="1"/>
        <v>4.0390968893071699</v>
      </c>
      <c r="K16" s="26"/>
    </row>
    <row r="17" spans="1:26" ht="18" customHeight="1">
      <c r="A17" s="100"/>
      <c r="B17" s="100"/>
      <c r="C17" s="63"/>
      <c r="D17" s="101" t="s">
        <v>29</v>
      </c>
      <c r="E17" s="102"/>
      <c r="F17" s="54">
        <v>91751</v>
      </c>
      <c r="G17" s="55">
        <f t="shared" si="0"/>
        <v>7.8056594880904369</v>
      </c>
      <c r="H17" s="54">
        <v>91200</v>
      </c>
      <c r="I17" s="55">
        <f t="shared" si="1"/>
        <v>0.60416666666667229</v>
      </c>
    </row>
    <row r="18" spans="1:26" ht="18" customHeight="1">
      <c r="A18" s="100"/>
      <c r="B18" s="100"/>
      <c r="C18" s="63"/>
      <c r="D18" s="101" t="s">
        <v>93</v>
      </c>
      <c r="E18" s="103"/>
      <c r="F18" s="54">
        <v>6841</v>
      </c>
      <c r="G18" s="55">
        <f t="shared" si="0"/>
        <v>0.58199383721187437</v>
      </c>
      <c r="H18" s="54">
        <v>7103</v>
      </c>
      <c r="I18" s="55">
        <f t="shared" si="1"/>
        <v>-3.688582289173592</v>
      </c>
    </row>
    <row r="19" spans="1:26" ht="18" customHeight="1">
      <c r="A19" s="100"/>
      <c r="B19" s="100"/>
      <c r="C19" s="62"/>
      <c r="D19" s="101" t="s">
        <v>94</v>
      </c>
      <c r="E19" s="103"/>
      <c r="F19" s="56">
        <v>0</v>
      </c>
      <c r="G19" s="55">
        <f t="shared" si="0"/>
        <v>0</v>
      </c>
      <c r="H19" s="54">
        <v>0</v>
      </c>
      <c r="I19" s="55" t="e">
        <f t="shared" si="1"/>
        <v>#DIV/0!</v>
      </c>
      <c r="Z19" s="2" t="s">
        <v>95</v>
      </c>
    </row>
    <row r="20" spans="1:26" ht="18" customHeight="1">
      <c r="A20" s="100"/>
      <c r="B20" s="100"/>
      <c r="C20" s="53" t="s">
        <v>4</v>
      </c>
      <c r="D20" s="53"/>
      <c r="E20" s="53"/>
      <c r="F20" s="54">
        <v>62548</v>
      </c>
      <c r="G20" s="55">
        <f t="shared" si="0"/>
        <v>5.3212323534466188</v>
      </c>
      <c r="H20" s="54">
        <v>56923</v>
      </c>
      <c r="I20" s="55">
        <f t="shared" si="1"/>
        <v>9.8817701105001543</v>
      </c>
    </row>
    <row r="21" spans="1:26" ht="18" customHeight="1">
      <c r="A21" s="100"/>
      <c r="B21" s="100"/>
      <c r="C21" s="53" t="s">
        <v>5</v>
      </c>
      <c r="D21" s="53"/>
      <c r="E21" s="53"/>
      <c r="F21" s="54">
        <v>203376</v>
      </c>
      <c r="G21" s="55">
        <f t="shared" si="0"/>
        <v>17.302087214851944</v>
      </c>
      <c r="H21" s="54">
        <v>196974</v>
      </c>
      <c r="I21" s="55">
        <f t="shared" si="1"/>
        <v>3.2501751500197962</v>
      </c>
    </row>
    <row r="22" spans="1:26" ht="18" customHeight="1">
      <c r="A22" s="100"/>
      <c r="B22" s="100"/>
      <c r="C22" s="53" t="s">
        <v>30</v>
      </c>
      <c r="D22" s="53"/>
      <c r="E22" s="53"/>
      <c r="F22" s="54">
        <v>16263</v>
      </c>
      <c r="G22" s="55">
        <f t="shared" si="0"/>
        <v>1.3835646505739969</v>
      </c>
      <c r="H22" s="54">
        <v>16259</v>
      </c>
      <c r="I22" s="55">
        <f t="shared" si="1"/>
        <v>2.4601759025766334E-2</v>
      </c>
    </row>
    <row r="23" spans="1:26" ht="18" customHeight="1">
      <c r="A23" s="100"/>
      <c r="B23" s="100"/>
      <c r="C23" s="53" t="s">
        <v>6</v>
      </c>
      <c r="D23" s="53"/>
      <c r="E23" s="53"/>
      <c r="F23" s="54">
        <v>136142</v>
      </c>
      <c r="G23" s="55">
        <f t="shared" si="0"/>
        <v>11.582196314237537</v>
      </c>
      <c r="H23" s="54">
        <v>129838</v>
      </c>
      <c r="I23" s="55">
        <f t="shared" si="1"/>
        <v>4.8552811965680398</v>
      </c>
    </row>
    <row r="24" spans="1:26" ht="18" customHeight="1">
      <c r="A24" s="100"/>
      <c r="B24" s="100"/>
      <c r="C24" s="53" t="s">
        <v>31</v>
      </c>
      <c r="D24" s="53"/>
      <c r="E24" s="53"/>
      <c r="F24" s="54">
        <v>1647</v>
      </c>
      <c r="G24" s="55">
        <f t="shared" si="0"/>
        <v>0.14011750473438928</v>
      </c>
      <c r="H24" s="54">
        <v>1253</v>
      </c>
      <c r="I24" s="55">
        <f t="shared" si="1"/>
        <v>31.444533120510766</v>
      </c>
    </row>
    <row r="25" spans="1:26" ht="18" customHeight="1">
      <c r="A25" s="100"/>
      <c r="B25" s="100"/>
      <c r="C25" s="53" t="s">
        <v>7</v>
      </c>
      <c r="D25" s="53"/>
      <c r="E25" s="53"/>
      <c r="F25" s="54">
        <v>75894</v>
      </c>
      <c r="G25" s="55">
        <f t="shared" si="0"/>
        <v>6.4566350360119857</v>
      </c>
      <c r="H25" s="54">
        <v>82669</v>
      </c>
      <c r="I25" s="55">
        <f t="shared" si="1"/>
        <v>-8.1953331962404281</v>
      </c>
    </row>
    <row r="26" spans="1:26" ht="18" customHeight="1">
      <c r="A26" s="100"/>
      <c r="B26" s="100"/>
      <c r="C26" s="53" t="s">
        <v>8</v>
      </c>
      <c r="D26" s="53"/>
      <c r="E26" s="53"/>
      <c r="F26" s="54">
        <f>F27-SUM(F9,F20:F25)</f>
        <v>184300</v>
      </c>
      <c r="G26" s="55">
        <f t="shared" si="0"/>
        <v>15.679208331844533</v>
      </c>
      <c r="H26" s="54">
        <v>212750</v>
      </c>
      <c r="I26" s="55">
        <f t="shared" si="1"/>
        <v>-13.372502937720332</v>
      </c>
    </row>
    <row r="27" spans="1:26" ht="18" customHeight="1">
      <c r="A27" s="100"/>
      <c r="B27" s="100"/>
      <c r="C27" s="53" t="s">
        <v>9</v>
      </c>
      <c r="D27" s="53"/>
      <c r="E27" s="53"/>
      <c r="F27" s="54">
        <v>1175442</v>
      </c>
      <c r="G27" s="55">
        <f>F27/$F$27*100</f>
        <v>100</v>
      </c>
      <c r="H27" s="86">
        <f>SUM(H9,H20:H26)</f>
        <v>1167124</v>
      </c>
      <c r="I27" s="55">
        <f t="shared" si="1"/>
        <v>0.7126920532865455</v>
      </c>
    </row>
    <row r="28" spans="1:26" ht="18" customHeight="1">
      <c r="A28" s="100"/>
      <c r="B28" s="100" t="s">
        <v>88</v>
      </c>
      <c r="C28" s="61" t="s">
        <v>10</v>
      </c>
      <c r="D28" s="53"/>
      <c r="E28" s="53"/>
      <c r="F28" s="86">
        <f>SUM(F29:F31)</f>
        <v>497039</v>
      </c>
      <c r="G28" s="55">
        <f>F28/$F$45*100</f>
        <v>42.285285024697096</v>
      </c>
      <c r="H28" s="86">
        <f>SUM(H29:H31)</f>
        <v>494370</v>
      </c>
      <c r="I28" s="55">
        <f>(F28/H28-1)*100</f>
        <v>0.53987903796750558</v>
      </c>
    </row>
    <row r="29" spans="1:26" ht="18" customHeight="1">
      <c r="A29" s="100"/>
      <c r="B29" s="100"/>
      <c r="C29" s="63"/>
      <c r="D29" s="53" t="s">
        <v>11</v>
      </c>
      <c r="E29" s="53"/>
      <c r="F29" s="54">
        <v>316428</v>
      </c>
      <c r="G29" s="55">
        <f t="shared" ref="G29:G44" si="2">F29/$F$45*100</f>
        <v>26.919916082631048</v>
      </c>
      <c r="H29" s="54">
        <v>317026</v>
      </c>
      <c r="I29" s="55">
        <f t="shared" ref="I29:I45" si="3">(F29/H29-1)*100</f>
        <v>-0.18862806205168781</v>
      </c>
    </row>
    <row r="30" spans="1:26" ht="18" customHeight="1">
      <c r="A30" s="100"/>
      <c r="B30" s="100"/>
      <c r="C30" s="63"/>
      <c r="D30" s="53" t="s">
        <v>32</v>
      </c>
      <c r="E30" s="53"/>
      <c r="F30" s="54">
        <v>29794</v>
      </c>
      <c r="G30" s="55">
        <f t="shared" si="2"/>
        <v>2.5347060935375798</v>
      </c>
      <c r="H30" s="54">
        <v>27974</v>
      </c>
      <c r="I30" s="55">
        <f t="shared" si="3"/>
        <v>6.5060413240866533</v>
      </c>
    </row>
    <row r="31" spans="1:26" ht="18" customHeight="1">
      <c r="A31" s="100"/>
      <c r="B31" s="100"/>
      <c r="C31" s="62"/>
      <c r="D31" s="53" t="s">
        <v>12</v>
      </c>
      <c r="E31" s="53"/>
      <c r="F31" s="54">
        <v>150817</v>
      </c>
      <c r="G31" s="55">
        <f t="shared" si="2"/>
        <v>12.830662848528467</v>
      </c>
      <c r="H31" s="54">
        <v>149370</v>
      </c>
      <c r="I31" s="55">
        <f t="shared" si="3"/>
        <v>0.96873535515833442</v>
      </c>
    </row>
    <row r="32" spans="1:26" ht="18" customHeight="1">
      <c r="A32" s="100"/>
      <c r="B32" s="100"/>
      <c r="C32" s="61" t="s">
        <v>13</v>
      </c>
      <c r="D32" s="53"/>
      <c r="E32" s="53"/>
      <c r="F32" s="86">
        <f>F45-F28-F39</f>
        <v>545660</v>
      </c>
      <c r="G32" s="55">
        <f t="shared" si="2"/>
        <v>46.421686480489896</v>
      </c>
      <c r="H32" s="94">
        <f>H45-H28-H39</f>
        <v>536378</v>
      </c>
      <c r="I32" s="55">
        <f t="shared" si="3"/>
        <v>1.7304960307842565</v>
      </c>
    </row>
    <row r="33" spans="1:9" ht="18" customHeight="1">
      <c r="A33" s="100"/>
      <c r="B33" s="100"/>
      <c r="C33" s="63"/>
      <c r="D33" s="53" t="s">
        <v>14</v>
      </c>
      <c r="E33" s="53"/>
      <c r="F33" s="54">
        <v>57373</v>
      </c>
      <c r="G33" s="55">
        <f t="shared" si="2"/>
        <v>4.8809724341992204</v>
      </c>
      <c r="H33" s="54">
        <v>54399</v>
      </c>
      <c r="I33" s="55">
        <f t="shared" si="3"/>
        <v>5.4670122612548111</v>
      </c>
    </row>
    <row r="34" spans="1:9" ht="18" customHeight="1">
      <c r="A34" s="100"/>
      <c r="B34" s="100"/>
      <c r="C34" s="63"/>
      <c r="D34" s="53" t="s">
        <v>33</v>
      </c>
      <c r="E34" s="53"/>
      <c r="F34" s="54">
        <v>12779</v>
      </c>
      <c r="G34" s="55">
        <f t="shared" si="2"/>
        <v>1.0871655088043477</v>
      </c>
      <c r="H34" s="54">
        <v>13027</v>
      </c>
      <c r="I34" s="55">
        <f t="shared" si="3"/>
        <v>-1.9037383894987325</v>
      </c>
    </row>
    <row r="35" spans="1:9" ht="18" customHeight="1">
      <c r="A35" s="100"/>
      <c r="B35" s="100"/>
      <c r="C35" s="63"/>
      <c r="D35" s="53" t="s">
        <v>34</v>
      </c>
      <c r="E35" s="53"/>
      <c r="F35" s="54">
        <v>338427</v>
      </c>
      <c r="G35" s="55">
        <f t="shared" si="2"/>
        <v>28.791467379930275</v>
      </c>
      <c r="H35" s="54">
        <v>314296</v>
      </c>
      <c r="I35" s="55">
        <f t="shared" si="3"/>
        <v>7.6777941812813388</v>
      </c>
    </row>
    <row r="36" spans="1:9" ht="18" customHeight="1">
      <c r="A36" s="100"/>
      <c r="B36" s="100"/>
      <c r="C36" s="63"/>
      <c r="D36" s="53" t="s">
        <v>35</v>
      </c>
      <c r="E36" s="53"/>
      <c r="F36" s="54">
        <v>22684</v>
      </c>
      <c r="G36" s="55">
        <f t="shared" si="2"/>
        <v>1.929827247962894</v>
      </c>
      <c r="H36" s="54">
        <v>25495</v>
      </c>
      <c r="I36" s="55">
        <f t="shared" si="3"/>
        <v>-11.025691312021968</v>
      </c>
    </row>
    <row r="37" spans="1:9" ht="18" customHeight="1">
      <c r="A37" s="100"/>
      <c r="B37" s="100"/>
      <c r="C37" s="63"/>
      <c r="D37" s="53" t="s">
        <v>15</v>
      </c>
      <c r="E37" s="53"/>
      <c r="F37" s="54">
        <v>7461</v>
      </c>
      <c r="G37" s="55">
        <f t="shared" si="2"/>
        <v>0.63473995314103115</v>
      </c>
      <c r="H37" s="54">
        <v>6515</v>
      </c>
      <c r="I37" s="55">
        <f t="shared" si="3"/>
        <v>14.520337682271677</v>
      </c>
    </row>
    <row r="38" spans="1:9" ht="18" customHeight="1">
      <c r="A38" s="100"/>
      <c r="B38" s="100"/>
      <c r="C38" s="62"/>
      <c r="D38" s="53" t="s">
        <v>36</v>
      </c>
      <c r="E38" s="53"/>
      <c r="F38" s="54">
        <v>105936</v>
      </c>
      <c r="G38" s="55">
        <f t="shared" si="2"/>
        <v>9.0124395759212277</v>
      </c>
      <c r="H38" s="54">
        <v>121646</v>
      </c>
      <c r="I38" s="55">
        <f t="shared" si="3"/>
        <v>-12.914522466829981</v>
      </c>
    </row>
    <row r="39" spans="1:9" ht="18" customHeight="1">
      <c r="A39" s="100"/>
      <c r="B39" s="100"/>
      <c r="C39" s="61" t="s">
        <v>16</v>
      </c>
      <c r="D39" s="53"/>
      <c r="E39" s="53"/>
      <c r="F39" s="86">
        <f>F40+F43+F44</f>
        <v>132743</v>
      </c>
      <c r="G39" s="55">
        <f t="shared" si="2"/>
        <v>11.293028494813015</v>
      </c>
      <c r="H39" s="86">
        <f>H40+H43+H44</f>
        <v>136376</v>
      </c>
      <c r="I39" s="55">
        <f t="shared" si="3"/>
        <v>-2.6639584677655925</v>
      </c>
    </row>
    <row r="40" spans="1:9" ht="18" customHeight="1">
      <c r="A40" s="100"/>
      <c r="B40" s="100"/>
      <c r="C40" s="63"/>
      <c r="D40" s="61" t="s">
        <v>17</v>
      </c>
      <c r="E40" s="53"/>
      <c r="F40" s="54">
        <v>131827</v>
      </c>
      <c r="G40" s="55">
        <f t="shared" si="2"/>
        <v>11.215100362246712</v>
      </c>
      <c r="H40" s="54">
        <v>135448</v>
      </c>
      <c r="I40" s="55">
        <f t="shared" si="3"/>
        <v>-2.6733506585553179</v>
      </c>
    </row>
    <row r="41" spans="1:9" ht="18" customHeight="1">
      <c r="A41" s="100"/>
      <c r="B41" s="100"/>
      <c r="C41" s="63"/>
      <c r="D41" s="63"/>
      <c r="E41" s="57" t="s">
        <v>91</v>
      </c>
      <c r="F41" s="54">
        <v>89410</v>
      </c>
      <c r="G41" s="55">
        <f t="shared" si="2"/>
        <v>7.606500363267604</v>
      </c>
      <c r="H41" s="54">
        <v>88800</v>
      </c>
      <c r="I41" s="58">
        <f t="shared" si="3"/>
        <v>0.6869369369369327</v>
      </c>
    </row>
    <row r="42" spans="1:9" ht="18" customHeight="1">
      <c r="A42" s="100"/>
      <c r="B42" s="100"/>
      <c r="C42" s="63"/>
      <c r="D42" s="62"/>
      <c r="E42" s="47" t="s">
        <v>37</v>
      </c>
      <c r="F42" s="54">
        <v>42417</v>
      </c>
      <c r="G42" s="55">
        <f t="shared" si="2"/>
        <v>3.6085999989791078</v>
      </c>
      <c r="H42" s="54">
        <v>46648</v>
      </c>
      <c r="I42" s="58">
        <f t="shared" si="3"/>
        <v>-9.0700565940661999</v>
      </c>
    </row>
    <row r="43" spans="1:9" ht="18" customHeight="1">
      <c r="A43" s="100"/>
      <c r="B43" s="100"/>
      <c r="C43" s="63"/>
      <c r="D43" s="53" t="s">
        <v>38</v>
      </c>
      <c r="E43" s="53"/>
      <c r="F43" s="54">
        <v>916</v>
      </c>
      <c r="G43" s="55">
        <f t="shared" si="2"/>
        <v>7.7928132566302724E-2</v>
      </c>
      <c r="H43" s="54">
        <v>928</v>
      </c>
      <c r="I43" s="58">
        <f t="shared" si="3"/>
        <v>-1.2931034482758674</v>
      </c>
    </row>
    <row r="44" spans="1:9" ht="18" customHeight="1">
      <c r="A44" s="100"/>
      <c r="B44" s="100"/>
      <c r="C44" s="62"/>
      <c r="D44" s="53" t="s">
        <v>39</v>
      </c>
      <c r="E44" s="53"/>
      <c r="F44" s="54">
        <v>0</v>
      </c>
      <c r="G44" s="55">
        <f t="shared" si="2"/>
        <v>0</v>
      </c>
      <c r="H44" s="54">
        <v>0</v>
      </c>
      <c r="I44" s="55" t="e">
        <f t="shared" si="3"/>
        <v>#DIV/0!</v>
      </c>
    </row>
    <row r="45" spans="1:9" ht="18" customHeight="1">
      <c r="A45" s="100"/>
      <c r="B45" s="100"/>
      <c r="C45" s="47" t="s">
        <v>18</v>
      </c>
      <c r="D45" s="47"/>
      <c r="E45" s="47"/>
      <c r="F45" s="54">
        <v>1175442</v>
      </c>
      <c r="G45" s="55">
        <f>F45/$F$45*100</f>
        <v>100</v>
      </c>
      <c r="H45" s="54">
        <v>1167124</v>
      </c>
      <c r="I45" s="55">
        <f t="shared" si="3"/>
        <v>0.7126920532865455</v>
      </c>
    </row>
    <row r="46" spans="1:9">
      <c r="A46" s="23" t="s">
        <v>19</v>
      </c>
    </row>
    <row r="47" spans="1:9">
      <c r="A47" s="24" t="s">
        <v>20</v>
      </c>
    </row>
    <row r="48" spans="1:9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view="pageBreakPreview" zoomScaleNormal="100" zoomScaleSheetLayoutView="100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F8" sqref="F8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1" width="13.6328125" style="2" customWidth="1"/>
    <col min="22" max="25" width="12" style="2" customWidth="1"/>
    <col min="26" max="16384" width="9" style="2"/>
  </cols>
  <sheetData>
    <row r="1" spans="1:25" ht="34" customHeight="1">
      <c r="A1" s="20" t="s">
        <v>0</v>
      </c>
      <c r="B1" s="11"/>
      <c r="C1" s="11"/>
      <c r="D1" s="22" t="s">
        <v>251</v>
      </c>
      <c r="E1" s="13"/>
      <c r="F1" s="13"/>
      <c r="G1" s="13"/>
    </row>
    <row r="2" spans="1:25" ht="15" customHeight="1"/>
    <row r="3" spans="1:25" ht="15" customHeight="1">
      <c r="A3" s="14" t="s">
        <v>46</v>
      </c>
      <c r="B3" s="14"/>
      <c r="C3" s="14"/>
      <c r="D3" s="14"/>
    </row>
    <row r="4" spans="1:25" ht="15" customHeight="1">
      <c r="A4" s="14"/>
      <c r="B4" s="14"/>
      <c r="C4" s="14"/>
      <c r="D4" s="14"/>
    </row>
    <row r="5" spans="1:25" ht="16" customHeight="1">
      <c r="A5" s="12" t="s">
        <v>242</v>
      </c>
      <c r="B5" s="12"/>
      <c r="C5" s="12"/>
      <c r="D5" s="12"/>
      <c r="K5" s="15"/>
      <c r="O5" s="15"/>
      <c r="Q5" s="15" t="s">
        <v>47</v>
      </c>
    </row>
    <row r="6" spans="1:25" ht="16" customHeight="1">
      <c r="A6" s="115" t="s">
        <v>48</v>
      </c>
      <c r="B6" s="116"/>
      <c r="C6" s="116"/>
      <c r="D6" s="116"/>
      <c r="E6" s="116"/>
      <c r="F6" s="104" t="s">
        <v>252</v>
      </c>
      <c r="G6" s="105"/>
      <c r="H6" s="104" t="s">
        <v>253</v>
      </c>
      <c r="I6" s="105"/>
      <c r="J6" s="104" t="s">
        <v>254</v>
      </c>
      <c r="K6" s="105"/>
      <c r="L6" s="104" t="s">
        <v>255</v>
      </c>
      <c r="M6" s="105"/>
      <c r="N6" s="104" t="s">
        <v>256</v>
      </c>
      <c r="O6" s="105"/>
      <c r="P6" s="109" t="s">
        <v>257</v>
      </c>
      <c r="Q6" s="110"/>
    </row>
    <row r="7" spans="1:25" ht="16" customHeight="1">
      <c r="A7" s="116"/>
      <c r="B7" s="116"/>
      <c r="C7" s="116"/>
      <c r="D7" s="116"/>
      <c r="E7" s="116"/>
      <c r="F7" s="51" t="s">
        <v>243</v>
      </c>
      <c r="G7" s="51" t="s">
        <v>238</v>
      </c>
      <c r="H7" s="51" t="s">
        <v>243</v>
      </c>
      <c r="I7" s="51" t="s">
        <v>238</v>
      </c>
      <c r="J7" s="51" t="s">
        <v>243</v>
      </c>
      <c r="K7" s="51" t="s">
        <v>238</v>
      </c>
      <c r="L7" s="51" t="s">
        <v>243</v>
      </c>
      <c r="M7" s="51" t="s">
        <v>238</v>
      </c>
      <c r="N7" s="51" t="s">
        <v>243</v>
      </c>
      <c r="O7" s="51" t="s">
        <v>238</v>
      </c>
      <c r="P7" s="51" t="s">
        <v>243</v>
      </c>
      <c r="Q7" s="51" t="s">
        <v>238</v>
      </c>
    </row>
    <row r="8" spans="1:25" ht="16" customHeight="1">
      <c r="A8" s="113" t="s">
        <v>82</v>
      </c>
      <c r="B8" s="61" t="s">
        <v>49</v>
      </c>
      <c r="C8" s="53"/>
      <c r="D8" s="53"/>
      <c r="E8" s="66" t="s">
        <v>40</v>
      </c>
      <c r="F8" s="87">
        <v>3558</v>
      </c>
      <c r="G8" s="87">
        <v>3488</v>
      </c>
      <c r="H8" s="87">
        <v>32786</v>
      </c>
      <c r="I8" s="87">
        <v>32544</v>
      </c>
      <c r="J8" s="87">
        <v>19955</v>
      </c>
      <c r="K8" s="87">
        <v>20096</v>
      </c>
      <c r="L8" s="87">
        <v>13284</v>
      </c>
      <c r="M8" s="87">
        <v>13619</v>
      </c>
      <c r="N8" s="87">
        <v>9250</v>
      </c>
      <c r="O8" s="87">
        <v>53</v>
      </c>
      <c r="P8" s="87">
        <v>17223</v>
      </c>
      <c r="Q8" s="87">
        <v>17570</v>
      </c>
      <c r="R8" s="27"/>
      <c r="S8" s="27"/>
      <c r="T8" s="27"/>
      <c r="U8" s="27"/>
      <c r="V8" s="27"/>
      <c r="W8" s="27"/>
      <c r="X8" s="27"/>
      <c r="Y8" s="27"/>
    </row>
    <row r="9" spans="1:25" ht="16" customHeight="1">
      <c r="A9" s="113"/>
      <c r="B9" s="63"/>
      <c r="C9" s="53" t="s">
        <v>50</v>
      </c>
      <c r="D9" s="53"/>
      <c r="E9" s="66" t="s">
        <v>41</v>
      </c>
      <c r="F9" s="87">
        <v>3558</v>
      </c>
      <c r="G9" s="87">
        <v>3488</v>
      </c>
      <c r="H9" s="87">
        <f>H8-H10</f>
        <v>32774</v>
      </c>
      <c r="I9" s="87">
        <v>32532</v>
      </c>
      <c r="J9" s="87">
        <v>19944</v>
      </c>
      <c r="K9" s="87">
        <v>20095</v>
      </c>
      <c r="L9" s="87">
        <v>13284</v>
      </c>
      <c r="M9" s="87">
        <v>13619</v>
      </c>
      <c r="N9" s="87">
        <v>9250</v>
      </c>
      <c r="O9" s="87">
        <v>53</v>
      </c>
      <c r="P9" s="87">
        <f>P8-P10</f>
        <v>17134</v>
      </c>
      <c r="Q9" s="87">
        <v>17474</v>
      </c>
      <c r="R9" s="27"/>
      <c r="S9" s="27"/>
      <c r="T9" s="27"/>
      <c r="U9" s="27"/>
      <c r="V9" s="27"/>
      <c r="W9" s="27"/>
      <c r="X9" s="27"/>
      <c r="Y9" s="27"/>
    </row>
    <row r="10" spans="1:25" ht="16" customHeight="1">
      <c r="A10" s="113"/>
      <c r="B10" s="62"/>
      <c r="C10" s="53" t="s">
        <v>51</v>
      </c>
      <c r="D10" s="53"/>
      <c r="E10" s="66" t="s">
        <v>42</v>
      </c>
      <c r="F10" s="87">
        <v>0</v>
      </c>
      <c r="G10" s="87">
        <v>0</v>
      </c>
      <c r="H10" s="87">
        <v>12</v>
      </c>
      <c r="I10" s="87">
        <v>12</v>
      </c>
      <c r="J10" s="67">
        <v>11</v>
      </c>
      <c r="K10" s="67">
        <v>1.022</v>
      </c>
      <c r="L10" s="87">
        <v>0</v>
      </c>
      <c r="M10" s="87">
        <v>0</v>
      </c>
      <c r="N10" s="87">
        <v>0</v>
      </c>
      <c r="O10" s="87">
        <v>0</v>
      </c>
      <c r="P10" s="87">
        <v>89</v>
      </c>
      <c r="Q10" s="87">
        <v>96</v>
      </c>
      <c r="R10" s="27"/>
      <c r="S10" s="27"/>
      <c r="T10" s="27"/>
      <c r="U10" s="27"/>
      <c r="V10" s="27"/>
      <c r="W10" s="27"/>
      <c r="X10" s="27"/>
      <c r="Y10" s="27"/>
    </row>
    <row r="11" spans="1:25" ht="16" customHeight="1">
      <c r="A11" s="113"/>
      <c r="B11" s="61" t="s">
        <v>52</v>
      </c>
      <c r="C11" s="53"/>
      <c r="D11" s="53"/>
      <c r="E11" s="66" t="s">
        <v>43</v>
      </c>
      <c r="F11" s="87">
        <v>3551</v>
      </c>
      <c r="G11" s="87">
        <v>3331</v>
      </c>
      <c r="H11" s="87">
        <v>32651</v>
      </c>
      <c r="I11" s="87">
        <v>32441</v>
      </c>
      <c r="J11" s="87">
        <v>19663</v>
      </c>
      <c r="K11" s="87">
        <v>19687</v>
      </c>
      <c r="L11" s="87">
        <v>12429</v>
      </c>
      <c r="M11" s="87">
        <v>12224</v>
      </c>
      <c r="N11" s="87">
        <v>9621</v>
      </c>
      <c r="O11" s="87">
        <v>811</v>
      </c>
      <c r="P11" s="87">
        <v>17533</v>
      </c>
      <c r="Q11" s="87">
        <v>17558</v>
      </c>
      <c r="R11" s="27"/>
      <c r="S11" s="27"/>
      <c r="T11" s="27"/>
      <c r="U11" s="27"/>
      <c r="V11" s="27"/>
      <c r="W11" s="27"/>
      <c r="X11" s="27"/>
      <c r="Y11" s="27"/>
    </row>
    <row r="12" spans="1:25" ht="16" customHeight="1">
      <c r="A12" s="113"/>
      <c r="B12" s="63"/>
      <c r="C12" s="53" t="s">
        <v>53</v>
      </c>
      <c r="D12" s="53"/>
      <c r="E12" s="66" t="s">
        <v>44</v>
      </c>
      <c r="F12" s="87">
        <v>3551</v>
      </c>
      <c r="G12" s="87">
        <v>3331</v>
      </c>
      <c r="H12" s="87">
        <f>H11-H13</f>
        <v>32634</v>
      </c>
      <c r="I12" s="87">
        <v>32424</v>
      </c>
      <c r="J12" s="87">
        <v>19640</v>
      </c>
      <c r="K12" s="87">
        <v>19673</v>
      </c>
      <c r="L12" s="87">
        <v>12418</v>
      </c>
      <c r="M12" s="87">
        <v>12214</v>
      </c>
      <c r="N12" s="87">
        <v>9618</v>
      </c>
      <c r="O12" s="87">
        <v>808</v>
      </c>
      <c r="P12" s="87">
        <f>P11-P13</f>
        <v>17484</v>
      </c>
      <c r="Q12" s="87">
        <v>17510</v>
      </c>
      <c r="R12" s="27"/>
      <c r="S12" s="27"/>
      <c r="T12" s="27"/>
      <c r="U12" s="27"/>
      <c r="V12" s="27"/>
      <c r="W12" s="27"/>
      <c r="X12" s="27"/>
      <c r="Y12" s="27"/>
    </row>
    <row r="13" spans="1:25" ht="16" customHeight="1">
      <c r="A13" s="113"/>
      <c r="B13" s="62"/>
      <c r="C13" s="53" t="s">
        <v>54</v>
      </c>
      <c r="D13" s="53"/>
      <c r="E13" s="66" t="s">
        <v>45</v>
      </c>
      <c r="F13" s="87">
        <v>0.1</v>
      </c>
      <c r="G13" s="87">
        <v>0.1</v>
      </c>
      <c r="H13" s="67">
        <v>17</v>
      </c>
      <c r="I13" s="67">
        <v>17</v>
      </c>
      <c r="J13" s="67">
        <v>12</v>
      </c>
      <c r="K13" s="67">
        <v>1.4219999999999999</v>
      </c>
      <c r="L13" s="87">
        <v>1</v>
      </c>
      <c r="M13" s="87">
        <v>1</v>
      </c>
      <c r="N13" s="87">
        <v>0.4</v>
      </c>
      <c r="O13" s="87">
        <v>0.4</v>
      </c>
      <c r="P13" s="87">
        <v>49</v>
      </c>
      <c r="Q13" s="87">
        <v>48</v>
      </c>
      <c r="R13" s="27"/>
      <c r="S13" s="27"/>
      <c r="T13" s="27"/>
      <c r="U13" s="27"/>
      <c r="V13" s="27"/>
      <c r="W13" s="27"/>
      <c r="X13" s="27"/>
      <c r="Y13" s="27"/>
    </row>
    <row r="14" spans="1:25" ht="16" customHeight="1">
      <c r="A14" s="113"/>
      <c r="B14" s="53" t="s">
        <v>55</v>
      </c>
      <c r="C14" s="53"/>
      <c r="D14" s="53"/>
      <c r="E14" s="66" t="s">
        <v>96</v>
      </c>
      <c r="F14" s="87">
        <f>F9-F12</f>
        <v>7</v>
      </c>
      <c r="G14" s="87">
        <f t="shared" ref="F14:O15" si="0">G9-G12</f>
        <v>157</v>
      </c>
      <c r="H14" s="87">
        <f t="shared" si="0"/>
        <v>140</v>
      </c>
      <c r="I14" s="87">
        <f t="shared" si="0"/>
        <v>108</v>
      </c>
      <c r="J14" s="87">
        <f t="shared" si="0"/>
        <v>304</v>
      </c>
      <c r="K14" s="87">
        <f t="shared" si="0"/>
        <v>422</v>
      </c>
      <c r="L14" s="87">
        <f t="shared" si="0"/>
        <v>866</v>
      </c>
      <c r="M14" s="87">
        <f t="shared" si="0"/>
        <v>1405</v>
      </c>
      <c r="N14" s="87">
        <f t="shared" si="0"/>
        <v>-368</v>
      </c>
      <c r="O14" s="87">
        <f t="shared" si="0"/>
        <v>-755</v>
      </c>
      <c r="P14" s="87">
        <f t="shared" ref="P14:Q15" si="1">P9-P12</f>
        <v>-350</v>
      </c>
      <c r="Q14" s="87">
        <f t="shared" si="1"/>
        <v>-36</v>
      </c>
      <c r="R14" s="27"/>
      <c r="S14" s="27"/>
      <c r="T14" s="27"/>
      <c r="U14" s="27"/>
      <c r="V14" s="27"/>
      <c r="W14" s="27"/>
      <c r="X14" s="27"/>
      <c r="Y14" s="27"/>
    </row>
    <row r="15" spans="1:25" ht="16" customHeight="1">
      <c r="A15" s="113"/>
      <c r="B15" s="53" t="s">
        <v>56</v>
      </c>
      <c r="C15" s="53"/>
      <c r="D15" s="53"/>
      <c r="E15" s="66" t="s">
        <v>97</v>
      </c>
      <c r="F15" s="87">
        <f t="shared" si="0"/>
        <v>-0.1</v>
      </c>
      <c r="G15" s="87">
        <f t="shared" si="0"/>
        <v>-0.1</v>
      </c>
      <c r="H15" s="87">
        <f t="shared" si="0"/>
        <v>-5</v>
      </c>
      <c r="I15" s="87">
        <f t="shared" si="0"/>
        <v>-5</v>
      </c>
      <c r="J15" s="87">
        <f t="shared" si="0"/>
        <v>-1</v>
      </c>
      <c r="K15" s="87">
        <f t="shared" si="0"/>
        <v>-0.39999999999999991</v>
      </c>
      <c r="L15" s="87">
        <f t="shared" si="0"/>
        <v>-1</v>
      </c>
      <c r="M15" s="87">
        <f t="shared" si="0"/>
        <v>-1</v>
      </c>
      <c r="N15" s="87">
        <f t="shared" si="0"/>
        <v>-0.4</v>
      </c>
      <c r="O15" s="87">
        <f>O10-O13</f>
        <v>-0.4</v>
      </c>
      <c r="P15" s="87">
        <f>P10-P13</f>
        <v>40</v>
      </c>
      <c r="Q15" s="87">
        <f t="shared" si="1"/>
        <v>48</v>
      </c>
      <c r="R15" s="27"/>
      <c r="S15" s="27"/>
      <c r="T15" s="27"/>
      <c r="U15" s="27"/>
      <c r="V15" s="27"/>
      <c r="W15" s="27"/>
      <c r="X15" s="27"/>
      <c r="Y15" s="27"/>
    </row>
    <row r="16" spans="1:25" ht="16" customHeight="1">
      <c r="A16" s="113"/>
      <c r="B16" s="53" t="s">
        <v>57</v>
      </c>
      <c r="C16" s="53"/>
      <c r="D16" s="53"/>
      <c r="E16" s="66" t="s">
        <v>98</v>
      </c>
      <c r="F16" s="87">
        <f t="shared" ref="F16:O16" si="2">F8-F11</f>
        <v>7</v>
      </c>
      <c r="G16" s="87">
        <f t="shared" si="2"/>
        <v>157</v>
      </c>
      <c r="H16" s="87">
        <f t="shared" si="2"/>
        <v>135</v>
      </c>
      <c r="I16" s="87">
        <f t="shared" si="2"/>
        <v>103</v>
      </c>
      <c r="J16" s="87">
        <f t="shared" si="2"/>
        <v>292</v>
      </c>
      <c r="K16" s="87">
        <f t="shared" si="2"/>
        <v>409</v>
      </c>
      <c r="L16" s="87">
        <f t="shared" si="2"/>
        <v>855</v>
      </c>
      <c r="M16" s="87">
        <f t="shared" si="2"/>
        <v>1395</v>
      </c>
      <c r="N16" s="87">
        <f t="shared" si="2"/>
        <v>-371</v>
      </c>
      <c r="O16" s="87">
        <f t="shared" si="2"/>
        <v>-758</v>
      </c>
      <c r="P16" s="87">
        <f t="shared" ref="P16:Q16" si="3">P8-P11</f>
        <v>-310</v>
      </c>
      <c r="Q16" s="87">
        <f t="shared" si="3"/>
        <v>12</v>
      </c>
      <c r="R16" s="27"/>
      <c r="S16" s="27"/>
      <c r="T16" s="27"/>
      <c r="U16" s="27"/>
      <c r="V16" s="27"/>
      <c r="W16" s="27"/>
      <c r="X16" s="27"/>
      <c r="Y16" s="27"/>
    </row>
    <row r="17" spans="1:25" ht="16" customHeight="1">
      <c r="A17" s="113"/>
      <c r="B17" s="53" t="s">
        <v>58</v>
      </c>
      <c r="C17" s="53"/>
      <c r="D17" s="53"/>
      <c r="E17" s="51"/>
      <c r="F17" s="89">
        <v>0</v>
      </c>
      <c r="G17" s="89">
        <v>0</v>
      </c>
      <c r="H17" s="67">
        <v>2650</v>
      </c>
      <c r="I17" s="67">
        <v>2576</v>
      </c>
      <c r="J17" s="87">
        <v>0</v>
      </c>
      <c r="K17" s="87">
        <v>0</v>
      </c>
      <c r="L17" s="87">
        <v>0</v>
      </c>
      <c r="M17" s="87">
        <v>0</v>
      </c>
      <c r="N17" s="67">
        <v>0</v>
      </c>
      <c r="O17" s="68">
        <v>0</v>
      </c>
      <c r="P17" s="89">
        <v>0</v>
      </c>
      <c r="Q17" s="89">
        <v>0</v>
      </c>
      <c r="R17" s="27"/>
      <c r="S17" s="27"/>
      <c r="T17" s="27"/>
      <c r="U17" s="27"/>
      <c r="V17" s="27"/>
      <c r="W17" s="27"/>
      <c r="X17" s="27"/>
      <c r="Y17" s="27"/>
    </row>
    <row r="18" spans="1:25" ht="16" customHeight="1">
      <c r="A18" s="113"/>
      <c r="B18" s="53" t="s">
        <v>59</v>
      </c>
      <c r="C18" s="53"/>
      <c r="D18" s="53"/>
      <c r="E18" s="51"/>
      <c r="F18" s="89">
        <v>0</v>
      </c>
      <c r="G18" s="89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89">
        <v>0</v>
      </c>
      <c r="Q18" s="89">
        <v>0</v>
      </c>
      <c r="R18" s="27"/>
      <c r="S18" s="27"/>
      <c r="T18" s="27"/>
      <c r="U18" s="27"/>
      <c r="V18" s="27"/>
      <c r="W18" s="27"/>
      <c r="X18" s="27"/>
      <c r="Y18" s="27"/>
    </row>
    <row r="19" spans="1:25" ht="16" customHeight="1">
      <c r="A19" s="113" t="s">
        <v>83</v>
      </c>
      <c r="B19" s="61" t="s">
        <v>60</v>
      </c>
      <c r="C19" s="53"/>
      <c r="D19" s="53"/>
      <c r="E19" s="66"/>
      <c r="F19" s="87">
        <v>869</v>
      </c>
      <c r="G19" s="87">
        <v>1480</v>
      </c>
      <c r="H19" s="87">
        <v>1638</v>
      </c>
      <c r="I19" s="87">
        <v>2294</v>
      </c>
      <c r="J19" s="87">
        <v>13103</v>
      </c>
      <c r="K19" s="87">
        <v>6449</v>
      </c>
      <c r="L19" s="87">
        <v>4600</v>
      </c>
      <c r="M19" s="87">
        <v>6823</v>
      </c>
      <c r="N19" s="87">
        <v>4203</v>
      </c>
      <c r="O19" s="87">
        <v>15251</v>
      </c>
      <c r="P19" s="87">
        <v>3787</v>
      </c>
      <c r="Q19" s="87">
        <v>4504</v>
      </c>
      <c r="R19" s="27"/>
      <c r="S19" s="27"/>
      <c r="T19" s="27"/>
      <c r="U19" s="27"/>
      <c r="V19" s="27"/>
      <c r="W19" s="27"/>
      <c r="X19" s="27"/>
      <c r="Y19" s="27"/>
    </row>
    <row r="20" spans="1:25" ht="16" customHeight="1">
      <c r="A20" s="113"/>
      <c r="B20" s="62"/>
      <c r="C20" s="53" t="s">
        <v>61</v>
      </c>
      <c r="D20" s="53"/>
      <c r="E20" s="66"/>
      <c r="F20" s="87">
        <v>510</v>
      </c>
      <c r="G20" s="87">
        <v>935</v>
      </c>
      <c r="H20" s="87">
        <v>1041</v>
      </c>
      <c r="I20" s="87">
        <v>1407</v>
      </c>
      <c r="J20" s="87">
        <v>5445</v>
      </c>
      <c r="K20" s="67">
        <v>2079</v>
      </c>
      <c r="L20" s="87">
        <v>3843</v>
      </c>
      <c r="M20" s="87">
        <v>6023</v>
      </c>
      <c r="N20" s="87">
        <v>4179</v>
      </c>
      <c r="O20" s="87">
        <v>14734</v>
      </c>
      <c r="P20" s="87">
        <v>1527</v>
      </c>
      <c r="Q20" s="87">
        <v>1690</v>
      </c>
      <c r="R20" s="27"/>
      <c r="S20" s="27"/>
      <c r="T20" s="27"/>
      <c r="U20" s="27"/>
      <c r="V20" s="27"/>
      <c r="W20" s="27"/>
      <c r="X20" s="27"/>
      <c r="Y20" s="27"/>
    </row>
    <row r="21" spans="1:25" ht="16" customHeight="1">
      <c r="A21" s="113"/>
      <c r="B21" s="53" t="s">
        <v>62</v>
      </c>
      <c r="C21" s="53"/>
      <c r="D21" s="53"/>
      <c r="E21" s="66" t="s">
        <v>99</v>
      </c>
      <c r="F21" s="87">
        <v>869</v>
      </c>
      <c r="G21" s="87">
        <v>1480</v>
      </c>
      <c r="H21" s="87">
        <v>1638</v>
      </c>
      <c r="I21" s="87">
        <v>2294</v>
      </c>
      <c r="J21" s="87">
        <v>13103</v>
      </c>
      <c r="K21" s="87">
        <v>6449</v>
      </c>
      <c r="L21" s="87">
        <v>4600</v>
      </c>
      <c r="M21" s="87">
        <v>6823</v>
      </c>
      <c r="N21" s="87">
        <v>4203</v>
      </c>
      <c r="O21" s="87">
        <v>15251</v>
      </c>
      <c r="P21" s="87">
        <v>3787</v>
      </c>
      <c r="Q21" s="87">
        <v>4504</v>
      </c>
      <c r="R21" s="27"/>
      <c r="S21" s="27"/>
      <c r="T21" s="27"/>
      <c r="U21" s="27"/>
      <c r="V21" s="27"/>
      <c r="W21" s="27"/>
      <c r="X21" s="27"/>
      <c r="Y21" s="27"/>
    </row>
    <row r="22" spans="1:25" ht="16" customHeight="1">
      <c r="A22" s="113"/>
      <c r="B22" s="61" t="s">
        <v>63</v>
      </c>
      <c r="C22" s="53"/>
      <c r="D22" s="53"/>
      <c r="E22" s="66" t="s">
        <v>100</v>
      </c>
      <c r="F22" s="87">
        <v>1524</v>
      </c>
      <c r="G22" s="87">
        <v>2496</v>
      </c>
      <c r="H22" s="87">
        <v>2608</v>
      </c>
      <c r="I22" s="87">
        <v>3344</v>
      </c>
      <c r="J22" s="87">
        <v>21432</v>
      </c>
      <c r="K22" s="87">
        <v>15212</v>
      </c>
      <c r="L22" s="87">
        <v>8587</v>
      </c>
      <c r="M22" s="87">
        <v>12714</v>
      </c>
      <c r="N22" s="87">
        <v>10841</v>
      </c>
      <c r="O22" s="87">
        <v>15251</v>
      </c>
      <c r="P22" s="87">
        <v>5310</v>
      </c>
      <c r="Q22" s="87">
        <v>6029</v>
      </c>
      <c r="R22" s="27"/>
      <c r="S22" s="27"/>
      <c r="T22" s="27"/>
      <c r="U22" s="27"/>
      <c r="V22" s="27"/>
      <c r="W22" s="27"/>
      <c r="X22" s="27"/>
      <c r="Y22" s="27"/>
    </row>
    <row r="23" spans="1:25" ht="16" customHeight="1">
      <c r="A23" s="113"/>
      <c r="B23" s="62" t="s">
        <v>64</v>
      </c>
      <c r="C23" s="53" t="s">
        <v>65</v>
      </c>
      <c r="D23" s="53"/>
      <c r="E23" s="66"/>
      <c r="F23" s="87">
        <v>294</v>
      </c>
      <c r="G23" s="87">
        <v>332</v>
      </c>
      <c r="H23" s="87">
        <v>1135</v>
      </c>
      <c r="I23" s="87">
        <v>1546</v>
      </c>
      <c r="J23" s="87">
        <v>2443</v>
      </c>
      <c r="K23" s="87">
        <v>2841</v>
      </c>
      <c r="L23" s="87">
        <v>1199</v>
      </c>
      <c r="M23" s="87">
        <v>1573</v>
      </c>
      <c r="N23" s="87">
        <v>6174</v>
      </c>
      <c r="O23" s="87">
        <v>0</v>
      </c>
      <c r="P23" s="87">
        <v>2194</v>
      </c>
      <c r="Q23" s="87">
        <v>2410</v>
      </c>
      <c r="R23" s="27"/>
      <c r="S23" s="27"/>
      <c r="T23" s="27"/>
      <c r="U23" s="27"/>
      <c r="V23" s="27"/>
      <c r="W23" s="27"/>
      <c r="X23" s="27"/>
      <c r="Y23" s="27"/>
    </row>
    <row r="24" spans="1:25" ht="16" customHeight="1">
      <c r="A24" s="113"/>
      <c r="B24" s="53" t="s">
        <v>101</v>
      </c>
      <c r="C24" s="53"/>
      <c r="D24" s="53"/>
      <c r="E24" s="66" t="s">
        <v>102</v>
      </c>
      <c r="F24" s="87">
        <f t="shared" ref="F24" si="4">F21-F22</f>
        <v>-655</v>
      </c>
      <c r="G24" s="87">
        <v>-1016</v>
      </c>
      <c r="H24" s="87">
        <f>H21-H22-1</f>
        <v>-971</v>
      </c>
      <c r="I24" s="87">
        <f t="shared" ref="I24:O24" si="5">I21-I22</f>
        <v>-1050</v>
      </c>
      <c r="J24" s="87">
        <f t="shared" si="5"/>
        <v>-8329</v>
      </c>
      <c r="K24" s="87">
        <f t="shared" si="5"/>
        <v>-8763</v>
      </c>
      <c r="L24" s="87">
        <f t="shared" si="5"/>
        <v>-3987</v>
      </c>
      <c r="M24" s="87">
        <f t="shared" si="5"/>
        <v>-5891</v>
      </c>
      <c r="N24" s="87">
        <f t="shared" si="5"/>
        <v>-6638</v>
      </c>
      <c r="O24" s="87">
        <f t="shared" si="5"/>
        <v>0</v>
      </c>
      <c r="P24" s="87">
        <f t="shared" ref="P24" si="6">P21-P22</f>
        <v>-1523</v>
      </c>
      <c r="Q24" s="87">
        <v>-1525</v>
      </c>
      <c r="R24" s="27"/>
      <c r="S24" s="27"/>
      <c r="T24" s="27"/>
      <c r="U24" s="27"/>
      <c r="V24" s="27"/>
      <c r="W24" s="27"/>
      <c r="X24" s="27"/>
      <c r="Y24" s="27"/>
    </row>
    <row r="25" spans="1:25" ht="16" customHeight="1">
      <c r="A25" s="113"/>
      <c r="B25" s="61" t="s">
        <v>66</v>
      </c>
      <c r="C25" s="61"/>
      <c r="D25" s="61"/>
      <c r="E25" s="117" t="s">
        <v>103</v>
      </c>
      <c r="F25" s="106">
        <v>655</v>
      </c>
      <c r="G25" s="106">
        <v>1016</v>
      </c>
      <c r="H25" s="106">
        <v>971</v>
      </c>
      <c r="I25" s="106">
        <v>1050</v>
      </c>
      <c r="J25" s="106">
        <v>8329</v>
      </c>
      <c r="K25" s="106">
        <f>8764-1</f>
        <v>8763</v>
      </c>
      <c r="L25" s="106">
        <v>3987</v>
      </c>
      <c r="M25" s="106">
        <v>5891</v>
      </c>
      <c r="N25" s="106">
        <f>6639-1</f>
        <v>6638</v>
      </c>
      <c r="O25" s="106">
        <v>0</v>
      </c>
      <c r="P25" s="111">
        <v>1523</v>
      </c>
      <c r="Q25" s="111">
        <v>1525</v>
      </c>
      <c r="R25" s="27"/>
      <c r="S25" s="27"/>
      <c r="T25" s="27"/>
      <c r="U25" s="27"/>
      <c r="V25" s="27"/>
      <c r="W25" s="27"/>
      <c r="X25" s="27"/>
      <c r="Y25" s="27"/>
    </row>
    <row r="26" spans="1:25" ht="16" customHeight="1">
      <c r="A26" s="113"/>
      <c r="B26" s="79" t="s">
        <v>67</v>
      </c>
      <c r="C26" s="79"/>
      <c r="D26" s="79"/>
      <c r="E26" s="118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12"/>
      <c r="Q26" s="112"/>
      <c r="R26" s="27"/>
      <c r="S26" s="27"/>
      <c r="T26" s="27"/>
      <c r="U26" s="27"/>
      <c r="V26" s="27"/>
      <c r="W26" s="27"/>
      <c r="X26" s="27"/>
      <c r="Y26" s="27"/>
    </row>
    <row r="27" spans="1:25" ht="16" customHeight="1">
      <c r="A27" s="113"/>
      <c r="B27" s="53" t="s">
        <v>104</v>
      </c>
      <c r="C27" s="53"/>
      <c r="D27" s="53"/>
      <c r="E27" s="66" t="s">
        <v>105</v>
      </c>
      <c r="F27" s="87">
        <f>F24+F25</f>
        <v>0</v>
      </c>
      <c r="G27" s="87">
        <f t="shared" ref="G27" si="7">G24+G25</f>
        <v>0</v>
      </c>
      <c r="H27" s="54">
        <f t="shared" ref="H27:Q27" si="8">H24+H25</f>
        <v>0</v>
      </c>
      <c r="I27" s="54">
        <f t="shared" si="8"/>
        <v>0</v>
      </c>
      <c r="J27" s="87">
        <f t="shared" si="8"/>
        <v>0</v>
      </c>
      <c r="K27" s="87">
        <f t="shared" si="8"/>
        <v>0</v>
      </c>
      <c r="L27" s="87">
        <f t="shared" si="8"/>
        <v>0</v>
      </c>
      <c r="M27" s="87">
        <f t="shared" si="8"/>
        <v>0</v>
      </c>
      <c r="N27" s="87">
        <f t="shared" si="8"/>
        <v>0</v>
      </c>
      <c r="O27" s="87">
        <f t="shared" si="8"/>
        <v>0</v>
      </c>
      <c r="P27" s="87">
        <f t="shared" si="8"/>
        <v>0</v>
      </c>
      <c r="Q27" s="87">
        <f t="shared" si="8"/>
        <v>0</v>
      </c>
      <c r="R27" s="27"/>
      <c r="S27" s="27"/>
      <c r="T27" s="27"/>
      <c r="U27" s="27"/>
      <c r="V27" s="27"/>
      <c r="W27" s="27"/>
      <c r="X27" s="27"/>
      <c r="Y27" s="27"/>
    </row>
    <row r="28" spans="1:25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</row>
    <row r="29" spans="1:25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8"/>
      <c r="P29" s="27"/>
      <c r="Q29" s="28" t="s">
        <v>106</v>
      </c>
      <c r="R29" s="27"/>
      <c r="S29" s="27"/>
      <c r="T29" s="27"/>
      <c r="U29" s="27"/>
      <c r="V29" s="27"/>
      <c r="W29" s="27"/>
      <c r="X29" s="27"/>
      <c r="Y29" s="28"/>
    </row>
    <row r="30" spans="1:25" ht="16" customHeight="1">
      <c r="A30" s="116" t="s">
        <v>68</v>
      </c>
      <c r="B30" s="116"/>
      <c r="C30" s="116"/>
      <c r="D30" s="116"/>
      <c r="E30" s="116"/>
      <c r="F30" s="109" t="s">
        <v>258</v>
      </c>
      <c r="G30" s="110"/>
      <c r="H30" s="109" t="s">
        <v>259</v>
      </c>
      <c r="I30" s="110"/>
      <c r="J30" s="109" t="s">
        <v>260</v>
      </c>
      <c r="K30" s="110"/>
      <c r="L30" s="109" t="s">
        <v>261</v>
      </c>
      <c r="M30" s="110"/>
      <c r="N30" s="108"/>
      <c r="O30" s="108"/>
      <c r="P30" s="109"/>
      <c r="Q30" s="110"/>
      <c r="R30" s="29"/>
      <c r="S30" s="27"/>
      <c r="T30" s="29"/>
      <c r="U30" s="27"/>
      <c r="V30" s="29"/>
      <c r="W30" s="27"/>
      <c r="X30" s="29"/>
      <c r="Y30" s="27"/>
    </row>
    <row r="31" spans="1:25" ht="16" customHeight="1">
      <c r="A31" s="116"/>
      <c r="B31" s="116"/>
      <c r="C31" s="116"/>
      <c r="D31" s="116"/>
      <c r="E31" s="116"/>
      <c r="F31" s="51" t="s">
        <v>243</v>
      </c>
      <c r="G31" s="51" t="s">
        <v>238</v>
      </c>
      <c r="H31" s="51" t="s">
        <v>243</v>
      </c>
      <c r="I31" s="51" t="s">
        <v>238</v>
      </c>
      <c r="J31" s="51" t="s">
        <v>243</v>
      </c>
      <c r="K31" s="51" t="s">
        <v>238</v>
      </c>
      <c r="L31" s="51" t="s">
        <v>243</v>
      </c>
      <c r="M31" s="51" t="s">
        <v>238</v>
      </c>
      <c r="N31" s="51"/>
      <c r="O31" s="51"/>
      <c r="P31" s="51"/>
      <c r="Q31" s="51"/>
      <c r="R31" s="30"/>
      <c r="S31" s="30"/>
      <c r="T31" s="30"/>
      <c r="U31" s="30"/>
      <c r="V31" s="30"/>
      <c r="W31" s="30"/>
      <c r="X31" s="30"/>
      <c r="Y31" s="30"/>
    </row>
    <row r="32" spans="1:25" ht="16" customHeight="1">
      <c r="A32" s="113" t="s">
        <v>84</v>
      </c>
      <c r="B32" s="61" t="s">
        <v>49</v>
      </c>
      <c r="C32" s="53"/>
      <c r="D32" s="53"/>
      <c r="E32" s="66" t="s">
        <v>40</v>
      </c>
      <c r="F32" s="54">
        <v>1402</v>
      </c>
      <c r="G32" s="54">
        <v>1795</v>
      </c>
      <c r="H32" s="87">
        <v>0</v>
      </c>
      <c r="I32" s="87">
        <v>0</v>
      </c>
      <c r="J32" s="94">
        <v>3417</v>
      </c>
      <c r="K32" s="94">
        <v>3283</v>
      </c>
      <c r="L32" s="54">
        <v>6219</v>
      </c>
      <c r="M32" s="54">
        <v>5338</v>
      </c>
      <c r="N32" s="54"/>
      <c r="O32" s="54"/>
      <c r="P32" s="87"/>
      <c r="Q32" s="87"/>
      <c r="R32" s="31"/>
      <c r="S32" s="31"/>
      <c r="T32" s="32"/>
      <c r="U32" s="32"/>
      <c r="V32" s="31"/>
      <c r="W32" s="31"/>
      <c r="X32" s="32"/>
      <c r="Y32" s="32"/>
    </row>
    <row r="33" spans="1:25" ht="16" customHeight="1">
      <c r="A33" s="119"/>
      <c r="B33" s="63"/>
      <c r="C33" s="61" t="s">
        <v>69</v>
      </c>
      <c r="D33" s="53"/>
      <c r="E33" s="66"/>
      <c r="F33" s="54">
        <v>1402</v>
      </c>
      <c r="G33" s="54">
        <v>1795</v>
      </c>
      <c r="H33" s="94">
        <v>0</v>
      </c>
      <c r="I33" s="94">
        <v>0</v>
      </c>
      <c r="J33" s="94">
        <v>1544</v>
      </c>
      <c r="K33" s="94">
        <v>1501</v>
      </c>
      <c r="L33" s="54">
        <v>5782</v>
      </c>
      <c r="M33" s="54">
        <v>4889</v>
      </c>
      <c r="N33" s="54"/>
      <c r="O33" s="54"/>
      <c r="P33" s="87"/>
      <c r="Q33" s="87"/>
      <c r="R33" s="31"/>
      <c r="S33" s="31"/>
      <c r="T33" s="32"/>
      <c r="U33" s="32"/>
      <c r="V33" s="31"/>
      <c r="W33" s="31"/>
      <c r="X33" s="32"/>
      <c r="Y33" s="32"/>
    </row>
    <row r="34" spans="1:25" ht="16" customHeight="1">
      <c r="A34" s="119"/>
      <c r="B34" s="63"/>
      <c r="C34" s="62"/>
      <c r="D34" s="53" t="s">
        <v>70</v>
      </c>
      <c r="E34" s="66"/>
      <c r="F34" s="54">
        <v>1317</v>
      </c>
      <c r="G34" s="54">
        <v>1710</v>
      </c>
      <c r="H34" s="94">
        <v>0</v>
      </c>
      <c r="I34" s="94">
        <v>0</v>
      </c>
      <c r="J34" s="94">
        <v>1198</v>
      </c>
      <c r="K34" s="94">
        <v>1161</v>
      </c>
      <c r="L34" s="54">
        <v>5700</v>
      </c>
      <c r="M34" s="54">
        <v>4806</v>
      </c>
      <c r="N34" s="54"/>
      <c r="O34" s="54"/>
      <c r="P34" s="87"/>
      <c r="Q34" s="87"/>
      <c r="R34" s="31"/>
      <c r="S34" s="31"/>
      <c r="T34" s="32"/>
      <c r="U34" s="32"/>
      <c r="V34" s="31"/>
      <c r="W34" s="31"/>
      <c r="X34" s="32"/>
      <c r="Y34" s="32"/>
    </row>
    <row r="35" spans="1:25" ht="16" customHeight="1">
      <c r="A35" s="119"/>
      <c r="B35" s="62"/>
      <c r="C35" s="53" t="s">
        <v>71</v>
      </c>
      <c r="D35" s="53"/>
      <c r="E35" s="66"/>
      <c r="F35" s="54">
        <v>0</v>
      </c>
      <c r="G35" s="54">
        <v>0</v>
      </c>
      <c r="H35" s="94">
        <v>0</v>
      </c>
      <c r="I35" s="94">
        <v>0</v>
      </c>
      <c r="J35" s="68">
        <v>1873</v>
      </c>
      <c r="K35" s="68">
        <v>1782</v>
      </c>
      <c r="L35" s="54">
        <v>437</v>
      </c>
      <c r="M35" s="54">
        <v>449</v>
      </c>
      <c r="N35" s="54"/>
      <c r="O35" s="54"/>
      <c r="P35" s="87"/>
      <c r="Q35" s="87"/>
      <c r="R35" s="31"/>
      <c r="S35" s="31"/>
      <c r="T35" s="32"/>
      <c r="U35" s="32"/>
      <c r="V35" s="31"/>
      <c r="W35" s="31"/>
      <c r="X35" s="32"/>
      <c r="Y35" s="32"/>
    </row>
    <row r="36" spans="1:25" ht="16" customHeight="1">
      <c r="A36" s="119"/>
      <c r="B36" s="61" t="s">
        <v>52</v>
      </c>
      <c r="C36" s="53"/>
      <c r="D36" s="53"/>
      <c r="E36" s="66" t="s">
        <v>41</v>
      </c>
      <c r="F36" s="54">
        <v>272</v>
      </c>
      <c r="G36" s="54">
        <v>248</v>
      </c>
      <c r="H36" s="94">
        <v>0</v>
      </c>
      <c r="I36" s="94">
        <v>0</v>
      </c>
      <c r="J36" s="94">
        <v>1978</v>
      </c>
      <c r="K36" s="94">
        <v>1894</v>
      </c>
      <c r="L36" s="54">
        <v>26</v>
      </c>
      <c r="M36" s="54">
        <v>27</v>
      </c>
      <c r="N36" s="54"/>
      <c r="O36" s="54"/>
      <c r="P36" s="87"/>
      <c r="Q36" s="87"/>
      <c r="R36" s="31"/>
      <c r="S36" s="31"/>
      <c r="T36" s="31"/>
      <c r="U36" s="31"/>
      <c r="V36" s="31"/>
      <c r="W36" s="31"/>
      <c r="X36" s="32"/>
      <c r="Y36" s="32"/>
    </row>
    <row r="37" spans="1:25" ht="16" customHeight="1">
      <c r="A37" s="119"/>
      <c r="B37" s="63"/>
      <c r="C37" s="53" t="s">
        <v>72</v>
      </c>
      <c r="D37" s="53"/>
      <c r="E37" s="66"/>
      <c r="F37" s="54">
        <v>230</v>
      </c>
      <c r="G37" s="54">
        <v>224</v>
      </c>
      <c r="H37" s="94">
        <v>0</v>
      </c>
      <c r="I37" s="94">
        <v>0</v>
      </c>
      <c r="J37" s="94">
        <v>1659</v>
      </c>
      <c r="K37" s="94">
        <v>1665</v>
      </c>
      <c r="L37" s="54">
        <v>26</v>
      </c>
      <c r="M37" s="54">
        <v>27</v>
      </c>
      <c r="N37" s="54"/>
      <c r="O37" s="54"/>
      <c r="P37" s="87"/>
      <c r="Q37" s="87"/>
      <c r="R37" s="31"/>
      <c r="S37" s="31"/>
      <c r="T37" s="31"/>
      <c r="U37" s="31"/>
      <c r="V37" s="31"/>
      <c r="W37" s="31"/>
      <c r="X37" s="32"/>
      <c r="Y37" s="32"/>
    </row>
    <row r="38" spans="1:25" ht="16" customHeight="1">
      <c r="A38" s="119"/>
      <c r="B38" s="62"/>
      <c r="C38" s="53" t="s">
        <v>73</v>
      </c>
      <c r="D38" s="53"/>
      <c r="E38" s="66"/>
      <c r="F38" s="54">
        <v>42</v>
      </c>
      <c r="G38" s="54">
        <v>24</v>
      </c>
      <c r="H38" s="94">
        <v>0</v>
      </c>
      <c r="I38" s="94">
        <v>0</v>
      </c>
      <c r="J38" s="94">
        <v>319</v>
      </c>
      <c r="K38" s="68">
        <v>229</v>
      </c>
      <c r="L38" s="54">
        <v>0</v>
      </c>
      <c r="M38" s="54">
        <v>0</v>
      </c>
      <c r="N38" s="54"/>
      <c r="O38" s="54"/>
      <c r="P38" s="87"/>
      <c r="Q38" s="87"/>
      <c r="R38" s="32"/>
      <c r="S38" s="32"/>
      <c r="T38" s="31"/>
      <c r="U38" s="31"/>
      <c r="V38" s="31"/>
      <c r="W38" s="31"/>
      <c r="X38" s="32"/>
      <c r="Y38" s="32"/>
    </row>
    <row r="39" spans="1:25" ht="16" customHeight="1">
      <c r="A39" s="119"/>
      <c r="B39" s="47" t="s">
        <v>74</v>
      </c>
      <c r="C39" s="47"/>
      <c r="D39" s="47"/>
      <c r="E39" s="66" t="s">
        <v>107</v>
      </c>
      <c r="F39" s="54">
        <v>1130</v>
      </c>
      <c r="G39" s="54">
        <v>1547</v>
      </c>
      <c r="H39" s="87">
        <f t="shared" ref="H39:K39" si="9">H32-H36</f>
        <v>0</v>
      </c>
      <c r="I39" s="87">
        <f t="shared" si="9"/>
        <v>0</v>
      </c>
      <c r="J39" s="94">
        <f t="shared" si="9"/>
        <v>1439</v>
      </c>
      <c r="K39" s="94">
        <f t="shared" si="9"/>
        <v>1389</v>
      </c>
      <c r="L39" s="54">
        <v>6193</v>
      </c>
      <c r="M39" s="54">
        <v>5311</v>
      </c>
      <c r="N39" s="54"/>
      <c r="O39" s="54"/>
      <c r="P39" s="87"/>
      <c r="Q39" s="87"/>
      <c r="R39" s="31"/>
      <c r="S39" s="31"/>
      <c r="T39" s="31"/>
      <c r="U39" s="31"/>
      <c r="V39" s="31"/>
      <c r="W39" s="31"/>
      <c r="X39" s="32"/>
      <c r="Y39" s="32"/>
    </row>
    <row r="40" spans="1:25" ht="16" customHeight="1">
      <c r="A40" s="113" t="s">
        <v>85</v>
      </c>
      <c r="B40" s="61" t="s">
        <v>75</v>
      </c>
      <c r="C40" s="53"/>
      <c r="D40" s="53"/>
      <c r="E40" s="66" t="s">
        <v>43</v>
      </c>
      <c r="F40" s="54">
        <v>1618</v>
      </c>
      <c r="G40" s="54">
        <v>2021</v>
      </c>
      <c r="H40" s="87">
        <v>54</v>
      </c>
      <c r="I40" s="87">
        <v>55</v>
      </c>
      <c r="J40" s="94">
        <v>4979</v>
      </c>
      <c r="K40" s="94">
        <v>6416</v>
      </c>
      <c r="L40" s="54">
        <v>4129</v>
      </c>
      <c r="M40" s="54">
        <v>4106</v>
      </c>
      <c r="N40" s="54"/>
      <c r="O40" s="54"/>
      <c r="P40" s="87"/>
      <c r="Q40" s="87"/>
      <c r="R40" s="31"/>
      <c r="S40" s="31"/>
      <c r="T40" s="32"/>
      <c r="U40" s="32"/>
      <c r="V40" s="32"/>
      <c r="W40" s="32"/>
      <c r="X40" s="31"/>
      <c r="Y40" s="31"/>
    </row>
    <row r="41" spans="1:25" ht="16" customHeight="1">
      <c r="A41" s="114"/>
      <c r="B41" s="62"/>
      <c r="C41" s="53" t="s">
        <v>76</v>
      </c>
      <c r="D41" s="53"/>
      <c r="E41" s="66"/>
      <c r="F41" s="68">
        <v>1151</v>
      </c>
      <c r="G41" s="68">
        <v>1151</v>
      </c>
      <c r="H41" s="68">
        <v>0</v>
      </c>
      <c r="I41" s="68">
        <v>0</v>
      </c>
      <c r="J41" s="94">
        <v>4979</v>
      </c>
      <c r="K41" s="94">
        <v>6416</v>
      </c>
      <c r="L41" s="54">
        <v>0</v>
      </c>
      <c r="M41" s="54">
        <v>0</v>
      </c>
      <c r="N41" s="54"/>
      <c r="O41" s="54"/>
      <c r="P41" s="87"/>
      <c r="Q41" s="87"/>
      <c r="R41" s="32"/>
      <c r="S41" s="32"/>
      <c r="T41" s="32"/>
      <c r="U41" s="32"/>
      <c r="V41" s="32"/>
      <c r="W41" s="32"/>
      <c r="X41" s="31"/>
      <c r="Y41" s="31"/>
    </row>
    <row r="42" spans="1:25" ht="16" customHeight="1">
      <c r="A42" s="114"/>
      <c r="B42" s="61" t="s">
        <v>63</v>
      </c>
      <c r="C42" s="53"/>
      <c r="D42" s="53"/>
      <c r="E42" s="66" t="s">
        <v>44</v>
      </c>
      <c r="F42" s="54">
        <v>4386</v>
      </c>
      <c r="G42" s="54">
        <v>2335</v>
      </c>
      <c r="H42" s="87">
        <v>54</v>
      </c>
      <c r="I42" s="87">
        <v>55</v>
      </c>
      <c r="J42" s="94">
        <v>6418</v>
      </c>
      <c r="K42" s="94">
        <v>7805</v>
      </c>
      <c r="L42" s="54">
        <v>10315</v>
      </c>
      <c r="M42" s="54">
        <v>9417</v>
      </c>
      <c r="N42" s="54"/>
      <c r="O42" s="54"/>
      <c r="P42" s="87"/>
      <c r="Q42" s="87"/>
      <c r="R42" s="31"/>
      <c r="S42" s="31"/>
      <c r="T42" s="32"/>
      <c r="U42" s="32"/>
      <c r="V42" s="31"/>
      <c r="W42" s="31"/>
      <c r="X42" s="31"/>
      <c r="Y42" s="31"/>
    </row>
    <row r="43" spans="1:25" ht="16" customHeight="1">
      <c r="A43" s="114"/>
      <c r="B43" s="62"/>
      <c r="C43" s="53" t="s">
        <v>77</v>
      </c>
      <c r="D43" s="53"/>
      <c r="E43" s="66"/>
      <c r="F43" s="54">
        <v>420</v>
      </c>
      <c r="G43" s="54">
        <v>450</v>
      </c>
      <c r="H43" s="87">
        <v>47</v>
      </c>
      <c r="I43" s="87">
        <v>47</v>
      </c>
      <c r="J43" s="68">
        <v>1599</v>
      </c>
      <c r="K43" s="68">
        <v>2555</v>
      </c>
      <c r="L43" s="54">
        <v>3714</v>
      </c>
      <c r="M43" s="54">
        <v>4755</v>
      </c>
      <c r="N43" s="54"/>
      <c r="O43" s="54"/>
      <c r="P43" s="87"/>
      <c r="Q43" s="87"/>
      <c r="R43" s="32"/>
      <c r="S43" s="31"/>
      <c r="T43" s="32"/>
      <c r="U43" s="32"/>
      <c r="V43" s="31"/>
      <c r="W43" s="31"/>
      <c r="X43" s="32"/>
      <c r="Y43" s="32"/>
    </row>
    <row r="44" spans="1:25" ht="16" customHeight="1">
      <c r="A44" s="114"/>
      <c r="B44" s="53" t="s">
        <v>74</v>
      </c>
      <c r="C44" s="53"/>
      <c r="D44" s="53"/>
      <c r="E44" s="66" t="s">
        <v>108</v>
      </c>
      <c r="F44" s="68">
        <v>-2768</v>
      </c>
      <c r="G44" s="68">
        <v>-314</v>
      </c>
      <c r="H44" s="68">
        <f t="shared" ref="H44:K44" si="10">H40-H42</f>
        <v>0</v>
      </c>
      <c r="I44" s="68">
        <f t="shared" si="10"/>
        <v>0</v>
      </c>
      <c r="J44" s="68">
        <f t="shared" si="10"/>
        <v>-1439</v>
      </c>
      <c r="K44" s="68">
        <f t="shared" si="10"/>
        <v>-1389</v>
      </c>
      <c r="L44" s="68">
        <v>-6186</v>
      </c>
      <c r="M44" s="68">
        <v>-5311</v>
      </c>
      <c r="N44" s="68"/>
      <c r="O44" s="68"/>
      <c r="P44" s="68"/>
      <c r="Q44" s="68"/>
      <c r="R44" s="31"/>
      <c r="S44" s="31"/>
      <c r="T44" s="32"/>
      <c r="U44" s="32"/>
      <c r="V44" s="31"/>
      <c r="W44" s="31"/>
      <c r="X44" s="31"/>
      <c r="Y44" s="31"/>
    </row>
    <row r="45" spans="1:25" ht="16" customHeight="1">
      <c r="A45" s="113" t="s">
        <v>86</v>
      </c>
      <c r="B45" s="47" t="s">
        <v>78</v>
      </c>
      <c r="C45" s="47"/>
      <c r="D45" s="47"/>
      <c r="E45" s="66" t="s">
        <v>109</v>
      </c>
      <c r="F45" s="54">
        <v>-1638</v>
      </c>
      <c r="G45" s="54">
        <v>1233</v>
      </c>
      <c r="H45" s="87">
        <f t="shared" ref="H45:K45" si="11">H39+H44</f>
        <v>0</v>
      </c>
      <c r="I45" s="87">
        <f t="shared" si="11"/>
        <v>0</v>
      </c>
      <c r="J45" s="94">
        <f t="shared" si="11"/>
        <v>0</v>
      </c>
      <c r="K45" s="94">
        <f t="shared" si="11"/>
        <v>0</v>
      </c>
      <c r="L45" s="54">
        <v>7</v>
      </c>
      <c r="M45" s="54">
        <v>0</v>
      </c>
      <c r="N45" s="54"/>
      <c r="O45" s="54"/>
      <c r="P45" s="87"/>
      <c r="Q45" s="87"/>
      <c r="R45" s="31"/>
      <c r="S45" s="31"/>
      <c r="T45" s="31"/>
      <c r="U45" s="31"/>
      <c r="V45" s="31"/>
      <c r="W45" s="31"/>
      <c r="X45" s="31"/>
      <c r="Y45" s="31"/>
    </row>
    <row r="46" spans="1:25" ht="16" customHeight="1">
      <c r="A46" s="114"/>
      <c r="B46" s="53" t="s">
        <v>79</v>
      </c>
      <c r="C46" s="53"/>
      <c r="D46" s="53"/>
      <c r="E46" s="53"/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54">
        <v>0</v>
      </c>
      <c r="M46" s="54">
        <v>0</v>
      </c>
      <c r="N46" s="68"/>
      <c r="O46" s="68"/>
      <c r="P46" s="68"/>
      <c r="Q46" s="68"/>
      <c r="R46" s="32"/>
      <c r="S46" s="32"/>
      <c r="T46" s="32"/>
      <c r="U46" s="32"/>
      <c r="V46" s="32"/>
      <c r="W46" s="32"/>
      <c r="X46" s="32"/>
      <c r="Y46" s="32"/>
    </row>
    <row r="47" spans="1:25" ht="16" customHeight="1">
      <c r="A47" s="114"/>
      <c r="B47" s="53" t="s">
        <v>80</v>
      </c>
      <c r="C47" s="53"/>
      <c r="D47" s="53"/>
      <c r="E47" s="53"/>
      <c r="F47" s="54">
        <v>0</v>
      </c>
      <c r="G47" s="54">
        <v>0</v>
      </c>
      <c r="H47" s="87">
        <v>0</v>
      </c>
      <c r="I47" s="87">
        <v>0</v>
      </c>
      <c r="J47" s="94">
        <v>0</v>
      </c>
      <c r="K47" s="94">
        <v>0</v>
      </c>
      <c r="L47" s="54">
        <v>530</v>
      </c>
      <c r="M47" s="54">
        <v>540</v>
      </c>
      <c r="N47" s="54"/>
      <c r="O47" s="54"/>
      <c r="P47" s="87"/>
      <c r="Q47" s="87"/>
      <c r="R47" s="31"/>
      <c r="S47" s="31"/>
      <c r="T47" s="31"/>
      <c r="U47" s="31"/>
      <c r="V47" s="31"/>
      <c r="W47" s="31"/>
      <c r="X47" s="31"/>
      <c r="Y47" s="31"/>
    </row>
    <row r="48" spans="1:25" ht="16" customHeight="1">
      <c r="A48" s="114"/>
      <c r="B48" s="53" t="s">
        <v>81</v>
      </c>
      <c r="C48" s="53"/>
      <c r="D48" s="53"/>
      <c r="E48" s="53"/>
      <c r="F48" s="54">
        <v>0</v>
      </c>
      <c r="G48" s="54">
        <v>0</v>
      </c>
      <c r="H48" s="87">
        <v>0</v>
      </c>
      <c r="I48" s="87">
        <v>0</v>
      </c>
      <c r="J48" s="94">
        <v>0</v>
      </c>
      <c r="K48" s="94">
        <v>0</v>
      </c>
      <c r="L48" s="54">
        <v>0</v>
      </c>
      <c r="M48" s="54">
        <v>0</v>
      </c>
      <c r="N48" s="54"/>
      <c r="O48" s="54"/>
      <c r="P48" s="87"/>
      <c r="Q48" s="87"/>
      <c r="R48" s="31"/>
      <c r="S48" s="31"/>
      <c r="T48" s="31"/>
      <c r="U48" s="31"/>
      <c r="V48" s="31"/>
      <c r="W48" s="31"/>
      <c r="X48" s="31"/>
      <c r="Y48" s="31"/>
    </row>
    <row r="49" spans="1:1" ht="16" customHeight="1">
      <c r="A49" s="8" t="s">
        <v>110</v>
      </c>
    </row>
    <row r="50" spans="1:1" ht="16" customHeight="1">
      <c r="A50" s="8"/>
    </row>
  </sheetData>
  <mergeCells count="32">
    <mergeCell ref="P6:Q6"/>
    <mergeCell ref="P30:Q30"/>
    <mergeCell ref="P25:P26"/>
    <mergeCell ref="Q25:Q26"/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</mergeCells>
  <phoneticPr fontId="9"/>
  <printOptions horizontalCentered="1" gridLinesSet="0"/>
  <pageMargins left="0.78740157480314965" right="0.27" top="0.38" bottom="0.34" header="0.19685039370078741" footer="0.19685039370078741"/>
  <pageSetup paperSize="9" scale="68" orientation="landscape" r:id="rId1"/>
  <headerFooter alignWithMargins="0">
    <oddHeader>&amp;R&amp;"明朝,斜体"&amp;9都道府県－2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view="pageBreakPreview" zoomScaleNormal="100" zoomScaleSheetLayoutView="100" workbookViewId="0">
      <pane xSplit="5" ySplit="8" topLeftCell="F9" activePane="bottomRight" state="frozen"/>
      <selection activeCell="L8" sqref="L8"/>
      <selection pane="topRight" activeCell="L8" sqref="L8"/>
      <selection pane="bottomLeft" activeCell="L8" sqref="L8"/>
      <selection pane="bottomRight" activeCell="F9" sqref="F9"/>
    </sheetView>
  </sheetViews>
  <sheetFormatPr defaultColWidth="9" defaultRowHeight="13"/>
  <cols>
    <col min="1" max="2" width="3.6328125" style="2" customWidth="1"/>
    <col min="3" max="4" width="1.6328125" style="2" customWidth="1"/>
    <col min="5" max="5" width="32.6328125" style="2" customWidth="1"/>
    <col min="6" max="6" width="15.6328125" style="2" customWidth="1"/>
    <col min="7" max="7" width="10.6328125" style="2" customWidth="1"/>
    <col min="8" max="8" width="15.6328125" style="2" customWidth="1"/>
    <col min="9" max="9" width="10.6328125" style="2" customWidth="1"/>
    <col min="10" max="11" width="9" style="2"/>
    <col min="12" max="12" width="14.08984375" style="2" customWidth="1"/>
    <col min="13" max="13" width="11.7265625" style="2" customWidth="1"/>
    <col min="14" max="14" width="13.08984375" style="2" bestFit="1" customWidth="1"/>
    <col min="15" max="16384" width="9" style="2"/>
  </cols>
  <sheetData>
    <row r="1" spans="1:9" ht="34" customHeight="1">
      <c r="A1" s="16" t="s">
        <v>0</v>
      </c>
      <c r="B1" s="16"/>
      <c r="C1" s="16"/>
      <c r="D1" s="16"/>
      <c r="E1" s="21" t="s">
        <v>267</v>
      </c>
      <c r="F1" s="1"/>
    </row>
    <row r="3" spans="1:9" ht="14">
      <c r="A3" s="10" t="s">
        <v>111</v>
      </c>
    </row>
    <row r="5" spans="1:9">
      <c r="A5" s="17" t="s">
        <v>244</v>
      </c>
      <c r="B5" s="17"/>
      <c r="C5" s="17"/>
      <c r="D5" s="17"/>
      <c r="E5" s="17"/>
    </row>
    <row r="6" spans="1:9" ht="14">
      <c r="A6" s="3"/>
      <c r="H6" s="4"/>
      <c r="I6" s="9" t="s">
        <v>1</v>
      </c>
    </row>
    <row r="7" spans="1:9" ht="27" customHeight="1">
      <c r="A7" s="5"/>
      <c r="B7" s="6"/>
      <c r="C7" s="6"/>
      <c r="D7" s="6"/>
      <c r="E7" s="59"/>
      <c r="F7" s="48" t="s">
        <v>235</v>
      </c>
      <c r="G7" s="48"/>
      <c r="H7" s="48" t="s">
        <v>245</v>
      </c>
      <c r="I7" s="69" t="s">
        <v>21</v>
      </c>
    </row>
    <row r="8" spans="1:9" ht="17.149999999999999" customHeight="1">
      <c r="A8" s="18"/>
      <c r="B8" s="19"/>
      <c r="C8" s="19"/>
      <c r="D8" s="19"/>
      <c r="E8" s="60"/>
      <c r="F8" s="51" t="s">
        <v>234</v>
      </c>
      <c r="G8" s="51" t="s">
        <v>2</v>
      </c>
      <c r="H8" s="51" t="s">
        <v>234</v>
      </c>
      <c r="I8" s="52"/>
    </row>
    <row r="9" spans="1:9" ht="18" customHeight="1">
      <c r="A9" s="100" t="s">
        <v>87</v>
      </c>
      <c r="B9" s="100" t="s">
        <v>89</v>
      </c>
      <c r="C9" s="61" t="s">
        <v>3</v>
      </c>
      <c r="D9" s="53"/>
      <c r="E9" s="53"/>
      <c r="F9" s="54">
        <v>480320</v>
      </c>
      <c r="G9" s="55">
        <f>F9/$F$27*100</f>
        <v>38.150731608904167</v>
      </c>
      <c r="H9" s="54">
        <v>475095</v>
      </c>
      <c r="I9" s="55">
        <f t="shared" ref="I9:I45" si="0">(F9/H9-1)*100</f>
        <v>1.0997800439912053</v>
      </c>
    </row>
    <row r="10" spans="1:9" ht="18" customHeight="1">
      <c r="A10" s="100"/>
      <c r="B10" s="100"/>
      <c r="C10" s="63"/>
      <c r="D10" s="61" t="s">
        <v>22</v>
      </c>
      <c r="E10" s="53"/>
      <c r="F10" s="88">
        <v>128117</v>
      </c>
      <c r="G10" s="55">
        <f t="shared" ref="G10:G27" si="1">F10/$F$27*100</f>
        <v>10.17604364077693</v>
      </c>
      <c r="H10" s="54">
        <v>124247</v>
      </c>
      <c r="I10" s="55">
        <f t="shared" si="0"/>
        <v>3.1147633343259873</v>
      </c>
    </row>
    <row r="11" spans="1:9" ht="18" customHeight="1">
      <c r="A11" s="100"/>
      <c r="B11" s="100"/>
      <c r="C11" s="63"/>
      <c r="D11" s="63"/>
      <c r="E11" s="47" t="s">
        <v>23</v>
      </c>
      <c r="F11" s="88">
        <v>107053</v>
      </c>
      <c r="G11" s="55">
        <f t="shared" si="1"/>
        <v>8.5029777459360805</v>
      </c>
      <c r="H11" s="54">
        <v>105075</v>
      </c>
      <c r="I11" s="55">
        <f t="shared" si="0"/>
        <v>1.8824649060195098</v>
      </c>
    </row>
    <row r="12" spans="1:9" ht="18" customHeight="1">
      <c r="A12" s="100"/>
      <c r="B12" s="100"/>
      <c r="C12" s="63"/>
      <c r="D12" s="63"/>
      <c r="E12" s="47" t="s">
        <v>24</v>
      </c>
      <c r="F12" s="88">
        <v>5548</v>
      </c>
      <c r="G12" s="55">
        <f t="shared" si="1"/>
        <v>0.44066509611550703</v>
      </c>
      <c r="H12" s="54">
        <v>5978</v>
      </c>
      <c r="I12" s="55">
        <f t="shared" si="0"/>
        <v>-7.1930411508865806</v>
      </c>
    </row>
    <row r="13" spans="1:9" ht="18" customHeight="1">
      <c r="A13" s="100"/>
      <c r="B13" s="100"/>
      <c r="C13" s="63"/>
      <c r="D13" s="62"/>
      <c r="E13" s="47" t="s">
        <v>25</v>
      </c>
      <c r="F13" s="88">
        <v>209</v>
      </c>
      <c r="G13" s="55">
        <f t="shared" si="1"/>
        <v>1.6600397456406086E-2</v>
      </c>
      <c r="H13" s="54">
        <v>220</v>
      </c>
      <c r="I13" s="55">
        <f t="shared" si="0"/>
        <v>-5.0000000000000044</v>
      </c>
    </row>
    <row r="14" spans="1:9" ht="18" customHeight="1">
      <c r="A14" s="100"/>
      <c r="B14" s="100"/>
      <c r="C14" s="63"/>
      <c r="D14" s="61" t="s">
        <v>26</v>
      </c>
      <c r="E14" s="53"/>
      <c r="F14" s="88">
        <v>111090</v>
      </c>
      <c r="G14" s="55">
        <f t="shared" si="1"/>
        <v>8.8236275283835024</v>
      </c>
      <c r="H14" s="54">
        <v>107155</v>
      </c>
      <c r="I14" s="55">
        <f t="shared" si="0"/>
        <v>3.6722504782791265</v>
      </c>
    </row>
    <row r="15" spans="1:9" ht="18" customHeight="1">
      <c r="A15" s="100"/>
      <c r="B15" s="100"/>
      <c r="C15" s="63"/>
      <c r="D15" s="63"/>
      <c r="E15" s="47" t="s">
        <v>27</v>
      </c>
      <c r="F15" s="88">
        <v>3691</v>
      </c>
      <c r="G15" s="55">
        <f t="shared" si="1"/>
        <v>0.29316778474447303</v>
      </c>
      <c r="H15" s="54">
        <v>3703</v>
      </c>
      <c r="I15" s="55">
        <f t="shared" si="0"/>
        <v>-0.32406157169861949</v>
      </c>
    </row>
    <row r="16" spans="1:9" ht="18" customHeight="1">
      <c r="A16" s="100"/>
      <c r="B16" s="100"/>
      <c r="C16" s="63"/>
      <c r="D16" s="62"/>
      <c r="E16" s="47" t="s">
        <v>28</v>
      </c>
      <c r="F16" s="88">
        <v>107398</v>
      </c>
      <c r="G16" s="55">
        <f t="shared" si="1"/>
        <v>8.530380315900004</v>
      </c>
      <c r="H16" s="54">
        <v>103452</v>
      </c>
      <c r="I16" s="55">
        <f t="shared" si="0"/>
        <v>3.8143293508100307</v>
      </c>
    </row>
    <row r="17" spans="1:14" ht="18" customHeight="1">
      <c r="A17" s="100"/>
      <c r="B17" s="100"/>
      <c r="C17" s="63"/>
      <c r="D17" s="101" t="s">
        <v>29</v>
      </c>
      <c r="E17" s="102"/>
      <c r="F17" s="88">
        <v>89350</v>
      </c>
      <c r="G17" s="55">
        <f t="shared" si="1"/>
        <v>7.0968684819611658</v>
      </c>
      <c r="H17" s="54">
        <v>91135</v>
      </c>
      <c r="I17" s="55">
        <f t="shared" si="0"/>
        <v>-1.9586327974982165</v>
      </c>
    </row>
    <row r="18" spans="1:14" ht="18" customHeight="1">
      <c r="A18" s="100"/>
      <c r="B18" s="100"/>
      <c r="C18" s="63"/>
      <c r="D18" s="101" t="s">
        <v>93</v>
      </c>
      <c r="E18" s="103"/>
      <c r="F18" s="88">
        <v>7558</v>
      </c>
      <c r="G18" s="55">
        <f t="shared" si="1"/>
        <v>0.60031485155749853</v>
      </c>
      <c r="H18" s="54">
        <v>5726</v>
      </c>
      <c r="I18" s="55">
        <f t="shared" si="0"/>
        <v>31.994411456514136</v>
      </c>
    </row>
    <row r="19" spans="1:14" ht="18" customHeight="1">
      <c r="A19" s="100"/>
      <c r="B19" s="100"/>
      <c r="C19" s="62"/>
      <c r="D19" s="101" t="s">
        <v>94</v>
      </c>
      <c r="E19" s="103"/>
      <c r="F19" s="88">
        <v>0</v>
      </c>
      <c r="G19" s="55">
        <f t="shared" si="1"/>
        <v>0</v>
      </c>
      <c r="H19" s="54">
        <v>0</v>
      </c>
      <c r="I19" s="55" t="e">
        <f t="shared" si="0"/>
        <v>#DIV/0!</v>
      </c>
    </row>
    <row r="20" spans="1:14" ht="18" customHeight="1">
      <c r="A20" s="100"/>
      <c r="B20" s="100"/>
      <c r="C20" s="53" t="s">
        <v>4</v>
      </c>
      <c r="D20" s="53"/>
      <c r="E20" s="53"/>
      <c r="F20" s="88">
        <v>58088</v>
      </c>
      <c r="G20" s="55">
        <f t="shared" si="1"/>
        <v>4.6137985045345298</v>
      </c>
      <c r="H20" s="54">
        <v>57904</v>
      </c>
      <c r="I20" s="55">
        <f t="shared" si="0"/>
        <v>0.3177673390439395</v>
      </c>
    </row>
    <row r="21" spans="1:14" ht="18" customHeight="1">
      <c r="A21" s="100"/>
      <c r="B21" s="100"/>
      <c r="C21" s="53" t="s">
        <v>5</v>
      </c>
      <c r="D21" s="53"/>
      <c r="E21" s="53"/>
      <c r="F21" s="88">
        <v>209550</v>
      </c>
      <c r="G21" s="55">
        <f t="shared" si="1"/>
        <v>16.644082712870311</v>
      </c>
      <c r="H21" s="54">
        <v>205077</v>
      </c>
      <c r="I21" s="55">
        <f t="shared" si="0"/>
        <v>2.1811319650667738</v>
      </c>
      <c r="M21" s="93"/>
      <c r="N21" s="93"/>
    </row>
    <row r="22" spans="1:14" ht="18" customHeight="1">
      <c r="A22" s="100"/>
      <c r="B22" s="100"/>
      <c r="C22" s="53" t="s">
        <v>30</v>
      </c>
      <c r="D22" s="53"/>
      <c r="E22" s="53"/>
      <c r="F22" s="88">
        <v>15817</v>
      </c>
      <c r="G22" s="55">
        <f t="shared" si="1"/>
        <v>1.2563085481721294</v>
      </c>
      <c r="H22" s="54">
        <v>16098</v>
      </c>
      <c r="I22" s="55">
        <f t="shared" si="0"/>
        <v>-1.7455584544663894</v>
      </c>
    </row>
    <row r="23" spans="1:14" ht="18" customHeight="1">
      <c r="A23" s="100"/>
      <c r="B23" s="100"/>
      <c r="C23" s="53" t="s">
        <v>6</v>
      </c>
      <c r="D23" s="53"/>
      <c r="E23" s="53"/>
      <c r="F23" s="88">
        <v>169958</v>
      </c>
      <c r="G23" s="55">
        <f t="shared" si="1"/>
        <v>13.499379669358207</v>
      </c>
      <c r="H23" s="54">
        <v>271939</v>
      </c>
      <c r="I23" s="55">
        <f t="shared" si="0"/>
        <v>-37.501424951919361</v>
      </c>
    </row>
    <row r="24" spans="1:14" ht="18" customHeight="1">
      <c r="A24" s="100"/>
      <c r="B24" s="100"/>
      <c r="C24" s="53" t="s">
        <v>31</v>
      </c>
      <c r="D24" s="53"/>
      <c r="E24" s="53"/>
      <c r="F24" s="88">
        <v>2438</v>
      </c>
      <c r="G24" s="55">
        <f t="shared" si="1"/>
        <v>0.19364482774506239</v>
      </c>
      <c r="H24" s="54">
        <v>2681</v>
      </c>
      <c r="I24" s="55">
        <f t="shared" si="0"/>
        <v>-9.0637821708317805</v>
      </c>
    </row>
    <row r="25" spans="1:14" ht="18" customHeight="1">
      <c r="A25" s="100"/>
      <c r="B25" s="100"/>
      <c r="C25" s="53" t="s">
        <v>7</v>
      </c>
      <c r="D25" s="53"/>
      <c r="E25" s="53"/>
      <c r="F25" s="88">
        <v>96263</v>
      </c>
      <c r="G25" s="55">
        <f t="shared" si="1"/>
        <v>7.6459524418469815</v>
      </c>
      <c r="H25" s="54">
        <v>116504</v>
      </c>
      <c r="I25" s="55">
        <f t="shared" si="0"/>
        <v>-17.373652406784313</v>
      </c>
    </row>
    <row r="26" spans="1:14" ht="18" customHeight="1">
      <c r="A26" s="100"/>
      <c r="B26" s="100"/>
      <c r="C26" s="53" t="s">
        <v>8</v>
      </c>
      <c r="D26" s="53"/>
      <c r="E26" s="53"/>
      <c r="F26" s="88">
        <v>226572</v>
      </c>
      <c r="G26" s="55">
        <f t="shared" si="1"/>
        <v>17.996101686568611</v>
      </c>
      <c r="H26" s="88">
        <f>H27-SUM(H9,H20:H25)</f>
        <v>195476</v>
      </c>
      <c r="I26" s="55">
        <f t="shared" si="0"/>
        <v>15.90783523296977</v>
      </c>
    </row>
    <row r="27" spans="1:14" ht="18" customHeight="1">
      <c r="A27" s="100"/>
      <c r="B27" s="100"/>
      <c r="C27" s="53" t="s">
        <v>9</v>
      </c>
      <c r="D27" s="53"/>
      <c r="E27" s="53"/>
      <c r="F27" s="88">
        <v>1259006</v>
      </c>
      <c r="G27" s="55">
        <f t="shared" si="1"/>
        <v>100</v>
      </c>
      <c r="H27" s="54">
        <v>1340774</v>
      </c>
      <c r="I27" s="55">
        <f t="shared" si="0"/>
        <v>-6.0985669471514186</v>
      </c>
    </row>
    <row r="28" spans="1:14" ht="18" customHeight="1">
      <c r="A28" s="100"/>
      <c r="B28" s="100" t="s">
        <v>88</v>
      </c>
      <c r="C28" s="61" t="s">
        <v>10</v>
      </c>
      <c r="D28" s="53"/>
      <c r="E28" s="53"/>
      <c r="F28" s="88">
        <v>491459</v>
      </c>
      <c r="G28" s="55">
        <f t="shared" ref="G28:G45" si="2">F28/$F$45*100</f>
        <v>40.261809614158921</v>
      </c>
      <c r="H28" s="54">
        <v>487799</v>
      </c>
      <c r="I28" s="55">
        <f t="shared" si="0"/>
        <v>0.75030904122395103</v>
      </c>
    </row>
    <row r="29" spans="1:14" ht="18" customHeight="1">
      <c r="A29" s="100"/>
      <c r="B29" s="100"/>
      <c r="C29" s="63"/>
      <c r="D29" s="53" t="s">
        <v>11</v>
      </c>
      <c r="E29" s="53"/>
      <c r="F29" s="88">
        <v>301494</v>
      </c>
      <c r="G29" s="55">
        <f t="shared" si="2"/>
        <v>24.699301524259866</v>
      </c>
      <c r="H29" s="54">
        <v>311540</v>
      </c>
      <c r="I29" s="55">
        <f t="shared" si="0"/>
        <v>-3.2246260512293734</v>
      </c>
    </row>
    <row r="30" spans="1:14" ht="18" customHeight="1">
      <c r="A30" s="100"/>
      <c r="B30" s="100"/>
      <c r="C30" s="63"/>
      <c r="D30" s="53" t="s">
        <v>32</v>
      </c>
      <c r="E30" s="53"/>
      <c r="F30" s="88">
        <v>28972</v>
      </c>
      <c r="G30" s="55">
        <f t="shared" si="2"/>
        <v>2.3734739787884895</v>
      </c>
      <c r="H30" s="54">
        <v>31294</v>
      </c>
      <c r="I30" s="55">
        <f t="shared" si="0"/>
        <v>-7.419952706589128</v>
      </c>
    </row>
    <row r="31" spans="1:14" ht="18" customHeight="1">
      <c r="A31" s="100"/>
      <c r="B31" s="100"/>
      <c r="C31" s="62"/>
      <c r="D31" s="53" t="s">
        <v>12</v>
      </c>
      <c r="E31" s="53"/>
      <c r="F31" s="88">
        <v>160993</v>
      </c>
      <c r="G31" s="55">
        <f t="shared" si="2"/>
        <v>13.189034111110566</v>
      </c>
      <c r="H31" s="54">
        <v>144965</v>
      </c>
      <c r="I31" s="55">
        <f t="shared" si="0"/>
        <v>11.056461904597658</v>
      </c>
    </row>
    <row r="32" spans="1:14" ht="18" customHeight="1">
      <c r="A32" s="100"/>
      <c r="B32" s="100"/>
      <c r="C32" s="61" t="s">
        <v>13</v>
      </c>
      <c r="D32" s="53"/>
      <c r="E32" s="53"/>
      <c r="F32" s="88">
        <v>568071</v>
      </c>
      <c r="G32" s="55">
        <f t="shared" si="2"/>
        <v>46.538096665896589</v>
      </c>
      <c r="H32" s="54">
        <v>654940</v>
      </c>
      <c r="I32" s="55">
        <f t="shared" si="0"/>
        <v>-13.263657739640278</v>
      </c>
    </row>
    <row r="33" spans="1:14" ht="18" customHeight="1">
      <c r="A33" s="100"/>
      <c r="B33" s="100"/>
      <c r="C33" s="63"/>
      <c r="D33" s="53" t="s">
        <v>14</v>
      </c>
      <c r="E33" s="53"/>
      <c r="F33" s="88">
        <v>52910</v>
      </c>
      <c r="G33" s="55">
        <f t="shared" si="2"/>
        <v>4.3345474326142126</v>
      </c>
      <c r="H33" s="54">
        <v>81691</v>
      </c>
      <c r="I33" s="55">
        <f t="shared" si="0"/>
        <v>-35.231543254458877</v>
      </c>
    </row>
    <row r="34" spans="1:14" ht="18" customHeight="1">
      <c r="A34" s="100"/>
      <c r="B34" s="100"/>
      <c r="C34" s="63"/>
      <c r="D34" s="53" t="s">
        <v>33</v>
      </c>
      <c r="E34" s="53"/>
      <c r="F34" s="88">
        <v>9107</v>
      </c>
      <c r="G34" s="55">
        <f t="shared" si="2"/>
        <v>0.7460730196336729</v>
      </c>
      <c r="H34" s="54">
        <v>9009</v>
      </c>
      <c r="I34" s="55">
        <f t="shared" si="0"/>
        <v>1.087801087801088</v>
      </c>
    </row>
    <row r="35" spans="1:14" ht="18" customHeight="1">
      <c r="A35" s="100"/>
      <c r="B35" s="100"/>
      <c r="C35" s="63"/>
      <c r="D35" s="53" t="s">
        <v>34</v>
      </c>
      <c r="E35" s="53"/>
      <c r="F35" s="88">
        <v>328166</v>
      </c>
      <c r="G35" s="55">
        <f t="shared" si="2"/>
        <v>26.884352537729651</v>
      </c>
      <c r="H35" s="54">
        <v>382797</v>
      </c>
      <c r="I35" s="55">
        <f t="shared" si="0"/>
        <v>-14.271532953497545</v>
      </c>
    </row>
    <row r="36" spans="1:14" ht="18" customHeight="1">
      <c r="A36" s="100"/>
      <c r="B36" s="100"/>
      <c r="C36" s="63"/>
      <c r="D36" s="53" t="s">
        <v>35</v>
      </c>
      <c r="E36" s="53"/>
      <c r="F36" s="88">
        <v>26289</v>
      </c>
      <c r="G36" s="55">
        <f t="shared" si="2"/>
        <v>2.1536744935928001</v>
      </c>
      <c r="H36" s="54">
        <v>28006</v>
      </c>
      <c r="I36" s="55">
        <f t="shared" si="0"/>
        <v>-6.1308291080482746</v>
      </c>
    </row>
    <row r="37" spans="1:14" ht="18" customHeight="1">
      <c r="A37" s="100"/>
      <c r="B37" s="100"/>
      <c r="C37" s="63"/>
      <c r="D37" s="53" t="s">
        <v>15</v>
      </c>
      <c r="E37" s="53"/>
      <c r="F37" s="88">
        <v>38444</v>
      </c>
      <c r="G37" s="55">
        <f t="shared" si="2"/>
        <v>3.1494489037879569</v>
      </c>
      <c r="H37" s="54">
        <v>48498</v>
      </c>
      <c r="I37" s="55">
        <f t="shared" si="0"/>
        <v>-20.730751783578704</v>
      </c>
      <c r="M37" s="92"/>
      <c r="N37" s="92"/>
    </row>
    <row r="38" spans="1:14" ht="18" customHeight="1">
      <c r="A38" s="100"/>
      <c r="B38" s="100"/>
      <c r="C38" s="62"/>
      <c r="D38" s="53" t="s">
        <v>36</v>
      </c>
      <c r="E38" s="53"/>
      <c r="F38" s="88">
        <v>113155</v>
      </c>
      <c r="G38" s="55">
        <f t="shared" si="2"/>
        <v>9.2700002785382978</v>
      </c>
      <c r="H38" s="54">
        <v>104939</v>
      </c>
      <c r="I38" s="55">
        <f t="shared" si="0"/>
        <v>7.829310361257491</v>
      </c>
    </row>
    <row r="39" spans="1:14" ht="18" customHeight="1">
      <c r="A39" s="100"/>
      <c r="B39" s="100"/>
      <c r="C39" s="61" t="s">
        <v>16</v>
      </c>
      <c r="D39" s="53"/>
      <c r="E39" s="53"/>
      <c r="F39" s="88">
        <v>161127</v>
      </c>
      <c r="G39" s="55">
        <f t="shared" si="2"/>
        <v>13.200011796916089</v>
      </c>
      <c r="H39" s="54">
        <v>166794</v>
      </c>
      <c r="I39" s="55">
        <f t="shared" si="0"/>
        <v>-3.397604230368001</v>
      </c>
    </row>
    <row r="40" spans="1:14" ht="18" customHeight="1">
      <c r="A40" s="100"/>
      <c r="B40" s="100"/>
      <c r="C40" s="63"/>
      <c r="D40" s="61" t="s">
        <v>17</v>
      </c>
      <c r="E40" s="53"/>
      <c r="F40" s="88">
        <v>159725</v>
      </c>
      <c r="G40" s="55">
        <f t="shared" si="2"/>
        <v>13.08515571110008</v>
      </c>
      <c r="H40" s="54">
        <v>166385</v>
      </c>
      <c r="I40" s="55">
        <f t="shared" si="0"/>
        <v>-4.0027646722961769</v>
      </c>
      <c r="M40" s="92"/>
      <c r="N40" s="37"/>
    </row>
    <row r="41" spans="1:14" ht="18" customHeight="1">
      <c r="A41" s="100"/>
      <c r="B41" s="100"/>
      <c r="C41" s="63"/>
      <c r="D41" s="63"/>
      <c r="E41" s="57" t="s">
        <v>91</v>
      </c>
      <c r="F41" s="88">
        <v>114003</v>
      </c>
      <c r="G41" s="55">
        <f t="shared" si="2"/>
        <v>9.3394710066210198</v>
      </c>
      <c r="H41" s="54">
        <v>122225</v>
      </c>
      <c r="I41" s="58">
        <f t="shared" si="0"/>
        <v>-6.7269380241358201</v>
      </c>
    </row>
    <row r="42" spans="1:14" ht="18" customHeight="1">
      <c r="A42" s="100"/>
      <c r="B42" s="100"/>
      <c r="C42" s="63"/>
      <c r="D42" s="62"/>
      <c r="E42" s="47" t="s">
        <v>37</v>
      </c>
      <c r="F42" s="88">
        <v>40483</v>
      </c>
      <c r="G42" s="55">
        <f t="shared" si="2"/>
        <v>3.316489958694409</v>
      </c>
      <c r="H42" s="54">
        <v>44161</v>
      </c>
      <c r="I42" s="58">
        <f t="shared" si="0"/>
        <v>-8.3286157469260154</v>
      </c>
    </row>
    <row r="43" spans="1:14" ht="18" customHeight="1">
      <c r="A43" s="100"/>
      <c r="B43" s="100"/>
      <c r="C43" s="63"/>
      <c r="D43" s="53" t="s">
        <v>38</v>
      </c>
      <c r="E43" s="53"/>
      <c r="F43" s="88">
        <v>1403</v>
      </c>
      <c r="G43" s="55">
        <f t="shared" si="2"/>
        <v>0.11493800884441015</v>
      </c>
      <c r="H43" s="54">
        <v>409</v>
      </c>
      <c r="I43" s="58">
        <f t="shared" si="0"/>
        <v>243.03178484107582</v>
      </c>
    </row>
    <row r="44" spans="1:14" ht="18" customHeight="1">
      <c r="A44" s="100"/>
      <c r="B44" s="100"/>
      <c r="C44" s="62"/>
      <c r="D44" s="53" t="s">
        <v>39</v>
      </c>
      <c r="E44" s="53"/>
      <c r="F44" s="88">
        <v>0</v>
      </c>
      <c r="G44" s="55">
        <f t="shared" si="2"/>
        <v>0</v>
      </c>
      <c r="H44" s="54">
        <v>0</v>
      </c>
      <c r="I44" s="55" t="e">
        <f t="shared" si="0"/>
        <v>#DIV/0!</v>
      </c>
    </row>
    <row r="45" spans="1:14" ht="18" customHeight="1">
      <c r="A45" s="100"/>
      <c r="B45" s="100"/>
      <c r="C45" s="47" t="s">
        <v>18</v>
      </c>
      <c r="D45" s="47"/>
      <c r="E45" s="47"/>
      <c r="F45" s="88">
        <v>1220658</v>
      </c>
      <c r="G45" s="55">
        <f t="shared" si="2"/>
        <v>100</v>
      </c>
      <c r="H45" s="54">
        <v>1309534</v>
      </c>
      <c r="I45" s="55">
        <f t="shared" si="0"/>
        <v>-6.7868417314861595</v>
      </c>
    </row>
    <row r="46" spans="1:14">
      <c r="A46" s="23" t="s">
        <v>19</v>
      </c>
    </row>
    <row r="47" spans="1:14">
      <c r="A47" s="24" t="s">
        <v>20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horizontalDpi="4294967292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view="pageBreakPreview" zoomScale="85" zoomScaleNormal="100" zoomScaleSheetLayoutView="85" workbookViewId="0">
      <pane xSplit="4" ySplit="6" topLeftCell="E7" activePane="bottomRight" state="frozen"/>
      <selection activeCell="L8" sqref="L8"/>
      <selection pane="topRight" activeCell="L8" sqref="L8"/>
      <selection pane="bottomLeft" activeCell="L8" sqref="L8"/>
      <selection pane="bottomRight" activeCell="E7" sqref="E7"/>
    </sheetView>
  </sheetViews>
  <sheetFormatPr defaultColWidth="9" defaultRowHeight="13"/>
  <cols>
    <col min="1" max="1" width="5.36328125" style="2" customWidth="1"/>
    <col min="2" max="2" width="3.08984375" style="2" customWidth="1"/>
    <col min="3" max="3" width="34.7265625" style="2" customWidth="1"/>
    <col min="4" max="9" width="11.90625" style="2" customWidth="1"/>
    <col min="10" max="10" width="9" style="2"/>
    <col min="11" max="11" width="8.90625" style="2" customWidth="1"/>
    <col min="12" max="12" width="15.81640625" style="2" bestFit="1" customWidth="1"/>
    <col min="13" max="14" width="9" style="2"/>
    <col min="15" max="15" width="13.6328125" style="2" customWidth="1"/>
    <col min="16" max="16384" width="9" style="2"/>
  </cols>
  <sheetData>
    <row r="1" spans="1:9" ht="34" customHeight="1">
      <c r="A1" s="33" t="s">
        <v>0</v>
      </c>
      <c r="B1" s="33"/>
      <c r="C1" s="21" t="s">
        <v>266</v>
      </c>
      <c r="D1" s="34"/>
      <c r="E1" s="34"/>
    </row>
    <row r="4" spans="1:9">
      <c r="A4" s="35" t="s">
        <v>112</v>
      </c>
    </row>
    <row r="5" spans="1:9">
      <c r="I5" s="9" t="s">
        <v>113</v>
      </c>
    </row>
    <row r="6" spans="1:9" s="37" customFormat="1" ht="29.25" customHeight="1">
      <c r="A6" s="50" t="s">
        <v>114</v>
      </c>
      <c r="B6" s="48"/>
      <c r="C6" s="48"/>
      <c r="D6" s="48"/>
      <c r="E6" s="36" t="s">
        <v>231</v>
      </c>
      <c r="F6" s="36" t="s">
        <v>232</v>
      </c>
      <c r="G6" s="36" t="s">
        <v>237</v>
      </c>
      <c r="H6" s="36" t="s">
        <v>239</v>
      </c>
      <c r="I6" s="36" t="s">
        <v>249</v>
      </c>
    </row>
    <row r="7" spans="1:9" ht="27" customHeight="1">
      <c r="A7" s="100" t="s">
        <v>115</v>
      </c>
      <c r="B7" s="61" t="s">
        <v>116</v>
      </c>
      <c r="C7" s="53"/>
      <c r="D7" s="66" t="s">
        <v>117</v>
      </c>
      <c r="E7" s="70">
        <v>1075186</v>
      </c>
      <c r="F7" s="36">
        <v>1344916</v>
      </c>
      <c r="G7" s="36">
        <v>1385173</v>
      </c>
      <c r="H7" s="36">
        <v>1340774</v>
      </c>
      <c r="I7" s="91">
        <v>1259006</v>
      </c>
    </row>
    <row r="8" spans="1:9" ht="27" customHeight="1">
      <c r="A8" s="100"/>
      <c r="B8" s="79"/>
      <c r="C8" s="53" t="s">
        <v>118</v>
      </c>
      <c r="D8" s="66" t="s">
        <v>41</v>
      </c>
      <c r="E8" s="71">
        <v>661375</v>
      </c>
      <c r="F8" s="71">
        <v>668166</v>
      </c>
      <c r="G8" s="71">
        <v>723093</v>
      </c>
      <c r="H8" s="71">
        <v>740102</v>
      </c>
      <c r="I8" s="91">
        <v>749897</v>
      </c>
    </row>
    <row r="9" spans="1:9" ht="27" customHeight="1">
      <c r="A9" s="100"/>
      <c r="B9" s="53" t="s">
        <v>119</v>
      </c>
      <c r="C9" s="53"/>
      <c r="D9" s="66"/>
      <c r="E9" s="71">
        <v>1042053</v>
      </c>
      <c r="F9" s="71">
        <v>1303704</v>
      </c>
      <c r="G9" s="71">
        <v>1350471</v>
      </c>
      <c r="H9" s="71">
        <v>1309534</v>
      </c>
      <c r="I9" s="91">
        <v>1220658</v>
      </c>
    </row>
    <row r="10" spans="1:9" ht="27" customHeight="1">
      <c r="A10" s="100"/>
      <c r="B10" s="53" t="s">
        <v>120</v>
      </c>
      <c r="C10" s="53"/>
      <c r="D10" s="66"/>
      <c r="E10" s="71">
        <v>33133</v>
      </c>
      <c r="F10" s="71">
        <v>41221</v>
      </c>
      <c r="G10" s="71">
        <v>34702</v>
      </c>
      <c r="H10" s="71">
        <v>31240</v>
      </c>
      <c r="I10" s="91">
        <v>38348</v>
      </c>
    </row>
    <row r="11" spans="1:9" ht="27" customHeight="1">
      <c r="A11" s="100"/>
      <c r="B11" s="53" t="s">
        <v>121</v>
      </c>
      <c r="C11" s="53"/>
      <c r="D11" s="66"/>
      <c r="E11" s="71">
        <v>26060</v>
      </c>
      <c r="F11" s="71">
        <v>16705</v>
      </c>
      <c r="G11" s="71">
        <v>13679</v>
      </c>
      <c r="H11" s="71">
        <v>11244</v>
      </c>
      <c r="I11" s="91">
        <v>16878</v>
      </c>
    </row>
    <row r="12" spans="1:9" ht="27" customHeight="1">
      <c r="A12" s="100"/>
      <c r="B12" s="53" t="s">
        <v>122</v>
      </c>
      <c r="C12" s="53"/>
      <c r="D12" s="66"/>
      <c r="E12" s="71">
        <v>7072</v>
      </c>
      <c r="F12" s="71">
        <v>24506</v>
      </c>
      <c r="G12" s="71">
        <v>21023</v>
      </c>
      <c r="H12" s="71">
        <v>19997</v>
      </c>
      <c r="I12" s="91">
        <v>21470</v>
      </c>
    </row>
    <row r="13" spans="1:9" ht="27" customHeight="1">
      <c r="A13" s="100"/>
      <c r="B13" s="53" t="s">
        <v>123</v>
      </c>
      <c r="C13" s="53"/>
      <c r="D13" s="66"/>
      <c r="E13" s="71">
        <v>160</v>
      </c>
      <c r="F13" s="71">
        <v>17433</v>
      </c>
      <c r="G13" s="71">
        <v>-3483</v>
      </c>
      <c r="H13" s="71">
        <v>-1026</v>
      </c>
      <c r="I13" s="91">
        <v>1474</v>
      </c>
    </row>
    <row r="14" spans="1:9" ht="27" customHeight="1">
      <c r="A14" s="100"/>
      <c r="B14" s="53" t="s">
        <v>124</v>
      </c>
      <c r="C14" s="53"/>
      <c r="D14" s="66"/>
      <c r="E14" s="71">
        <v>2000</v>
      </c>
      <c r="F14" s="71">
        <v>4000</v>
      </c>
      <c r="G14" s="71">
        <v>4000</v>
      </c>
      <c r="H14" s="71">
        <v>4000</v>
      </c>
      <c r="I14" s="91">
        <v>16708</v>
      </c>
    </row>
    <row r="15" spans="1:9" ht="27" customHeight="1">
      <c r="A15" s="100"/>
      <c r="B15" s="53" t="s">
        <v>125</v>
      </c>
      <c r="C15" s="53"/>
      <c r="D15" s="66"/>
      <c r="E15" s="71">
        <v>2120</v>
      </c>
      <c r="F15" s="71">
        <v>30819</v>
      </c>
      <c r="G15" s="71">
        <v>10992</v>
      </c>
      <c r="H15" s="71">
        <v>39617</v>
      </c>
      <c r="I15" s="91">
        <v>8705</v>
      </c>
    </row>
    <row r="16" spans="1:9" ht="27" customHeight="1">
      <c r="A16" s="100"/>
      <c r="B16" s="53" t="s">
        <v>126</v>
      </c>
      <c r="C16" s="53"/>
      <c r="D16" s="66" t="s">
        <v>42</v>
      </c>
      <c r="E16" s="71">
        <v>115518</v>
      </c>
      <c r="F16" s="71">
        <v>126094</v>
      </c>
      <c r="G16" s="71">
        <v>187823</v>
      </c>
      <c r="H16" s="71">
        <v>227807</v>
      </c>
      <c r="I16" s="91">
        <v>228075</v>
      </c>
    </row>
    <row r="17" spans="1:9" ht="27" customHeight="1">
      <c r="A17" s="100"/>
      <c r="B17" s="53" t="s">
        <v>127</v>
      </c>
      <c r="C17" s="53"/>
      <c r="D17" s="66" t="s">
        <v>43</v>
      </c>
      <c r="E17" s="71">
        <v>72384</v>
      </c>
      <c r="F17" s="71">
        <v>90397</v>
      </c>
      <c r="G17" s="71">
        <v>87818</v>
      </c>
      <c r="H17" s="71">
        <v>82923</v>
      </c>
      <c r="I17" s="91">
        <v>70947</v>
      </c>
    </row>
    <row r="18" spans="1:9" ht="27" customHeight="1">
      <c r="A18" s="100"/>
      <c r="B18" s="53" t="s">
        <v>128</v>
      </c>
      <c r="C18" s="53"/>
      <c r="D18" s="66" t="s">
        <v>44</v>
      </c>
      <c r="E18" s="71">
        <v>2149381</v>
      </c>
      <c r="F18" s="71">
        <v>2139670</v>
      </c>
      <c r="G18" s="71">
        <v>2155313</v>
      </c>
      <c r="H18" s="71">
        <v>2134156</v>
      </c>
      <c r="I18" s="91">
        <v>2076686</v>
      </c>
    </row>
    <row r="19" spans="1:9" ht="27" customHeight="1">
      <c r="A19" s="100"/>
      <c r="B19" s="53" t="s">
        <v>129</v>
      </c>
      <c r="C19" s="53"/>
      <c r="D19" s="66" t="s">
        <v>130</v>
      </c>
      <c r="E19" s="71">
        <v>2106247</v>
      </c>
      <c r="F19" s="71">
        <v>2103973</v>
      </c>
      <c r="G19" s="71">
        <v>2055308</v>
      </c>
      <c r="H19" s="71">
        <v>1989272</v>
      </c>
      <c r="I19" s="71">
        <v>1919558</v>
      </c>
    </row>
    <row r="20" spans="1:9" ht="27" customHeight="1">
      <c r="A20" s="100"/>
      <c r="B20" s="53" t="s">
        <v>131</v>
      </c>
      <c r="C20" s="53"/>
      <c r="D20" s="66" t="s">
        <v>132</v>
      </c>
      <c r="E20" s="73">
        <v>3.2498673218673217</v>
      </c>
      <c r="F20" s="73">
        <v>3.2023030205068799</v>
      </c>
      <c r="G20" s="73">
        <v>2.980685748582824</v>
      </c>
      <c r="H20" s="73">
        <v>2.8835971258015789</v>
      </c>
      <c r="I20" s="73">
        <v>2.7692949831776899</v>
      </c>
    </row>
    <row r="21" spans="1:9" ht="27" customHeight="1">
      <c r="A21" s="100"/>
      <c r="B21" s="53" t="s">
        <v>133</v>
      </c>
      <c r="C21" s="53"/>
      <c r="D21" s="66" t="s">
        <v>134</v>
      </c>
      <c r="E21" s="73">
        <v>3.1846486486486487</v>
      </c>
      <c r="F21" s="73">
        <v>3.1488776741109246</v>
      </c>
      <c r="G21" s="73">
        <v>2.8423840363549364</v>
      </c>
      <c r="H21" s="73">
        <v>2.6878349200515603</v>
      </c>
      <c r="I21" s="73">
        <v>2.5597622073431419</v>
      </c>
    </row>
    <row r="22" spans="1:9" ht="27" customHeight="1">
      <c r="A22" s="100"/>
      <c r="B22" s="53" t="s">
        <v>135</v>
      </c>
      <c r="C22" s="53"/>
      <c r="D22" s="66" t="s">
        <v>136</v>
      </c>
      <c r="E22" s="71">
        <v>736852.48010268167</v>
      </c>
      <c r="F22" s="71">
        <v>746307.38864091458</v>
      </c>
      <c r="G22" s="71">
        <v>751763.59753317828</v>
      </c>
      <c r="H22" s="71">
        <v>744384.12994169188</v>
      </c>
      <c r="I22" s="71">
        <v>724338.84930253099</v>
      </c>
    </row>
    <row r="23" spans="1:9" ht="27" customHeight="1">
      <c r="A23" s="100"/>
      <c r="B23" s="53" t="s">
        <v>137</v>
      </c>
      <c r="C23" s="53"/>
      <c r="D23" s="66" t="s">
        <v>138</v>
      </c>
      <c r="E23" s="71">
        <v>722065.24839422747</v>
      </c>
      <c r="F23" s="71">
        <v>733856.43365612044</v>
      </c>
      <c r="G23" s="71">
        <v>716882.29789303069</v>
      </c>
      <c r="H23" s="71">
        <v>693849.23451583169</v>
      </c>
      <c r="I23" s="71">
        <v>669533.30108137091</v>
      </c>
    </row>
    <row r="24" spans="1:9" ht="27" customHeight="1">
      <c r="A24" s="100"/>
      <c r="B24" s="74" t="s">
        <v>139</v>
      </c>
      <c r="C24" s="75"/>
      <c r="D24" s="66" t="s">
        <v>140</v>
      </c>
      <c r="E24" s="71">
        <v>2916976</v>
      </c>
      <c r="F24" s="71">
        <v>2867009</v>
      </c>
      <c r="G24" s="71">
        <v>2867009</v>
      </c>
      <c r="H24" s="72">
        <v>2867009</v>
      </c>
      <c r="I24" s="72">
        <v>2867009</v>
      </c>
    </row>
    <row r="25" spans="1:9" ht="27" customHeight="1">
      <c r="A25" s="100"/>
      <c r="B25" s="47" t="s">
        <v>141</v>
      </c>
      <c r="C25" s="47"/>
      <c r="D25" s="47"/>
      <c r="E25" s="71">
        <v>639210</v>
      </c>
      <c r="F25" s="71">
        <v>644612</v>
      </c>
      <c r="G25" s="71">
        <v>677029</v>
      </c>
      <c r="H25" s="71">
        <v>658567</v>
      </c>
      <c r="I25" s="91">
        <v>670202</v>
      </c>
    </row>
    <row r="26" spans="1:9" ht="27" customHeight="1">
      <c r="A26" s="100"/>
      <c r="B26" s="47" t="s">
        <v>142</v>
      </c>
      <c r="C26" s="47"/>
      <c r="D26" s="47"/>
      <c r="E26" s="76">
        <v>0.65500000000000003</v>
      </c>
      <c r="F26" s="76">
        <v>0.65500000000000003</v>
      </c>
      <c r="G26" s="76">
        <v>0.63100000000000001</v>
      </c>
      <c r="H26" s="76">
        <v>0.621</v>
      </c>
      <c r="I26" s="77">
        <v>0.61699999999999999</v>
      </c>
    </row>
    <row r="27" spans="1:9" ht="27" customHeight="1">
      <c r="A27" s="100"/>
      <c r="B27" s="47" t="s">
        <v>143</v>
      </c>
      <c r="C27" s="47"/>
      <c r="D27" s="47"/>
      <c r="E27" s="58">
        <v>1.1000000000000001</v>
      </c>
      <c r="F27" s="58">
        <v>3.8</v>
      </c>
      <c r="G27" s="58">
        <v>3.1</v>
      </c>
      <c r="H27" s="58">
        <v>3</v>
      </c>
      <c r="I27" s="55">
        <v>3.2</v>
      </c>
    </row>
    <row r="28" spans="1:9" ht="27" customHeight="1">
      <c r="A28" s="100"/>
      <c r="B28" s="47" t="s">
        <v>144</v>
      </c>
      <c r="C28" s="47"/>
      <c r="D28" s="47"/>
      <c r="E28" s="58">
        <v>96.6</v>
      </c>
      <c r="F28" s="58">
        <v>94.3</v>
      </c>
      <c r="G28" s="58">
        <v>88.3</v>
      </c>
      <c r="H28" s="58">
        <v>91.9</v>
      </c>
      <c r="I28" s="55">
        <v>93.3</v>
      </c>
    </row>
    <row r="29" spans="1:9" ht="27" customHeight="1">
      <c r="A29" s="100"/>
      <c r="B29" s="47" t="s">
        <v>145</v>
      </c>
      <c r="C29" s="47"/>
      <c r="D29" s="47"/>
      <c r="E29" s="58">
        <v>53.3</v>
      </c>
      <c r="F29" s="58">
        <v>50.5</v>
      </c>
      <c r="G29" s="58">
        <v>47.9</v>
      </c>
      <c r="H29" s="58">
        <v>51.2</v>
      </c>
      <c r="I29" s="55">
        <v>57.4</v>
      </c>
    </row>
    <row r="30" spans="1:9" ht="27" customHeight="1">
      <c r="A30" s="100"/>
      <c r="B30" s="100" t="s">
        <v>146</v>
      </c>
      <c r="C30" s="47" t="s">
        <v>147</v>
      </c>
      <c r="D30" s="47"/>
      <c r="E30" s="58">
        <v>0</v>
      </c>
      <c r="F30" s="58">
        <v>0</v>
      </c>
      <c r="G30" s="58">
        <v>0</v>
      </c>
      <c r="H30" s="58">
        <v>0</v>
      </c>
      <c r="I30" s="58">
        <v>0</v>
      </c>
    </row>
    <row r="31" spans="1:9" ht="27" customHeight="1">
      <c r="A31" s="100"/>
      <c r="B31" s="100"/>
      <c r="C31" s="47" t="s">
        <v>148</v>
      </c>
      <c r="D31" s="47"/>
      <c r="E31" s="58">
        <v>0</v>
      </c>
      <c r="F31" s="58">
        <v>0</v>
      </c>
      <c r="G31" s="58">
        <v>0</v>
      </c>
      <c r="H31" s="58">
        <v>0</v>
      </c>
      <c r="I31" s="58">
        <v>0</v>
      </c>
    </row>
    <row r="32" spans="1:9" ht="27" customHeight="1">
      <c r="A32" s="100"/>
      <c r="B32" s="100"/>
      <c r="C32" s="47" t="s">
        <v>149</v>
      </c>
      <c r="D32" s="47"/>
      <c r="E32" s="58">
        <v>9.6</v>
      </c>
      <c r="F32" s="58">
        <v>9.5</v>
      </c>
      <c r="G32" s="58">
        <v>9.1999999999999993</v>
      </c>
      <c r="H32" s="58">
        <v>9.3000000000000007</v>
      </c>
      <c r="I32" s="55">
        <v>9.3000000000000007</v>
      </c>
    </row>
    <row r="33" spans="1:9" ht="27" customHeight="1">
      <c r="A33" s="100"/>
      <c r="B33" s="100"/>
      <c r="C33" s="47" t="s">
        <v>150</v>
      </c>
      <c r="D33" s="47"/>
      <c r="E33" s="58">
        <v>204</v>
      </c>
      <c r="F33" s="58">
        <v>196.9</v>
      </c>
      <c r="G33" s="58">
        <v>172.8</v>
      </c>
      <c r="H33" s="58">
        <v>170</v>
      </c>
      <c r="I33" s="78">
        <v>166</v>
      </c>
    </row>
    <row r="34" spans="1:9" ht="27" customHeight="1">
      <c r="A34" s="2" t="s">
        <v>248</v>
      </c>
      <c r="E34" s="38"/>
      <c r="F34" s="38"/>
      <c r="G34" s="38"/>
      <c r="H34" s="38"/>
      <c r="I34" s="39"/>
    </row>
    <row r="35" spans="1:9" ht="27" customHeight="1">
      <c r="A35" s="8" t="s">
        <v>110</v>
      </c>
    </row>
    <row r="36" spans="1:9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view="pageBreakPreview" zoomScale="85" zoomScaleNormal="100" zoomScaleSheetLayoutView="85" workbookViewId="0">
      <pane xSplit="5" ySplit="7" topLeftCell="F8" activePane="bottomRight" state="frozen"/>
      <selection activeCell="L8" sqref="L8"/>
      <selection pane="topRight" activeCell="L8" sqref="L8"/>
      <selection pane="bottomLeft" activeCell="L8" sqref="L8"/>
      <selection pane="bottomRight" activeCell="F8" sqref="F8"/>
    </sheetView>
  </sheetViews>
  <sheetFormatPr defaultColWidth="9" defaultRowHeight="13"/>
  <cols>
    <col min="1" max="1" width="3.6328125" style="2" customWidth="1"/>
    <col min="2" max="3" width="1.6328125" style="2" customWidth="1"/>
    <col min="4" max="4" width="22.6328125" style="2" customWidth="1"/>
    <col min="5" max="5" width="10.6328125" style="2" customWidth="1"/>
    <col min="6" max="23" width="13.6328125" style="2" customWidth="1"/>
    <col min="24" max="27" width="12" style="2" customWidth="1"/>
    <col min="28" max="16384" width="9" style="2"/>
  </cols>
  <sheetData>
    <row r="1" spans="1:27" ht="34" customHeight="1">
      <c r="A1" s="20" t="s">
        <v>0</v>
      </c>
      <c r="B1" s="11"/>
      <c r="C1" s="11"/>
      <c r="D1" s="22" t="s">
        <v>266</v>
      </c>
      <c r="E1" s="13"/>
      <c r="F1" s="13"/>
      <c r="G1" s="13"/>
    </row>
    <row r="2" spans="1:27" ht="15" customHeight="1"/>
    <row r="3" spans="1:27" ht="15" customHeight="1">
      <c r="A3" s="14" t="s">
        <v>151</v>
      </c>
      <c r="B3" s="14"/>
      <c r="C3" s="14"/>
      <c r="D3" s="14"/>
    </row>
    <row r="4" spans="1:27" ht="15" customHeight="1">
      <c r="A4" s="14"/>
      <c r="B4" s="14"/>
      <c r="C4" s="14"/>
      <c r="D4" s="14"/>
    </row>
    <row r="5" spans="1:27" ht="16" customHeight="1">
      <c r="A5" s="12" t="s">
        <v>246</v>
      </c>
      <c r="B5" s="12"/>
      <c r="C5" s="12"/>
      <c r="D5" s="12"/>
      <c r="K5" s="15"/>
      <c r="Q5" s="15" t="s">
        <v>47</v>
      </c>
    </row>
    <row r="6" spans="1:27" ht="16" customHeight="1">
      <c r="A6" s="115" t="s">
        <v>48</v>
      </c>
      <c r="B6" s="116"/>
      <c r="C6" s="116"/>
      <c r="D6" s="116"/>
      <c r="E6" s="116"/>
      <c r="F6" s="104" t="s">
        <v>252</v>
      </c>
      <c r="G6" s="105"/>
      <c r="H6" s="104" t="s">
        <v>253</v>
      </c>
      <c r="I6" s="105"/>
      <c r="J6" s="104" t="s">
        <v>254</v>
      </c>
      <c r="K6" s="105"/>
      <c r="L6" s="104" t="s">
        <v>255</v>
      </c>
      <c r="M6" s="105"/>
      <c r="N6" s="104" t="s">
        <v>256</v>
      </c>
      <c r="O6" s="105"/>
      <c r="P6" s="109" t="s">
        <v>257</v>
      </c>
      <c r="Q6" s="110"/>
    </row>
    <row r="7" spans="1:27" ht="16" customHeight="1">
      <c r="A7" s="116"/>
      <c r="B7" s="116"/>
      <c r="C7" s="116"/>
      <c r="D7" s="116"/>
      <c r="E7" s="116"/>
      <c r="F7" s="51" t="s">
        <v>235</v>
      </c>
      <c r="G7" s="51" t="s">
        <v>236</v>
      </c>
      <c r="H7" s="51" t="s">
        <v>235</v>
      </c>
      <c r="I7" s="51" t="s">
        <v>236</v>
      </c>
      <c r="J7" s="51" t="s">
        <v>235</v>
      </c>
      <c r="K7" s="51" t="s">
        <v>236</v>
      </c>
      <c r="L7" s="51" t="s">
        <v>235</v>
      </c>
      <c r="M7" s="51" t="s">
        <v>236</v>
      </c>
      <c r="N7" s="51" t="s">
        <v>235</v>
      </c>
      <c r="O7" s="51" t="s">
        <v>236</v>
      </c>
      <c r="P7" s="51" t="s">
        <v>235</v>
      </c>
      <c r="Q7" s="51" t="s">
        <v>236</v>
      </c>
    </row>
    <row r="8" spans="1:27" ht="16" customHeight="1">
      <c r="A8" s="113" t="s">
        <v>82</v>
      </c>
      <c r="B8" s="61" t="s">
        <v>49</v>
      </c>
      <c r="C8" s="53"/>
      <c r="D8" s="53"/>
      <c r="E8" s="66" t="s">
        <v>40</v>
      </c>
      <c r="F8" s="87">
        <v>3186</v>
      </c>
      <c r="G8" s="87">
        <v>3112</v>
      </c>
      <c r="H8" s="87">
        <v>24301</v>
      </c>
      <c r="I8" s="87">
        <v>26479</v>
      </c>
      <c r="J8" s="87">
        <v>18781</v>
      </c>
      <c r="K8" s="87">
        <v>18329</v>
      </c>
      <c r="L8" s="87">
        <v>12807</v>
      </c>
      <c r="M8" s="87">
        <v>12491</v>
      </c>
      <c r="N8" s="87">
        <v>20403</v>
      </c>
      <c r="O8" s="87">
        <v>44</v>
      </c>
      <c r="P8" s="90">
        <v>16725</v>
      </c>
      <c r="Q8" s="87">
        <v>16506</v>
      </c>
      <c r="R8" s="27"/>
      <c r="S8" s="27"/>
      <c r="T8" s="27"/>
      <c r="U8" s="27"/>
      <c r="V8" s="27"/>
      <c r="W8" s="27"/>
      <c r="X8" s="27"/>
      <c r="Y8" s="27"/>
      <c r="Z8" s="27"/>
      <c r="AA8" s="27"/>
    </row>
    <row r="9" spans="1:27" ht="16" customHeight="1">
      <c r="A9" s="113"/>
      <c r="B9" s="63"/>
      <c r="C9" s="53" t="s">
        <v>50</v>
      </c>
      <c r="D9" s="53"/>
      <c r="E9" s="66" t="s">
        <v>41</v>
      </c>
      <c r="F9" s="87">
        <v>3186</v>
      </c>
      <c r="G9" s="87">
        <v>3091</v>
      </c>
      <c r="H9" s="87">
        <v>24270</v>
      </c>
      <c r="I9" s="87">
        <v>26478</v>
      </c>
      <c r="J9" s="87">
        <v>18781</v>
      </c>
      <c r="K9" s="87">
        <v>18246</v>
      </c>
      <c r="L9" s="87">
        <v>12801</v>
      </c>
      <c r="M9" s="87">
        <v>12461</v>
      </c>
      <c r="N9" s="87">
        <v>20403</v>
      </c>
      <c r="O9" s="87">
        <v>44</v>
      </c>
      <c r="P9" s="87">
        <v>16661</v>
      </c>
      <c r="Q9" s="87">
        <v>16197</v>
      </c>
      <c r="R9" s="27"/>
      <c r="S9" s="27"/>
      <c r="T9" s="27"/>
      <c r="U9" s="27"/>
      <c r="V9" s="27"/>
      <c r="W9" s="27"/>
      <c r="X9" s="27"/>
      <c r="Y9" s="27"/>
      <c r="Z9" s="27"/>
      <c r="AA9" s="27"/>
    </row>
    <row r="10" spans="1:27" ht="16" customHeight="1">
      <c r="A10" s="113"/>
      <c r="B10" s="62"/>
      <c r="C10" s="53" t="s">
        <v>51</v>
      </c>
      <c r="D10" s="53"/>
      <c r="E10" s="66" t="s">
        <v>42</v>
      </c>
      <c r="F10" s="87"/>
      <c r="G10" s="87">
        <v>21</v>
      </c>
      <c r="H10" s="87">
        <v>31</v>
      </c>
      <c r="I10" s="87">
        <v>1</v>
      </c>
      <c r="J10" s="67">
        <v>0</v>
      </c>
      <c r="K10" s="67">
        <v>83</v>
      </c>
      <c r="L10" s="87">
        <v>6</v>
      </c>
      <c r="M10" s="87">
        <v>30</v>
      </c>
      <c r="N10" s="87">
        <v>0</v>
      </c>
      <c r="O10" s="87">
        <v>0</v>
      </c>
      <c r="P10" s="87">
        <v>64</v>
      </c>
      <c r="Q10" s="87">
        <v>309</v>
      </c>
      <c r="R10" s="27"/>
      <c r="S10" s="27"/>
      <c r="T10" s="27"/>
      <c r="U10" s="27"/>
      <c r="V10" s="27"/>
      <c r="W10" s="27"/>
      <c r="X10" s="27"/>
      <c r="Y10" s="27"/>
      <c r="Z10" s="27"/>
      <c r="AA10" s="27"/>
    </row>
    <row r="11" spans="1:27" ht="16" customHeight="1">
      <c r="A11" s="113"/>
      <c r="B11" s="61" t="s">
        <v>52</v>
      </c>
      <c r="C11" s="53"/>
      <c r="D11" s="53"/>
      <c r="E11" s="66" t="s">
        <v>43</v>
      </c>
      <c r="F11" s="87">
        <v>2785</v>
      </c>
      <c r="G11" s="87">
        <v>2900</v>
      </c>
      <c r="H11" s="87">
        <v>24641</v>
      </c>
      <c r="I11" s="87">
        <v>24919</v>
      </c>
      <c r="J11" s="87">
        <v>17288</v>
      </c>
      <c r="K11" s="87">
        <v>16583</v>
      </c>
      <c r="L11" s="87">
        <v>10245</v>
      </c>
      <c r="M11" s="87">
        <v>10373</v>
      </c>
      <c r="N11" s="87">
        <v>13488</v>
      </c>
      <c r="O11" s="87">
        <v>80</v>
      </c>
      <c r="P11" s="87">
        <v>16025</v>
      </c>
      <c r="Q11" s="87">
        <v>16015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</row>
    <row r="12" spans="1:27" ht="16" customHeight="1">
      <c r="A12" s="113"/>
      <c r="B12" s="63"/>
      <c r="C12" s="53" t="s">
        <v>53</v>
      </c>
      <c r="D12" s="53"/>
      <c r="E12" s="66" t="s">
        <v>44</v>
      </c>
      <c r="F12" s="87">
        <v>2785</v>
      </c>
      <c r="G12" s="87">
        <v>2898</v>
      </c>
      <c r="H12" s="87">
        <v>24632</v>
      </c>
      <c r="I12" s="87">
        <v>24907</v>
      </c>
      <c r="J12" s="87">
        <v>17288</v>
      </c>
      <c r="K12" s="87">
        <v>16576</v>
      </c>
      <c r="L12" s="87">
        <v>10240</v>
      </c>
      <c r="M12" s="87">
        <v>10370</v>
      </c>
      <c r="N12" s="87">
        <v>13488</v>
      </c>
      <c r="O12" s="87">
        <v>80</v>
      </c>
      <c r="P12" s="87">
        <v>15920</v>
      </c>
      <c r="Q12" s="87">
        <v>15758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</row>
    <row r="13" spans="1:27" ht="16" customHeight="1">
      <c r="A13" s="113"/>
      <c r="B13" s="62"/>
      <c r="C13" s="53" t="s">
        <v>54</v>
      </c>
      <c r="D13" s="53"/>
      <c r="E13" s="66" t="s">
        <v>45</v>
      </c>
      <c r="F13" s="87">
        <v>0</v>
      </c>
      <c r="G13" s="87">
        <v>2</v>
      </c>
      <c r="H13" s="67">
        <v>9</v>
      </c>
      <c r="I13" s="67">
        <v>12</v>
      </c>
      <c r="J13" s="67">
        <v>0</v>
      </c>
      <c r="K13" s="67">
        <v>7</v>
      </c>
      <c r="L13" s="87">
        <v>5</v>
      </c>
      <c r="M13" s="87">
        <v>3</v>
      </c>
      <c r="N13" s="87">
        <v>0</v>
      </c>
      <c r="O13" s="87">
        <v>0</v>
      </c>
      <c r="P13" s="87">
        <v>105</v>
      </c>
      <c r="Q13" s="87">
        <v>257</v>
      </c>
      <c r="R13" s="27"/>
      <c r="S13" s="27"/>
      <c r="T13" s="27"/>
      <c r="U13" s="27"/>
      <c r="V13" s="27"/>
      <c r="W13" s="27"/>
      <c r="X13" s="27"/>
      <c r="Y13" s="27"/>
      <c r="Z13" s="27"/>
      <c r="AA13" s="27"/>
    </row>
    <row r="14" spans="1:27" ht="16" customHeight="1">
      <c r="A14" s="113"/>
      <c r="B14" s="53" t="s">
        <v>55</v>
      </c>
      <c r="C14" s="53"/>
      <c r="D14" s="53"/>
      <c r="E14" s="66" t="s">
        <v>152</v>
      </c>
      <c r="F14" s="87">
        <v>401</v>
      </c>
      <c r="G14" s="87">
        <v>193</v>
      </c>
      <c r="H14" s="87">
        <f t="shared" ref="H14:O15" si="0">H9-H12</f>
        <v>-362</v>
      </c>
      <c r="I14" s="87">
        <f t="shared" si="0"/>
        <v>1571</v>
      </c>
      <c r="J14" s="87">
        <f t="shared" si="0"/>
        <v>1493</v>
      </c>
      <c r="K14" s="87">
        <f t="shared" si="0"/>
        <v>1670</v>
      </c>
      <c r="L14" s="87">
        <f t="shared" si="0"/>
        <v>2561</v>
      </c>
      <c r="M14" s="87">
        <f t="shared" si="0"/>
        <v>2091</v>
      </c>
      <c r="N14" s="87">
        <f t="shared" si="0"/>
        <v>6915</v>
      </c>
      <c r="O14" s="87">
        <f t="shared" si="0"/>
        <v>-36</v>
      </c>
      <c r="P14" s="87">
        <v>741</v>
      </c>
      <c r="Q14" s="87">
        <v>439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</row>
    <row r="15" spans="1:27" ht="16" customHeight="1">
      <c r="A15" s="113"/>
      <c r="B15" s="53" t="s">
        <v>56</v>
      </c>
      <c r="C15" s="53"/>
      <c r="D15" s="53"/>
      <c r="E15" s="66" t="s">
        <v>153</v>
      </c>
      <c r="F15" s="87">
        <v>0</v>
      </c>
      <c r="G15" s="87">
        <v>19</v>
      </c>
      <c r="H15" s="87">
        <f>H10-H13-1</f>
        <v>21</v>
      </c>
      <c r="I15" s="87">
        <f t="shared" si="0"/>
        <v>-11</v>
      </c>
      <c r="J15" s="87">
        <f t="shared" si="0"/>
        <v>0</v>
      </c>
      <c r="K15" s="87">
        <f t="shared" si="0"/>
        <v>76</v>
      </c>
      <c r="L15" s="87">
        <f t="shared" si="0"/>
        <v>1</v>
      </c>
      <c r="M15" s="87">
        <f t="shared" si="0"/>
        <v>27</v>
      </c>
      <c r="N15" s="87">
        <f t="shared" si="0"/>
        <v>0</v>
      </c>
      <c r="O15" s="87">
        <f t="shared" si="0"/>
        <v>0</v>
      </c>
      <c r="P15" s="87">
        <v>-41</v>
      </c>
      <c r="Q15" s="87">
        <v>52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</row>
    <row r="16" spans="1:27" ht="16" customHeight="1">
      <c r="A16" s="113"/>
      <c r="B16" s="53" t="s">
        <v>57</v>
      </c>
      <c r="C16" s="53"/>
      <c r="D16" s="53"/>
      <c r="E16" s="66" t="s">
        <v>154</v>
      </c>
      <c r="F16" s="87">
        <v>401</v>
      </c>
      <c r="G16" s="87">
        <v>212</v>
      </c>
      <c r="H16" s="87">
        <f>H8-H11-1</f>
        <v>-341</v>
      </c>
      <c r="I16" s="87">
        <f t="shared" ref="I16:O16" si="1">I8-I11</f>
        <v>1560</v>
      </c>
      <c r="J16" s="87">
        <f t="shared" si="1"/>
        <v>1493</v>
      </c>
      <c r="K16" s="87">
        <f t="shared" si="1"/>
        <v>1746</v>
      </c>
      <c r="L16" s="87">
        <f t="shared" si="1"/>
        <v>2562</v>
      </c>
      <c r="M16" s="87">
        <f t="shared" si="1"/>
        <v>2118</v>
      </c>
      <c r="N16" s="87">
        <f t="shared" si="1"/>
        <v>6915</v>
      </c>
      <c r="O16" s="87">
        <f t="shared" si="1"/>
        <v>-36</v>
      </c>
      <c r="P16" s="87">
        <v>700</v>
      </c>
      <c r="Q16" s="87">
        <v>491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</row>
    <row r="17" spans="1:27" ht="16" customHeight="1">
      <c r="A17" s="113"/>
      <c r="B17" s="53" t="s">
        <v>58</v>
      </c>
      <c r="C17" s="53"/>
      <c r="D17" s="53"/>
      <c r="E17" s="51"/>
      <c r="F17" s="67">
        <v>0</v>
      </c>
      <c r="G17" s="67">
        <v>0</v>
      </c>
      <c r="H17" s="67">
        <v>2557</v>
      </c>
      <c r="I17" s="67">
        <v>945</v>
      </c>
      <c r="J17" s="87">
        <v>0</v>
      </c>
      <c r="K17" s="87">
        <v>0</v>
      </c>
      <c r="L17" s="87">
        <v>0</v>
      </c>
      <c r="M17" s="87">
        <v>0</v>
      </c>
      <c r="N17" s="87">
        <v>0</v>
      </c>
      <c r="O17" s="87">
        <v>0</v>
      </c>
      <c r="P17" s="68">
        <v>0</v>
      </c>
      <c r="Q17" s="68">
        <v>0</v>
      </c>
      <c r="R17" s="27"/>
      <c r="S17" s="27"/>
      <c r="T17" s="27"/>
      <c r="U17" s="27"/>
      <c r="V17" s="27"/>
      <c r="W17" s="27"/>
      <c r="X17" s="27"/>
      <c r="Y17" s="27"/>
      <c r="Z17" s="27"/>
      <c r="AA17" s="27"/>
    </row>
    <row r="18" spans="1:27" ht="16" customHeight="1">
      <c r="A18" s="113"/>
      <c r="B18" s="53" t="s">
        <v>59</v>
      </c>
      <c r="C18" s="53"/>
      <c r="D18" s="53"/>
      <c r="E18" s="51"/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8">
        <v>0</v>
      </c>
      <c r="R18" s="27"/>
      <c r="S18" s="27"/>
      <c r="T18" s="27"/>
      <c r="U18" s="27"/>
      <c r="V18" s="27"/>
      <c r="W18" s="27"/>
      <c r="X18" s="27"/>
      <c r="Y18" s="27"/>
      <c r="Z18" s="27"/>
      <c r="AA18" s="27"/>
    </row>
    <row r="19" spans="1:27" ht="16" customHeight="1">
      <c r="A19" s="113" t="s">
        <v>83</v>
      </c>
      <c r="B19" s="61" t="s">
        <v>60</v>
      </c>
      <c r="C19" s="53"/>
      <c r="D19" s="53"/>
      <c r="E19" s="66"/>
      <c r="F19" s="87">
        <v>1468</v>
      </c>
      <c r="G19" s="87">
        <v>1404</v>
      </c>
      <c r="H19" s="87">
        <v>1686</v>
      </c>
      <c r="I19" s="87">
        <v>2033</v>
      </c>
      <c r="J19" s="87">
        <v>2713</v>
      </c>
      <c r="K19" s="87">
        <v>3347</v>
      </c>
      <c r="L19" s="87">
        <v>2624</v>
      </c>
      <c r="M19" s="87">
        <v>1915</v>
      </c>
      <c r="N19" s="87">
        <v>5736</v>
      </c>
      <c r="O19" s="87">
        <v>5463</v>
      </c>
      <c r="P19" s="87">
        <v>3156</v>
      </c>
      <c r="Q19" s="87">
        <v>5022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</row>
    <row r="20" spans="1:27" ht="16" customHeight="1">
      <c r="A20" s="113"/>
      <c r="B20" s="62"/>
      <c r="C20" s="53" t="s">
        <v>61</v>
      </c>
      <c r="D20" s="53"/>
      <c r="E20" s="66"/>
      <c r="F20" s="87">
        <v>922</v>
      </c>
      <c r="G20" s="87">
        <v>901</v>
      </c>
      <c r="H20" s="87">
        <v>768</v>
      </c>
      <c r="I20" s="87">
        <v>831</v>
      </c>
      <c r="J20" s="87">
        <v>1174</v>
      </c>
      <c r="K20" s="67">
        <v>973</v>
      </c>
      <c r="L20" s="87">
        <v>985</v>
      </c>
      <c r="M20" s="87">
        <v>860</v>
      </c>
      <c r="N20" s="87">
        <v>5159</v>
      </c>
      <c r="O20" s="87">
        <v>5123</v>
      </c>
      <c r="P20" s="87">
        <v>914</v>
      </c>
      <c r="Q20" s="87">
        <v>1320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</row>
    <row r="21" spans="1:27" ht="16" customHeight="1">
      <c r="A21" s="113"/>
      <c r="B21" s="79" t="s">
        <v>62</v>
      </c>
      <c r="C21" s="53"/>
      <c r="D21" s="53"/>
      <c r="E21" s="66" t="s">
        <v>155</v>
      </c>
      <c r="F21" s="87">
        <v>1468</v>
      </c>
      <c r="G21" s="87">
        <v>1404</v>
      </c>
      <c r="H21" s="87">
        <v>1686</v>
      </c>
      <c r="I21" s="87">
        <v>2033</v>
      </c>
      <c r="J21" s="87">
        <v>2713</v>
      </c>
      <c r="K21" s="87">
        <v>3347</v>
      </c>
      <c r="L21" s="87">
        <v>2624</v>
      </c>
      <c r="M21" s="87">
        <v>1915</v>
      </c>
      <c r="N21" s="87">
        <v>5736</v>
      </c>
      <c r="O21" s="87">
        <v>5463</v>
      </c>
      <c r="P21" s="87">
        <v>3156</v>
      </c>
      <c r="Q21" s="87">
        <v>5022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</row>
    <row r="22" spans="1:27" ht="16" customHeight="1">
      <c r="A22" s="113"/>
      <c r="B22" s="61" t="s">
        <v>63</v>
      </c>
      <c r="C22" s="53"/>
      <c r="D22" s="53"/>
      <c r="E22" s="66" t="s">
        <v>156</v>
      </c>
      <c r="F22" s="87">
        <v>2719</v>
      </c>
      <c r="G22" s="87">
        <v>2507</v>
      </c>
      <c r="H22" s="87">
        <v>2673</v>
      </c>
      <c r="I22" s="87">
        <v>3230</v>
      </c>
      <c r="J22" s="87">
        <v>8801</v>
      </c>
      <c r="K22" s="87">
        <v>10866</v>
      </c>
      <c r="L22" s="87">
        <v>5343</v>
      </c>
      <c r="M22" s="87">
        <v>7035</v>
      </c>
      <c r="N22" s="87">
        <v>17267</v>
      </c>
      <c r="O22" s="87">
        <v>6113</v>
      </c>
      <c r="P22" s="87">
        <v>5055</v>
      </c>
      <c r="Q22" s="87">
        <v>7009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</row>
    <row r="23" spans="1:27" ht="16" customHeight="1">
      <c r="A23" s="113"/>
      <c r="B23" s="62" t="s">
        <v>64</v>
      </c>
      <c r="C23" s="53" t="s">
        <v>65</v>
      </c>
      <c r="D23" s="53"/>
      <c r="E23" s="66"/>
      <c r="F23" s="87">
        <v>360</v>
      </c>
      <c r="G23" s="87">
        <v>352</v>
      </c>
      <c r="H23" s="87">
        <v>1626</v>
      </c>
      <c r="I23" s="87">
        <v>2089</v>
      </c>
      <c r="J23" s="87">
        <v>2883</v>
      </c>
      <c r="K23" s="87">
        <v>3046</v>
      </c>
      <c r="L23" s="87">
        <v>2069</v>
      </c>
      <c r="M23" s="87">
        <v>2424</v>
      </c>
      <c r="N23" s="87">
        <v>5400</v>
      </c>
      <c r="O23" s="87">
        <v>0</v>
      </c>
      <c r="P23" s="87">
        <v>2099</v>
      </c>
      <c r="Q23" s="87">
        <v>2221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16" customHeight="1">
      <c r="A24" s="113"/>
      <c r="B24" s="53" t="s">
        <v>157</v>
      </c>
      <c r="C24" s="53"/>
      <c r="D24" s="53"/>
      <c r="E24" s="66" t="s">
        <v>158</v>
      </c>
      <c r="F24" s="87">
        <v>-1251</v>
      </c>
      <c r="G24" s="87">
        <v>-1103</v>
      </c>
      <c r="H24" s="87">
        <f>H21-H22-1</f>
        <v>-988</v>
      </c>
      <c r="I24" s="87">
        <f t="shared" ref="I24:O24" si="2">I21-I22</f>
        <v>-1197</v>
      </c>
      <c r="J24" s="87">
        <f t="shared" si="2"/>
        <v>-6088</v>
      </c>
      <c r="K24" s="87">
        <f t="shared" si="2"/>
        <v>-7519</v>
      </c>
      <c r="L24" s="87">
        <f>L21-L22</f>
        <v>-2719</v>
      </c>
      <c r="M24" s="87">
        <f t="shared" si="2"/>
        <v>-5120</v>
      </c>
      <c r="N24" s="87">
        <f t="shared" si="2"/>
        <v>-11531</v>
      </c>
      <c r="O24" s="87">
        <f t="shared" si="2"/>
        <v>-650</v>
      </c>
      <c r="P24" s="87">
        <v>-1899</v>
      </c>
      <c r="Q24" s="87">
        <v>-1987</v>
      </c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6" customHeight="1">
      <c r="A25" s="113"/>
      <c r="B25" s="61" t="s">
        <v>66</v>
      </c>
      <c r="C25" s="61"/>
      <c r="D25" s="61"/>
      <c r="E25" s="117" t="s">
        <v>159</v>
      </c>
      <c r="F25" s="106">
        <v>1251</v>
      </c>
      <c r="G25" s="106">
        <v>1103</v>
      </c>
      <c r="H25" s="106">
        <v>988</v>
      </c>
      <c r="I25" s="106">
        <v>1197</v>
      </c>
      <c r="J25" s="106">
        <v>6088</v>
      </c>
      <c r="K25" s="106">
        <v>7519</v>
      </c>
      <c r="L25" s="106">
        <v>2719</v>
      </c>
      <c r="M25" s="106">
        <v>5120</v>
      </c>
      <c r="N25" s="106">
        <v>11531</v>
      </c>
      <c r="O25" s="106">
        <v>650</v>
      </c>
      <c r="P25" s="106">
        <v>1899</v>
      </c>
      <c r="Q25" s="106">
        <v>1987</v>
      </c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16" customHeight="1">
      <c r="A26" s="113"/>
      <c r="B26" s="79" t="s">
        <v>67</v>
      </c>
      <c r="C26" s="79"/>
      <c r="D26" s="79"/>
      <c r="E26" s="118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16" customHeight="1">
      <c r="A27" s="113"/>
      <c r="B27" s="53" t="s">
        <v>160</v>
      </c>
      <c r="C27" s="53"/>
      <c r="D27" s="53"/>
      <c r="E27" s="66" t="s">
        <v>161</v>
      </c>
      <c r="F27" s="87">
        <v>0</v>
      </c>
      <c r="G27" s="87">
        <v>0</v>
      </c>
      <c r="H27" s="87">
        <f t="shared" ref="H27:O27" si="3">H24+H25</f>
        <v>0</v>
      </c>
      <c r="I27" s="87">
        <f t="shared" si="3"/>
        <v>0</v>
      </c>
      <c r="J27" s="87">
        <f t="shared" si="3"/>
        <v>0</v>
      </c>
      <c r="K27" s="87">
        <f t="shared" si="3"/>
        <v>0</v>
      </c>
      <c r="L27" s="87">
        <f t="shared" si="3"/>
        <v>0</v>
      </c>
      <c r="M27" s="87">
        <f t="shared" si="3"/>
        <v>0</v>
      </c>
      <c r="N27" s="87">
        <f t="shared" si="3"/>
        <v>0</v>
      </c>
      <c r="O27" s="87">
        <f t="shared" si="3"/>
        <v>0</v>
      </c>
      <c r="P27" s="87">
        <v>0</v>
      </c>
      <c r="Q27" s="87">
        <v>0</v>
      </c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 spans="1:27" ht="16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spans="1:27" ht="16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O29" s="27"/>
      <c r="P29" s="27"/>
      <c r="Q29" s="28" t="s">
        <v>162</v>
      </c>
      <c r="R29" s="27"/>
      <c r="S29" s="27"/>
      <c r="T29" s="27"/>
      <c r="U29" s="27"/>
      <c r="V29" s="27"/>
      <c r="W29" s="27"/>
      <c r="X29" s="27"/>
      <c r="Y29" s="27"/>
      <c r="Z29" s="27"/>
      <c r="AA29" s="28"/>
    </row>
    <row r="30" spans="1:27" ht="16" customHeight="1">
      <c r="A30" s="116" t="s">
        <v>68</v>
      </c>
      <c r="B30" s="116"/>
      <c r="C30" s="116"/>
      <c r="D30" s="116"/>
      <c r="E30" s="116"/>
      <c r="F30" s="109" t="s">
        <v>258</v>
      </c>
      <c r="G30" s="110"/>
      <c r="H30" s="109" t="s">
        <v>259</v>
      </c>
      <c r="I30" s="110"/>
      <c r="J30" s="109" t="s">
        <v>260</v>
      </c>
      <c r="K30" s="110"/>
      <c r="L30" s="109" t="s">
        <v>261</v>
      </c>
      <c r="M30" s="110"/>
      <c r="N30" s="108"/>
      <c r="O30" s="108"/>
      <c r="P30" s="108"/>
      <c r="Q30" s="108"/>
      <c r="R30" s="29"/>
      <c r="S30" s="27"/>
      <c r="T30" s="29"/>
      <c r="U30" s="27"/>
      <c r="V30" s="29"/>
      <c r="W30" s="27"/>
      <c r="X30" s="29"/>
      <c r="Y30" s="27"/>
      <c r="Z30" s="29"/>
      <c r="AA30" s="27"/>
    </row>
    <row r="31" spans="1:27" ht="16" customHeight="1">
      <c r="A31" s="116"/>
      <c r="B31" s="116"/>
      <c r="C31" s="116"/>
      <c r="D31" s="116"/>
      <c r="E31" s="116"/>
      <c r="F31" s="51" t="s">
        <v>235</v>
      </c>
      <c r="G31" s="51" t="s">
        <v>236</v>
      </c>
      <c r="H31" s="51" t="s">
        <v>235</v>
      </c>
      <c r="I31" s="51" t="s">
        <v>236</v>
      </c>
      <c r="J31" s="51" t="s">
        <v>235</v>
      </c>
      <c r="K31" s="51" t="s">
        <v>236</v>
      </c>
      <c r="L31" s="51" t="s">
        <v>235</v>
      </c>
      <c r="M31" s="51" t="s">
        <v>236</v>
      </c>
      <c r="N31" s="51"/>
      <c r="O31" s="51"/>
      <c r="P31" s="51"/>
      <c r="Q31" s="51"/>
      <c r="R31" s="30"/>
      <c r="S31" s="30"/>
      <c r="T31" s="30"/>
      <c r="U31" s="30"/>
      <c r="V31" s="30"/>
      <c r="W31" s="30"/>
      <c r="X31" s="30"/>
      <c r="Y31" s="30"/>
      <c r="Z31" s="30"/>
      <c r="AA31" s="30"/>
    </row>
    <row r="32" spans="1:27" ht="16" customHeight="1">
      <c r="A32" s="113" t="s">
        <v>84</v>
      </c>
      <c r="B32" s="61" t="s">
        <v>49</v>
      </c>
      <c r="C32" s="53"/>
      <c r="D32" s="53"/>
      <c r="E32" s="66" t="s">
        <v>40</v>
      </c>
      <c r="F32" s="54">
        <v>2832</v>
      </c>
      <c r="G32" s="54">
        <v>1879</v>
      </c>
      <c r="H32" s="87">
        <v>0</v>
      </c>
      <c r="I32" s="87">
        <v>0</v>
      </c>
      <c r="J32" s="94">
        <v>2306</v>
      </c>
      <c r="K32" s="94">
        <v>1886</v>
      </c>
      <c r="L32" s="54">
        <v>12113</v>
      </c>
      <c r="M32" s="54">
        <v>17602</v>
      </c>
      <c r="N32" s="87"/>
      <c r="O32" s="87"/>
      <c r="P32" s="54"/>
      <c r="Q32" s="54"/>
      <c r="R32" s="31"/>
      <c r="S32" s="31"/>
      <c r="T32" s="31"/>
      <c r="U32" s="31"/>
      <c r="V32" s="32"/>
      <c r="W32" s="32"/>
      <c r="X32" s="31"/>
      <c r="Y32" s="31"/>
      <c r="Z32" s="32"/>
      <c r="AA32" s="32"/>
    </row>
    <row r="33" spans="1:27" ht="16" customHeight="1">
      <c r="A33" s="119"/>
      <c r="B33" s="63"/>
      <c r="C33" s="61" t="s">
        <v>69</v>
      </c>
      <c r="D33" s="53"/>
      <c r="E33" s="66"/>
      <c r="F33" s="54">
        <v>2832</v>
      </c>
      <c r="G33" s="54">
        <v>1879</v>
      </c>
      <c r="H33" s="94">
        <v>0</v>
      </c>
      <c r="I33" s="94">
        <v>0</v>
      </c>
      <c r="J33" s="94">
        <v>1507</v>
      </c>
      <c r="K33" s="94">
        <v>1513</v>
      </c>
      <c r="L33" s="54">
        <v>11707</v>
      </c>
      <c r="M33" s="54">
        <v>17148</v>
      </c>
      <c r="N33" s="87"/>
      <c r="O33" s="87"/>
      <c r="P33" s="54"/>
      <c r="Q33" s="54"/>
      <c r="R33" s="31"/>
      <c r="S33" s="31"/>
      <c r="T33" s="31"/>
      <c r="U33" s="31"/>
      <c r="V33" s="32"/>
      <c r="W33" s="32"/>
      <c r="X33" s="31"/>
      <c r="Y33" s="31"/>
      <c r="Z33" s="32"/>
      <c r="AA33" s="32"/>
    </row>
    <row r="34" spans="1:27" ht="16" customHeight="1">
      <c r="A34" s="119"/>
      <c r="B34" s="63"/>
      <c r="C34" s="62"/>
      <c r="D34" s="53" t="s">
        <v>70</v>
      </c>
      <c r="E34" s="66"/>
      <c r="F34" s="54">
        <v>2270</v>
      </c>
      <c r="G34" s="54">
        <v>1240</v>
      </c>
      <c r="H34" s="94">
        <v>0</v>
      </c>
      <c r="I34" s="94">
        <v>0</v>
      </c>
      <c r="J34" s="94">
        <v>1431</v>
      </c>
      <c r="K34" s="94">
        <v>1401</v>
      </c>
      <c r="L34" s="54">
        <v>11587</v>
      </c>
      <c r="M34" s="54">
        <v>16970</v>
      </c>
      <c r="N34" s="87"/>
      <c r="O34" s="87"/>
      <c r="P34" s="54"/>
      <c r="Q34" s="54"/>
      <c r="R34" s="31"/>
      <c r="S34" s="31"/>
      <c r="T34" s="31"/>
      <c r="U34" s="31"/>
      <c r="V34" s="32"/>
      <c r="W34" s="32"/>
      <c r="X34" s="31"/>
      <c r="Y34" s="31"/>
      <c r="Z34" s="32"/>
      <c r="AA34" s="32"/>
    </row>
    <row r="35" spans="1:27" ht="16" customHeight="1">
      <c r="A35" s="119"/>
      <c r="B35" s="62"/>
      <c r="C35" s="79" t="s">
        <v>71</v>
      </c>
      <c r="D35" s="53"/>
      <c r="E35" s="66"/>
      <c r="F35" s="54">
        <v>0</v>
      </c>
      <c r="G35" s="54">
        <v>0</v>
      </c>
      <c r="H35" s="94">
        <v>0</v>
      </c>
      <c r="I35" s="94">
        <v>0</v>
      </c>
      <c r="J35" s="68">
        <v>798</v>
      </c>
      <c r="K35" s="68">
        <v>374</v>
      </c>
      <c r="L35" s="54">
        <v>406</v>
      </c>
      <c r="M35" s="54">
        <v>454</v>
      </c>
      <c r="N35" s="87"/>
      <c r="O35" s="87"/>
      <c r="P35" s="54"/>
      <c r="Q35" s="54"/>
      <c r="R35" s="31"/>
      <c r="S35" s="31"/>
      <c r="T35" s="31"/>
      <c r="U35" s="31"/>
      <c r="V35" s="32"/>
      <c r="W35" s="32"/>
      <c r="X35" s="31"/>
      <c r="Y35" s="31"/>
      <c r="Z35" s="32"/>
      <c r="AA35" s="32"/>
    </row>
    <row r="36" spans="1:27" ht="16" customHeight="1">
      <c r="A36" s="119"/>
      <c r="B36" s="61" t="s">
        <v>52</v>
      </c>
      <c r="C36" s="53"/>
      <c r="D36" s="53"/>
      <c r="E36" s="66" t="s">
        <v>41</v>
      </c>
      <c r="F36" s="54">
        <v>192</v>
      </c>
      <c r="G36" s="54">
        <v>350</v>
      </c>
      <c r="H36" s="94">
        <v>0</v>
      </c>
      <c r="I36" s="94">
        <v>0</v>
      </c>
      <c r="J36" s="94">
        <v>1580</v>
      </c>
      <c r="K36" s="94">
        <v>1378</v>
      </c>
      <c r="L36" s="54">
        <v>8</v>
      </c>
      <c r="M36" s="54">
        <v>7</v>
      </c>
      <c r="N36" s="87"/>
      <c r="O36" s="87"/>
      <c r="P36" s="54"/>
      <c r="Q36" s="54"/>
      <c r="R36" s="31"/>
      <c r="S36" s="31"/>
      <c r="T36" s="31"/>
      <c r="U36" s="31"/>
      <c r="V36" s="31"/>
      <c r="W36" s="31"/>
      <c r="X36" s="31"/>
      <c r="Y36" s="31"/>
      <c r="Z36" s="32"/>
      <c r="AA36" s="32"/>
    </row>
    <row r="37" spans="1:27" ht="16" customHeight="1">
      <c r="A37" s="119"/>
      <c r="B37" s="63"/>
      <c r="C37" s="53" t="s">
        <v>72</v>
      </c>
      <c r="D37" s="53"/>
      <c r="E37" s="66"/>
      <c r="F37" s="54">
        <v>177</v>
      </c>
      <c r="G37" s="54">
        <v>335</v>
      </c>
      <c r="H37" s="94">
        <v>0</v>
      </c>
      <c r="I37" s="94">
        <v>0</v>
      </c>
      <c r="J37" s="94">
        <v>1494</v>
      </c>
      <c r="K37" s="94">
        <v>1304</v>
      </c>
      <c r="L37" s="54">
        <v>8</v>
      </c>
      <c r="M37" s="54">
        <v>7</v>
      </c>
      <c r="N37" s="87"/>
      <c r="O37" s="87"/>
      <c r="P37" s="54"/>
      <c r="Q37" s="54"/>
      <c r="R37" s="31"/>
      <c r="S37" s="31"/>
      <c r="T37" s="31"/>
      <c r="U37" s="31"/>
      <c r="V37" s="31"/>
      <c r="W37" s="31"/>
      <c r="X37" s="31"/>
      <c r="Y37" s="31"/>
      <c r="Z37" s="32"/>
      <c r="AA37" s="32"/>
    </row>
    <row r="38" spans="1:27" ht="16" customHeight="1">
      <c r="A38" s="119"/>
      <c r="B38" s="62"/>
      <c r="C38" s="53" t="s">
        <v>73</v>
      </c>
      <c r="D38" s="53"/>
      <c r="E38" s="66"/>
      <c r="F38" s="54">
        <v>14</v>
      </c>
      <c r="G38" s="54">
        <v>15</v>
      </c>
      <c r="H38" s="94">
        <v>0</v>
      </c>
      <c r="I38" s="94">
        <v>0</v>
      </c>
      <c r="J38" s="94">
        <v>87</v>
      </c>
      <c r="K38" s="68">
        <v>74</v>
      </c>
      <c r="L38" s="54">
        <v>0</v>
      </c>
      <c r="M38" s="54">
        <v>0</v>
      </c>
      <c r="N38" s="87"/>
      <c r="O38" s="87"/>
      <c r="P38" s="54"/>
      <c r="Q38" s="54"/>
      <c r="R38" s="31"/>
      <c r="S38" s="31"/>
      <c r="T38" s="32"/>
      <c r="U38" s="32"/>
      <c r="V38" s="31"/>
      <c r="W38" s="31"/>
      <c r="X38" s="31"/>
      <c r="Y38" s="31"/>
      <c r="Z38" s="32"/>
      <c r="AA38" s="32"/>
    </row>
    <row r="39" spans="1:27" ht="16" customHeight="1">
      <c r="A39" s="119"/>
      <c r="B39" s="47" t="s">
        <v>74</v>
      </c>
      <c r="C39" s="47"/>
      <c r="D39" s="47"/>
      <c r="E39" s="66" t="s">
        <v>163</v>
      </c>
      <c r="F39" s="54">
        <v>2640</v>
      </c>
      <c r="G39" s="54">
        <v>1529</v>
      </c>
      <c r="H39" s="87">
        <f t="shared" ref="H39:K39" si="4">H32-H36</f>
        <v>0</v>
      </c>
      <c r="I39" s="87">
        <f t="shared" si="4"/>
        <v>0</v>
      </c>
      <c r="J39" s="94">
        <f t="shared" si="4"/>
        <v>726</v>
      </c>
      <c r="K39" s="94">
        <f t="shared" si="4"/>
        <v>508</v>
      </c>
      <c r="L39" s="54">
        <v>12105</v>
      </c>
      <c r="M39" s="54">
        <v>17595</v>
      </c>
      <c r="N39" s="87"/>
      <c r="O39" s="87"/>
      <c r="P39" s="54"/>
      <c r="Q39" s="54"/>
      <c r="R39" s="31"/>
      <c r="S39" s="31"/>
      <c r="T39" s="31"/>
      <c r="U39" s="31"/>
      <c r="V39" s="31"/>
      <c r="W39" s="31"/>
      <c r="X39" s="31"/>
      <c r="Y39" s="31"/>
      <c r="Z39" s="32"/>
      <c r="AA39" s="32"/>
    </row>
    <row r="40" spans="1:27" ht="16" customHeight="1">
      <c r="A40" s="113" t="s">
        <v>85</v>
      </c>
      <c r="B40" s="61" t="s">
        <v>75</v>
      </c>
      <c r="C40" s="53"/>
      <c r="D40" s="53"/>
      <c r="E40" s="66" t="s">
        <v>43</v>
      </c>
      <c r="F40" s="54">
        <v>1126</v>
      </c>
      <c r="G40" s="54">
        <v>993</v>
      </c>
      <c r="H40" s="87">
        <v>55</v>
      </c>
      <c r="I40" s="87">
        <v>55</v>
      </c>
      <c r="J40" s="94">
        <v>6293</v>
      </c>
      <c r="K40" s="94">
        <v>4530</v>
      </c>
      <c r="L40" s="54">
        <v>13511</v>
      </c>
      <c r="M40" s="54">
        <v>12475</v>
      </c>
      <c r="N40" s="87"/>
      <c r="O40" s="87"/>
      <c r="P40" s="54"/>
      <c r="Q40" s="54"/>
      <c r="R40" s="31"/>
      <c r="S40" s="31"/>
      <c r="T40" s="31"/>
      <c r="U40" s="31"/>
      <c r="V40" s="32"/>
      <c r="W40" s="32"/>
      <c r="X40" s="32"/>
      <c r="Y40" s="32"/>
      <c r="Z40" s="31"/>
      <c r="AA40" s="31"/>
    </row>
    <row r="41" spans="1:27" ht="16" customHeight="1">
      <c r="A41" s="114"/>
      <c r="B41" s="62"/>
      <c r="C41" s="53" t="s">
        <v>76</v>
      </c>
      <c r="D41" s="53"/>
      <c r="E41" s="66"/>
      <c r="F41" s="68">
        <v>232</v>
      </c>
      <c r="G41" s="68">
        <v>95</v>
      </c>
      <c r="H41" s="68">
        <v>0</v>
      </c>
      <c r="I41" s="68">
        <v>0</v>
      </c>
      <c r="J41" s="94">
        <v>4965</v>
      </c>
      <c r="K41" s="94">
        <v>3196</v>
      </c>
      <c r="L41" s="54">
        <v>1748</v>
      </c>
      <c r="M41" s="54">
        <v>1485</v>
      </c>
      <c r="N41" s="87"/>
      <c r="O41" s="87"/>
      <c r="P41" s="54"/>
      <c r="Q41" s="54"/>
      <c r="R41" s="32"/>
      <c r="S41" s="32"/>
      <c r="T41" s="32"/>
      <c r="U41" s="32"/>
      <c r="V41" s="32"/>
      <c r="W41" s="32"/>
      <c r="X41" s="32"/>
      <c r="Y41" s="32"/>
      <c r="Z41" s="31"/>
      <c r="AA41" s="31"/>
    </row>
    <row r="42" spans="1:27" ht="16" customHeight="1">
      <c r="A42" s="114"/>
      <c r="B42" s="61" t="s">
        <v>63</v>
      </c>
      <c r="C42" s="53"/>
      <c r="D42" s="53"/>
      <c r="E42" s="66" t="s">
        <v>44</v>
      </c>
      <c r="F42" s="54">
        <v>1161</v>
      </c>
      <c r="G42" s="54">
        <v>998</v>
      </c>
      <c r="H42" s="87">
        <v>55</v>
      </c>
      <c r="I42" s="87">
        <v>55</v>
      </c>
      <c r="J42" s="94">
        <v>7093</v>
      </c>
      <c r="K42" s="94">
        <v>5009</v>
      </c>
      <c r="L42" s="54">
        <v>23412</v>
      </c>
      <c r="M42" s="54">
        <v>24491</v>
      </c>
      <c r="N42" s="87"/>
      <c r="O42" s="87"/>
      <c r="P42" s="54"/>
      <c r="Q42" s="54"/>
      <c r="R42" s="31"/>
      <c r="S42" s="31"/>
      <c r="T42" s="31"/>
      <c r="U42" s="31"/>
      <c r="V42" s="32"/>
      <c r="W42" s="32"/>
      <c r="X42" s="31"/>
      <c r="Y42" s="31"/>
      <c r="Z42" s="31"/>
      <c r="AA42" s="31"/>
    </row>
    <row r="43" spans="1:27" ht="16" customHeight="1">
      <c r="A43" s="114"/>
      <c r="B43" s="62"/>
      <c r="C43" s="53" t="s">
        <v>77</v>
      </c>
      <c r="D43" s="53"/>
      <c r="E43" s="66"/>
      <c r="F43" s="54">
        <v>578</v>
      </c>
      <c r="G43" s="54">
        <v>538</v>
      </c>
      <c r="H43" s="87">
        <v>46</v>
      </c>
      <c r="I43" s="87">
        <v>45</v>
      </c>
      <c r="J43" s="68">
        <v>3487</v>
      </c>
      <c r="K43" s="68">
        <v>3581</v>
      </c>
      <c r="L43" s="54">
        <v>10403</v>
      </c>
      <c r="M43" s="54">
        <v>13648</v>
      </c>
      <c r="N43" s="87"/>
      <c r="O43" s="87"/>
      <c r="P43" s="54"/>
      <c r="Q43" s="54"/>
      <c r="R43" s="31"/>
      <c r="S43" s="31"/>
      <c r="T43" s="32"/>
      <c r="U43" s="31"/>
      <c r="V43" s="32"/>
      <c r="W43" s="32"/>
      <c r="X43" s="31"/>
      <c r="Y43" s="31"/>
      <c r="Z43" s="32"/>
      <c r="AA43" s="32"/>
    </row>
    <row r="44" spans="1:27" ht="16" customHeight="1">
      <c r="A44" s="114"/>
      <c r="B44" s="53" t="s">
        <v>74</v>
      </c>
      <c r="C44" s="53"/>
      <c r="D44" s="53"/>
      <c r="E44" s="66" t="s">
        <v>164</v>
      </c>
      <c r="F44" s="68">
        <v>-35</v>
      </c>
      <c r="G44" s="68">
        <v>-5</v>
      </c>
      <c r="H44" s="68">
        <f t="shared" ref="H44:K44" si="5">H40-H42</f>
        <v>0</v>
      </c>
      <c r="I44" s="68">
        <f t="shared" si="5"/>
        <v>0</v>
      </c>
      <c r="J44" s="68">
        <f t="shared" si="5"/>
        <v>-800</v>
      </c>
      <c r="K44" s="68">
        <f t="shared" si="5"/>
        <v>-479</v>
      </c>
      <c r="L44" s="68">
        <v>-9901</v>
      </c>
      <c r="M44" s="68">
        <v>-12016</v>
      </c>
      <c r="N44" s="68"/>
      <c r="O44" s="68"/>
      <c r="P44" s="68"/>
      <c r="Q44" s="68"/>
      <c r="R44" s="32"/>
      <c r="S44" s="32"/>
      <c r="T44" s="31"/>
      <c r="U44" s="31"/>
      <c r="V44" s="32"/>
      <c r="W44" s="32"/>
      <c r="X44" s="31"/>
      <c r="Y44" s="31"/>
      <c r="Z44" s="31"/>
      <c r="AA44" s="31"/>
    </row>
    <row r="45" spans="1:27" ht="16" customHeight="1">
      <c r="A45" s="113" t="s">
        <v>86</v>
      </c>
      <c r="B45" s="47" t="s">
        <v>78</v>
      </c>
      <c r="C45" s="47"/>
      <c r="D45" s="47"/>
      <c r="E45" s="66" t="s">
        <v>165</v>
      </c>
      <c r="F45" s="54">
        <v>2605</v>
      </c>
      <c r="G45" s="54">
        <v>1524</v>
      </c>
      <c r="H45" s="87">
        <f t="shared" ref="H45:K45" si="6">H39+H44</f>
        <v>0</v>
      </c>
      <c r="I45" s="87">
        <f t="shared" si="6"/>
        <v>0</v>
      </c>
      <c r="J45" s="94">
        <f t="shared" si="6"/>
        <v>-74</v>
      </c>
      <c r="K45" s="94">
        <f t="shared" si="6"/>
        <v>29</v>
      </c>
      <c r="L45" s="54">
        <v>2204</v>
      </c>
      <c r="M45" s="54">
        <v>5579</v>
      </c>
      <c r="N45" s="87"/>
      <c r="O45" s="87"/>
      <c r="P45" s="54"/>
      <c r="Q45" s="54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ht="16" customHeight="1">
      <c r="A46" s="114"/>
      <c r="B46" s="53" t="s">
        <v>79</v>
      </c>
      <c r="C46" s="53"/>
      <c r="D46" s="53"/>
      <c r="E46" s="53"/>
      <c r="F46" s="68">
        <v>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54">
        <v>0</v>
      </c>
      <c r="M46" s="54">
        <v>0</v>
      </c>
      <c r="N46" s="87"/>
      <c r="O46" s="87"/>
      <c r="P46" s="68"/>
      <c r="Q46" s="68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:27" ht="16" customHeight="1">
      <c r="A47" s="114"/>
      <c r="B47" s="53" t="s">
        <v>80</v>
      </c>
      <c r="C47" s="53"/>
      <c r="D47" s="53"/>
      <c r="E47" s="53"/>
      <c r="F47" s="54">
        <v>3570</v>
      </c>
      <c r="G47" s="54">
        <v>2243</v>
      </c>
      <c r="H47" s="87">
        <v>0</v>
      </c>
      <c r="I47" s="87">
        <v>0</v>
      </c>
      <c r="J47" s="94">
        <v>424</v>
      </c>
      <c r="K47" s="94">
        <v>499</v>
      </c>
      <c r="L47" s="54">
        <v>339</v>
      </c>
      <c r="M47" s="54">
        <v>327</v>
      </c>
      <c r="N47" s="87"/>
      <c r="O47" s="87"/>
      <c r="P47" s="54"/>
      <c r="Q47" s="54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ht="16" customHeight="1">
      <c r="A48" s="114"/>
      <c r="B48" s="53" t="s">
        <v>81</v>
      </c>
      <c r="C48" s="53"/>
      <c r="D48" s="53"/>
      <c r="E48" s="53"/>
      <c r="F48" s="54">
        <v>0</v>
      </c>
      <c r="G48" s="94">
        <v>0</v>
      </c>
      <c r="H48" s="94">
        <v>0</v>
      </c>
      <c r="I48" s="94">
        <v>0</v>
      </c>
      <c r="J48" s="94">
        <v>0</v>
      </c>
      <c r="K48" s="94">
        <v>0</v>
      </c>
      <c r="L48" s="94">
        <v>0</v>
      </c>
      <c r="M48" s="54">
        <v>0</v>
      </c>
      <c r="N48" s="87"/>
      <c r="O48" s="87"/>
      <c r="P48" s="54"/>
      <c r="Q48" s="54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7" ht="16" customHeight="1">
      <c r="A49" s="8" t="s">
        <v>166</v>
      </c>
      <c r="Q49" s="6"/>
    </row>
    <row r="50" spans="1:17" ht="16" customHeight="1">
      <c r="A50" s="8"/>
    </row>
  </sheetData>
  <mergeCells count="32">
    <mergeCell ref="N6:O6"/>
    <mergeCell ref="N25:N26"/>
    <mergeCell ref="O25:O26"/>
    <mergeCell ref="N30:O30"/>
    <mergeCell ref="J6:K6"/>
    <mergeCell ref="L6:M6"/>
    <mergeCell ref="P6:Q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P25:P26"/>
    <mergeCell ref="A6:E7"/>
    <mergeCell ref="F6:G6"/>
    <mergeCell ref="H6:I6"/>
    <mergeCell ref="A32:A39"/>
    <mergeCell ref="A40:A44"/>
    <mergeCell ref="A45:A48"/>
    <mergeCell ref="Q25:Q26"/>
    <mergeCell ref="A30:E31"/>
    <mergeCell ref="F30:G30"/>
    <mergeCell ref="H30:I30"/>
    <mergeCell ref="J30:K30"/>
    <mergeCell ref="L30:M30"/>
    <mergeCell ref="P30:Q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68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view="pageBreakPreview" zoomScaleNormal="100" zoomScaleSheetLayoutView="100" workbookViewId="0">
      <selection activeCell="E8" sqref="E8"/>
    </sheetView>
  </sheetViews>
  <sheetFormatPr defaultColWidth="9" defaultRowHeight="13"/>
  <cols>
    <col min="1" max="2" width="3.6328125" style="2" customWidth="1"/>
    <col min="3" max="3" width="21.36328125" style="2" customWidth="1"/>
    <col min="4" max="4" width="20" style="2" customWidth="1"/>
    <col min="5" max="14" width="12.6328125" style="2" customWidth="1"/>
    <col min="15" max="16384" width="9" style="2"/>
  </cols>
  <sheetData>
    <row r="1" spans="1:14" ht="34" customHeight="1">
      <c r="A1" s="33" t="s">
        <v>0</v>
      </c>
      <c r="B1" s="33"/>
      <c r="C1" s="41" t="s">
        <v>266</v>
      </c>
      <c r="D1" s="42"/>
    </row>
    <row r="3" spans="1:14" ht="15" customHeight="1">
      <c r="A3" s="14" t="s">
        <v>167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3"/>
      <c r="B5" s="43" t="s">
        <v>247</v>
      </c>
      <c r="C5" s="43"/>
      <c r="D5" s="43"/>
      <c r="H5" s="15"/>
      <c r="L5" s="15"/>
      <c r="N5" s="15" t="s">
        <v>168</v>
      </c>
    </row>
    <row r="6" spans="1:14" ht="15" customHeight="1">
      <c r="A6" s="44"/>
      <c r="B6" s="45"/>
      <c r="C6" s="45"/>
      <c r="D6" s="85"/>
      <c r="E6" s="121" t="s">
        <v>262</v>
      </c>
      <c r="F6" s="121"/>
      <c r="G6" s="121" t="s">
        <v>263</v>
      </c>
      <c r="H6" s="121"/>
      <c r="I6" s="122" t="s">
        <v>264</v>
      </c>
      <c r="J6" s="123"/>
      <c r="K6" s="121" t="s">
        <v>265</v>
      </c>
      <c r="L6" s="121"/>
      <c r="M6" s="121"/>
      <c r="N6" s="121"/>
    </row>
    <row r="7" spans="1:14" ht="15" customHeight="1">
      <c r="A7" s="18"/>
      <c r="B7" s="19"/>
      <c r="C7" s="19"/>
      <c r="D7" s="60"/>
      <c r="E7" s="36" t="s">
        <v>235</v>
      </c>
      <c r="F7" s="36" t="s">
        <v>236</v>
      </c>
      <c r="G7" s="36" t="s">
        <v>235</v>
      </c>
      <c r="H7" s="36" t="s">
        <v>236</v>
      </c>
      <c r="I7" s="36" t="s">
        <v>235</v>
      </c>
      <c r="J7" s="36" t="s">
        <v>236</v>
      </c>
      <c r="K7" s="36" t="s">
        <v>235</v>
      </c>
      <c r="L7" s="36" t="s">
        <v>236</v>
      </c>
      <c r="M7" s="36"/>
      <c r="N7" s="36"/>
    </row>
    <row r="8" spans="1:14" ht="18" customHeight="1">
      <c r="A8" s="100" t="s">
        <v>169</v>
      </c>
      <c r="B8" s="80" t="s">
        <v>170</v>
      </c>
      <c r="C8" s="81"/>
      <c r="D8" s="81"/>
      <c r="E8" s="82">
        <v>1</v>
      </c>
      <c r="F8" s="82">
        <v>1</v>
      </c>
      <c r="G8" s="82">
        <v>2</v>
      </c>
      <c r="H8" s="82">
        <v>2</v>
      </c>
      <c r="I8" s="97">
        <v>15</v>
      </c>
      <c r="J8" s="97">
        <v>15</v>
      </c>
      <c r="K8" s="97">
        <v>29</v>
      </c>
      <c r="L8" s="97">
        <v>29</v>
      </c>
      <c r="M8" s="82"/>
      <c r="N8" s="82"/>
    </row>
    <row r="9" spans="1:14" ht="18" customHeight="1">
      <c r="A9" s="100"/>
      <c r="B9" s="100" t="s">
        <v>171</v>
      </c>
      <c r="C9" s="53" t="s">
        <v>172</v>
      </c>
      <c r="D9" s="53"/>
      <c r="E9" s="82">
        <v>30</v>
      </c>
      <c r="F9" s="82">
        <v>30</v>
      </c>
      <c r="G9" s="82">
        <v>10040</v>
      </c>
      <c r="H9" s="82">
        <v>10040</v>
      </c>
      <c r="I9" s="97">
        <v>300</v>
      </c>
      <c r="J9" s="97">
        <v>300</v>
      </c>
      <c r="K9" s="97">
        <v>2948</v>
      </c>
      <c r="L9" s="97">
        <v>2948</v>
      </c>
      <c r="M9" s="82"/>
      <c r="N9" s="82"/>
    </row>
    <row r="10" spans="1:14" ht="18" customHeight="1">
      <c r="A10" s="100"/>
      <c r="B10" s="100"/>
      <c r="C10" s="53" t="s">
        <v>173</v>
      </c>
      <c r="D10" s="53"/>
      <c r="E10" s="82">
        <v>30</v>
      </c>
      <c r="F10" s="82">
        <v>30</v>
      </c>
      <c r="G10" s="82">
        <v>8309</v>
      </c>
      <c r="H10" s="82">
        <v>8309</v>
      </c>
      <c r="I10" s="97">
        <v>150</v>
      </c>
      <c r="J10" s="97">
        <v>150</v>
      </c>
      <c r="K10" s="97">
        <v>1561</v>
      </c>
      <c r="L10" s="97">
        <v>1561</v>
      </c>
      <c r="M10" s="82"/>
      <c r="N10" s="82"/>
    </row>
    <row r="11" spans="1:14" ht="18" customHeight="1">
      <c r="A11" s="100"/>
      <c r="B11" s="100"/>
      <c r="C11" s="53" t="s">
        <v>174</v>
      </c>
      <c r="D11" s="53"/>
      <c r="E11" s="95">
        <v>0</v>
      </c>
      <c r="F11" s="82">
        <v>0</v>
      </c>
      <c r="G11" s="82">
        <v>1731</v>
      </c>
      <c r="H11" s="82">
        <v>1731</v>
      </c>
      <c r="I11" s="97">
        <v>6</v>
      </c>
      <c r="J11" s="97">
        <v>6</v>
      </c>
      <c r="K11" s="97">
        <v>392</v>
      </c>
      <c r="L11" s="97">
        <v>392</v>
      </c>
      <c r="M11" s="82"/>
      <c r="N11" s="82"/>
    </row>
    <row r="12" spans="1:14" ht="18" customHeight="1">
      <c r="A12" s="100"/>
      <c r="B12" s="100"/>
      <c r="C12" s="53" t="s">
        <v>175</v>
      </c>
      <c r="D12" s="53"/>
      <c r="E12" s="82">
        <v>0</v>
      </c>
      <c r="F12" s="82">
        <v>0</v>
      </c>
      <c r="G12" s="82">
        <v>0</v>
      </c>
      <c r="H12" s="82">
        <v>0</v>
      </c>
      <c r="I12" s="97">
        <v>144</v>
      </c>
      <c r="J12" s="97">
        <v>144</v>
      </c>
      <c r="K12" s="97">
        <v>988</v>
      </c>
      <c r="L12" s="97">
        <v>988</v>
      </c>
      <c r="M12" s="82"/>
      <c r="N12" s="82"/>
    </row>
    <row r="13" spans="1:14" ht="18" customHeight="1">
      <c r="A13" s="100"/>
      <c r="B13" s="100"/>
      <c r="C13" s="53" t="s">
        <v>176</v>
      </c>
      <c r="D13" s="53"/>
      <c r="E13" s="82">
        <v>0</v>
      </c>
      <c r="F13" s="82">
        <v>0</v>
      </c>
      <c r="G13" s="82">
        <v>0</v>
      </c>
      <c r="H13" s="82">
        <v>0</v>
      </c>
      <c r="I13" s="97">
        <v>0</v>
      </c>
      <c r="J13" s="98">
        <v>0</v>
      </c>
      <c r="K13" s="97">
        <v>0</v>
      </c>
      <c r="L13" s="97">
        <v>0</v>
      </c>
      <c r="M13" s="82"/>
      <c r="N13" s="82"/>
    </row>
    <row r="14" spans="1:14" ht="18" customHeight="1">
      <c r="A14" s="100"/>
      <c r="B14" s="100"/>
      <c r="C14" s="53" t="s">
        <v>177</v>
      </c>
      <c r="D14" s="53"/>
      <c r="E14" s="82">
        <v>0</v>
      </c>
      <c r="F14" s="82">
        <v>0</v>
      </c>
      <c r="G14" s="82">
        <v>0</v>
      </c>
      <c r="H14" s="82">
        <v>0</v>
      </c>
      <c r="I14" s="97">
        <v>0</v>
      </c>
      <c r="J14" s="98">
        <v>0</v>
      </c>
      <c r="K14" s="97">
        <v>7</v>
      </c>
      <c r="L14" s="97">
        <v>7</v>
      </c>
      <c r="M14" s="82"/>
      <c r="N14" s="82"/>
    </row>
    <row r="15" spans="1:14" ht="18" customHeight="1">
      <c r="A15" s="100" t="s">
        <v>178</v>
      </c>
      <c r="B15" s="100" t="s">
        <v>179</v>
      </c>
      <c r="C15" s="53" t="s">
        <v>180</v>
      </c>
      <c r="D15" s="53"/>
      <c r="E15" s="91">
        <v>8209</v>
      </c>
      <c r="F15" s="91">
        <v>8324</v>
      </c>
      <c r="G15" s="91">
        <v>577</v>
      </c>
      <c r="H15" s="91">
        <v>508</v>
      </c>
      <c r="I15" s="96">
        <v>1750</v>
      </c>
      <c r="J15" s="96">
        <v>1732</v>
      </c>
      <c r="K15" s="96">
        <v>2461</v>
      </c>
      <c r="L15" s="96">
        <v>2207</v>
      </c>
      <c r="M15" s="54"/>
      <c r="N15" s="54"/>
    </row>
    <row r="16" spans="1:14" ht="18" customHeight="1">
      <c r="A16" s="100"/>
      <c r="B16" s="100"/>
      <c r="C16" s="53" t="s">
        <v>181</v>
      </c>
      <c r="D16" s="53"/>
      <c r="E16" s="91">
        <v>9388</v>
      </c>
      <c r="F16" s="91">
        <v>8688</v>
      </c>
      <c r="G16" s="91">
        <v>21125</v>
      </c>
      <c r="H16" s="91">
        <v>21150</v>
      </c>
      <c r="I16" s="96">
        <v>4444</v>
      </c>
      <c r="J16" s="96">
        <v>4201</v>
      </c>
      <c r="K16" s="96">
        <v>4397</v>
      </c>
      <c r="L16" s="96">
        <v>4451</v>
      </c>
      <c r="M16" s="54"/>
      <c r="N16" s="54"/>
    </row>
    <row r="17" spans="1:15" ht="18" customHeight="1">
      <c r="A17" s="100"/>
      <c r="B17" s="100"/>
      <c r="C17" s="53" t="s">
        <v>182</v>
      </c>
      <c r="D17" s="53"/>
      <c r="E17" s="91">
        <v>0</v>
      </c>
      <c r="F17" s="91">
        <v>0</v>
      </c>
      <c r="G17" s="91">
        <v>0</v>
      </c>
      <c r="H17" s="91">
        <v>0</v>
      </c>
      <c r="I17" s="96">
        <v>0</v>
      </c>
      <c r="J17" s="98">
        <v>0</v>
      </c>
      <c r="K17" s="96">
        <v>0</v>
      </c>
      <c r="L17" s="96">
        <v>0</v>
      </c>
      <c r="M17" s="54"/>
      <c r="N17" s="54"/>
    </row>
    <row r="18" spans="1:15" ht="18" customHeight="1">
      <c r="A18" s="100"/>
      <c r="B18" s="100"/>
      <c r="C18" s="53" t="s">
        <v>183</v>
      </c>
      <c r="D18" s="53"/>
      <c r="E18" s="91">
        <v>17597</v>
      </c>
      <c r="F18" s="91">
        <v>17013</v>
      </c>
      <c r="G18" s="91">
        <v>21702</v>
      </c>
      <c r="H18" s="91">
        <v>21658</v>
      </c>
      <c r="I18" s="96">
        <v>6194</v>
      </c>
      <c r="J18" s="96">
        <v>5933</v>
      </c>
      <c r="K18" s="96">
        <v>6857</v>
      </c>
      <c r="L18" s="96">
        <v>6657</v>
      </c>
      <c r="M18" s="54"/>
      <c r="N18" s="54"/>
    </row>
    <row r="19" spans="1:15" ht="18" customHeight="1">
      <c r="A19" s="100"/>
      <c r="B19" s="100" t="s">
        <v>184</v>
      </c>
      <c r="C19" s="53" t="s">
        <v>185</v>
      </c>
      <c r="D19" s="53"/>
      <c r="E19" s="91">
        <v>898</v>
      </c>
      <c r="F19" s="91">
        <v>1059</v>
      </c>
      <c r="G19" s="91">
        <v>100</v>
      </c>
      <c r="H19" s="91">
        <v>93</v>
      </c>
      <c r="I19" s="96">
        <v>189</v>
      </c>
      <c r="J19" s="96">
        <v>161</v>
      </c>
      <c r="K19" s="96">
        <v>568</v>
      </c>
      <c r="L19" s="96">
        <v>557</v>
      </c>
      <c r="M19" s="54"/>
      <c r="N19" s="54"/>
    </row>
    <row r="20" spans="1:15" ht="18" customHeight="1">
      <c r="A20" s="100"/>
      <c r="B20" s="100"/>
      <c r="C20" s="53" t="s">
        <v>186</v>
      </c>
      <c r="D20" s="53"/>
      <c r="E20" s="91">
        <v>11465</v>
      </c>
      <c r="F20" s="91">
        <v>11009</v>
      </c>
      <c r="G20" s="91">
        <v>613</v>
      </c>
      <c r="H20" s="91">
        <v>787</v>
      </c>
      <c r="I20" s="96">
        <v>1348</v>
      </c>
      <c r="J20" s="96">
        <v>1338</v>
      </c>
      <c r="K20" s="96">
        <v>375</v>
      </c>
      <c r="L20" s="96">
        <v>377</v>
      </c>
      <c r="M20" s="54"/>
      <c r="N20" s="54"/>
    </row>
    <row r="21" spans="1:15" ht="18" customHeight="1">
      <c r="A21" s="100"/>
      <c r="B21" s="100"/>
      <c r="C21" s="53" t="s">
        <v>187</v>
      </c>
      <c r="D21" s="53"/>
      <c r="E21" s="83">
        <v>0</v>
      </c>
      <c r="F21" s="83">
        <v>0</v>
      </c>
      <c r="G21" s="83">
        <v>10939</v>
      </c>
      <c r="H21" s="83">
        <v>10736</v>
      </c>
      <c r="I21" s="96">
        <v>0</v>
      </c>
      <c r="J21" s="98">
        <v>0</v>
      </c>
      <c r="K21" s="96">
        <v>0</v>
      </c>
      <c r="L21" s="96">
        <v>0</v>
      </c>
      <c r="M21" s="83"/>
      <c r="N21" s="83"/>
    </row>
    <row r="22" spans="1:15" ht="18" customHeight="1">
      <c r="A22" s="100"/>
      <c r="B22" s="100"/>
      <c r="C22" s="47" t="s">
        <v>188</v>
      </c>
      <c r="D22" s="47"/>
      <c r="E22" s="91">
        <v>12363</v>
      </c>
      <c r="F22" s="91">
        <v>12067</v>
      </c>
      <c r="G22" s="91">
        <v>11653</v>
      </c>
      <c r="H22" s="91">
        <v>11615</v>
      </c>
      <c r="I22" s="96">
        <v>1537</v>
      </c>
      <c r="J22" s="96">
        <v>1499</v>
      </c>
      <c r="K22" s="96">
        <v>943</v>
      </c>
      <c r="L22" s="96">
        <v>934</v>
      </c>
      <c r="M22" s="54"/>
      <c r="N22" s="54"/>
    </row>
    <row r="23" spans="1:15" ht="18" customHeight="1">
      <c r="A23" s="100"/>
      <c r="B23" s="100" t="s">
        <v>189</v>
      </c>
      <c r="C23" s="53" t="s">
        <v>190</v>
      </c>
      <c r="D23" s="53"/>
      <c r="E23" s="91">
        <v>30</v>
      </c>
      <c r="F23" s="91">
        <v>30</v>
      </c>
      <c r="G23" s="91">
        <v>10040</v>
      </c>
      <c r="H23" s="91">
        <v>10040</v>
      </c>
      <c r="I23" s="96">
        <v>300</v>
      </c>
      <c r="J23" s="96">
        <v>300</v>
      </c>
      <c r="K23" s="96">
        <v>2948</v>
      </c>
      <c r="L23" s="96">
        <v>2948</v>
      </c>
      <c r="M23" s="54"/>
      <c r="N23" s="54"/>
    </row>
    <row r="24" spans="1:15" ht="18" customHeight="1">
      <c r="A24" s="100"/>
      <c r="B24" s="100"/>
      <c r="C24" s="53" t="s">
        <v>191</v>
      </c>
      <c r="D24" s="53"/>
      <c r="E24" s="90">
        <v>0</v>
      </c>
      <c r="F24" s="91">
        <v>0</v>
      </c>
      <c r="G24" s="91">
        <v>9</v>
      </c>
      <c r="H24" s="91">
        <v>3</v>
      </c>
      <c r="I24" s="96">
        <v>4357</v>
      </c>
      <c r="J24" s="96">
        <v>4134</v>
      </c>
      <c r="K24" s="96">
        <v>2970</v>
      </c>
      <c r="L24" s="96">
        <v>2779</v>
      </c>
      <c r="M24" s="54"/>
      <c r="N24" s="54"/>
    </row>
    <row r="25" spans="1:15" ht="18" customHeight="1">
      <c r="A25" s="100"/>
      <c r="B25" s="100"/>
      <c r="C25" s="53" t="s">
        <v>192</v>
      </c>
      <c r="D25" s="53"/>
      <c r="E25" s="91">
        <v>5204</v>
      </c>
      <c r="F25" s="91">
        <v>4915</v>
      </c>
      <c r="G25" s="91">
        <v>0</v>
      </c>
      <c r="H25" s="91">
        <v>0</v>
      </c>
      <c r="I25" s="96">
        <v>0</v>
      </c>
      <c r="J25" s="98">
        <v>0</v>
      </c>
      <c r="K25" s="96">
        <v>0</v>
      </c>
      <c r="L25" s="96">
        <v>0</v>
      </c>
      <c r="M25" s="54"/>
      <c r="N25" s="54"/>
    </row>
    <row r="26" spans="1:15" ht="18" customHeight="1">
      <c r="A26" s="100"/>
      <c r="B26" s="100"/>
      <c r="C26" s="53" t="s">
        <v>193</v>
      </c>
      <c r="D26" s="53"/>
      <c r="E26" s="91">
        <v>5234</v>
      </c>
      <c r="F26" s="91">
        <v>4945</v>
      </c>
      <c r="G26" s="91">
        <v>10049</v>
      </c>
      <c r="H26" s="91">
        <v>10042</v>
      </c>
      <c r="I26" s="96">
        <v>4657</v>
      </c>
      <c r="J26" s="96">
        <v>4434</v>
      </c>
      <c r="K26" s="96">
        <v>5914</v>
      </c>
      <c r="L26" s="96">
        <v>5723</v>
      </c>
      <c r="M26" s="54"/>
      <c r="N26" s="54"/>
    </row>
    <row r="27" spans="1:15" ht="18" customHeight="1">
      <c r="A27" s="100"/>
      <c r="B27" s="53" t="s">
        <v>194</v>
      </c>
      <c r="C27" s="53"/>
      <c r="D27" s="53"/>
      <c r="E27" s="91">
        <v>17597</v>
      </c>
      <c r="F27" s="91">
        <v>17013</v>
      </c>
      <c r="G27" s="91">
        <v>21702</v>
      </c>
      <c r="H27" s="91">
        <v>21658</v>
      </c>
      <c r="I27" s="96">
        <v>6194</v>
      </c>
      <c r="J27" s="96">
        <v>5933</v>
      </c>
      <c r="K27" s="96">
        <v>6857</v>
      </c>
      <c r="L27" s="96">
        <v>6657</v>
      </c>
      <c r="M27" s="54"/>
      <c r="N27" s="54"/>
    </row>
    <row r="28" spans="1:15" ht="18" customHeight="1">
      <c r="A28" s="100" t="s">
        <v>195</v>
      </c>
      <c r="B28" s="100" t="s">
        <v>196</v>
      </c>
      <c r="C28" s="53" t="s">
        <v>197</v>
      </c>
      <c r="D28" s="84" t="s">
        <v>40</v>
      </c>
      <c r="E28" s="91">
        <v>1823</v>
      </c>
      <c r="F28" s="91">
        <v>1223</v>
      </c>
      <c r="G28" s="91">
        <v>907</v>
      </c>
      <c r="H28" s="91">
        <v>866</v>
      </c>
      <c r="I28" s="96">
        <v>2910</v>
      </c>
      <c r="J28" s="96">
        <v>2877</v>
      </c>
      <c r="K28" s="96">
        <v>3746</v>
      </c>
      <c r="L28" s="96">
        <v>3766</v>
      </c>
      <c r="M28" s="54"/>
      <c r="N28" s="54"/>
    </row>
    <row r="29" spans="1:15" ht="18" customHeight="1">
      <c r="A29" s="100"/>
      <c r="B29" s="100"/>
      <c r="C29" s="53" t="s">
        <v>198</v>
      </c>
      <c r="D29" s="84" t="s">
        <v>41</v>
      </c>
      <c r="E29" s="91">
        <v>1505</v>
      </c>
      <c r="F29" s="91">
        <v>905</v>
      </c>
      <c r="G29" s="91">
        <v>496</v>
      </c>
      <c r="H29" s="91">
        <v>475</v>
      </c>
      <c r="I29" s="96">
        <v>1963</v>
      </c>
      <c r="J29" s="96">
        <v>1874</v>
      </c>
      <c r="K29" s="96">
        <v>3232</v>
      </c>
      <c r="L29" s="96">
        <v>3209</v>
      </c>
      <c r="M29" s="54"/>
      <c r="N29" s="54"/>
    </row>
    <row r="30" spans="1:15" ht="18" customHeight="1">
      <c r="A30" s="100"/>
      <c r="B30" s="100"/>
      <c r="C30" s="53" t="s">
        <v>199</v>
      </c>
      <c r="D30" s="84" t="s">
        <v>200</v>
      </c>
      <c r="E30" s="91">
        <v>30</v>
      </c>
      <c r="F30" s="91">
        <v>15</v>
      </c>
      <c r="G30" s="91">
        <v>202</v>
      </c>
      <c r="H30" s="91">
        <v>205</v>
      </c>
      <c r="I30" s="96">
        <v>648</v>
      </c>
      <c r="J30" s="96">
        <v>624</v>
      </c>
      <c r="K30" s="96">
        <v>247</v>
      </c>
      <c r="L30" s="96">
        <v>230</v>
      </c>
      <c r="M30" s="54"/>
      <c r="N30" s="54"/>
    </row>
    <row r="31" spans="1:15" ht="18" customHeight="1">
      <c r="A31" s="100"/>
      <c r="B31" s="100"/>
      <c r="C31" s="47" t="s">
        <v>201</v>
      </c>
      <c r="D31" s="84" t="s">
        <v>202</v>
      </c>
      <c r="E31" s="91">
        <f t="shared" ref="E31:H31" si="0">E28-E29-E30</f>
        <v>288</v>
      </c>
      <c r="F31" s="91">
        <f t="shared" si="0"/>
        <v>303</v>
      </c>
      <c r="G31" s="91">
        <f t="shared" si="0"/>
        <v>209</v>
      </c>
      <c r="H31" s="91">
        <f t="shared" si="0"/>
        <v>186</v>
      </c>
      <c r="I31" s="96">
        <v>299</v>
      </c>
      <c r="J31" s="96">
        <v>379</v>
      </c>
      <c r="K31" s="96">
        <v>267</v>
      </c>
      <c r="L31" s="96">
        <v>327</v>
      </c>
      <c r="M31" s="54">
        <f t="shared" ref="M31:N31" si="1">M28-M29-M30</f>
        <v>0</v>
      </c>
      <c r="N31" s="54">
        <f t="shared" si="1"/>
        <v>0</v>
      </c>
      <c r="O31" s="7"/>
    </row>
    <row r="32" spans="1:15" ht="18" customHeight="1">
      <c r="A32" s="100"/>
      <c r="B32" s="100"/>
      <c r="C32" s="53" t="s">
        <v>203</v>
      </c>
      <c r="D32" s="84" t="s">
        <v>204</v>
      </c>
      <c r="E32" s="91">
        <v>1</v>
      </c>
      <c r="F32" s="91">
        <v>0</v>
      </c>
      <c r="G32" s="91">
        <v>2</v>
      </c>
      <c r="H32" s="91">
        <v>7</v>
      </c>
      <c r="I32" s="96">
        <v>78</v>
      </c>
      <c r="J32" s="96">
        <v>47</v>
      </c>
      <c r="K32" s="96">
        <v>13</v>
      </c>
      <c r="L32" s="96">
        <v>22</v>
      </c>
      <c r="M32" s="54"/>
      <c r="N32" s="54"/>
    </row>
    <row r="33" spans="1:14" ht="18" customHeight="1">
      <c r="A33" s="100"/>
      <c r="B33" s="100"/>
      <c r="C33" s="53" t="s">
        <v>205</v>
      </c>
      <c r="D33" s="84" t="s">
        <v>206</v>
      </c>
      <c r="E33" s="91">
        <v>0</v>
      </c>
      <c r="F33" s="91">
        <v>0</v>
      </c>
      <c r="G33" s="91">
        <v>203</v>
      </c>
      <c r="H33" s="91">
        <v>187</v>
      </c>
      <c r="I33" s="96">
        <v>22</v>
      </c>
      <c r="J33" s="96">
        <v>17</v>
      </c>
      <c r="K33" s="96">
        <v>2</v>
      </c>
      <c r="L33" s="96">
        <v>1</v>
      </c>
      <c r="M33" s="54"/>
      <c r="N33" s="54"/>
    </row>
    <row r="34" spans="1:14" ht="18" customHeight="1">
      <c r="A34" s="100"/>
      <c r="B34" s="100"/>
      <c r="C34" s="47" t="s">
        <v>207</v>
      </c>
      <c r="D34" s="84" t="s">
        <v>208</v>
      </c>
      <c r="E34" s="91">
        <f t="shared" ref="E34:H34" si="2">E31+E32-E33</f>
        <v>289</v>
      </c>
      <c r="F34" s="91">
        <f t="shared" si="2"/>
        <v>303</v>
      </c>
      <c r="G34" s="91">
        <f t="shared" si="2"/>
        <v>8</v>
      </c>
      <c r="H34" s="91">
        <f t="shared" si="2"/>
        <v>6</v>
      </c>
      <c r="I34" s="96">
        <v>355</v>
      </c>
      <c r="J34" s="96">
        <v>409</v>
      </c>
      <c r="K34" s="96">
        <v>278</v>
      </c>
      <c r="L34" s="96">
        <v>348</v>
      </c>
      <c r="M34" s="54">
        <f t="shared" ref="M34:N34" si="3">M31+M32-M33</f>
        <v>0</v>
      </c>
      <c r="N34" s="54">
        <f t="shared" si="3"/>
        <v>0</v>
      </c>
    </row>
    <row r="35" spans="1:14" ht="18" customHeight="1">
      <c r="A35" s="100"/>
      <c r="B35" s="100" t="s">
        <v>209</v>
      </c>
      <c r="C35" s="53" t="s">
        <v>210</v>
      </c>
      <c r="D35" s="84" t="s">
        <v>211</v>
      </c>
      <c r="E35" s="91">
        <v>0</v>
      </c>
      <c r="F35" s="91">
        <v>0</v>
      </c>
      <c r="G35" s="91">
        <v>0</v>
      </c>
      <c r="H35" s="91">
        <v>0</v>
      </c>
      <c r="I35" s="96">
        <v>0</v>
      </c>
      <c r="J35" s="96">
        <v>74</v>
      </c>
      <c r="K35" s="96">
        <v>1</v>
      </c>
      <c r="L35" s="96">
        <v>0</v>
      </c>
      <c r="M35" s="54"/>
      <c r="N35" s="54"/>
    </row>
    <row r="36" spans="1:14" ht="18" customHeight="1">
      <c r="A36" s="100"/>
      <c r="B36" s="100"/>
      <c r="C36" s="53" t="s">
        <v>212</v>
      </c>
      <c r="D36" s="84" t="s">
        <v>213</v>
      </c>
      <c r="E36" s="91">
        <v>0</v>
      </c>
      <c r="F36" s="91">
        <v>0</v>
      </c>
      <c r="G36" s="91">
        <v>0</v>
      </c>
      <c r="H36" s="91">
        <v>0</v>
      </c>
      <c r="I36" s="96">
        <v>0</v>
      </c>
      <c r="J36" s="99">
        <v>0</v>
      </c>
      <c r="K36" s="96">
        <v>1</v>
      </c>
      <c r="L36" s="96">
        <v>0</v>
      </c>
      <c r="M36" s="54"/>
      <c r="N36" s="54"/>
    </row>
    <row r="37" spans="1:14" ht="18" customHeight="1">
      <c r="A37" s="100"/>
      <c r="B37" s="100"/>
      <c r="C37" s="53" t="s">
        <v>214</v>
      </c>
      <c r="D37" s="84" t="s">
        <v>215</v>
      </c>
      <c r="E37" s="91">
        <f t="shared" ref="E37:H37" si="4">E34+E35-E36</f>
        <v>289</v>
      </c>
      <c r="F37" s="91">
        <f t="shared" si="4"/>
        <v>303</v>
      </c>
      <c r="G37" s="91">
        <f t="shared" si="4"/>
        <v>8</v>
      </c>
      <c r="H37" s="91">
        <f t="shared" si="4"/>
        <v>6</v>
      </c>
      <c r="I37" s="96">
        <v>355</v>
      </c>
      <c r="J37" s="96">
        <v>483</v>
      </c>
      <c r="K37" s="96">
        <v>278</v>
      </c>
      <c r="L37" s="96">
        <v>348</v>
      </c>
      <c r="M37" s="54">
        <f t="shared" ref="M37:N37" si="5">M34+M35-M36</f>
        <v>0</v>
      </c>
      <c r="N37" s="54">
        <f t="shared" si="5"/>
        <v>0</v>
      </c>
    </row>
    <row r="38" spans="1:14" ht="18" customHeight="1">
      <c r="A38" s="100"/>
      <c r="B38" s="100"/>
      <c r="C38" s="53" t="s">
        <v>216</v>
      </c>
      <c r="D38" s="84" t="s">
        <v>217</v>
      </c>
      <c r="E38" s="91">
        <v>0</v>
      </c>
      <c r="F38" s="91">
        <v>0</v>
      </c>
      <c r="G38" s="91">
        <v>0</v>
      </c>
      <c r="H38" s="91">
        <v>0</v>
      </c>
      <c r="I38" s="96">
        <v>0</v>
      </c>
      <c r="J38" s="96">
        <v>0</v>
      </c>
      <c r="K38" s="96">
        <v>0</v>
      </c>
      <c r="L38" s="96">
        <v>0</v>
      </c>
      <c r="M38" s="54"/>
      <c r="N38" s="54"/>
    </row>
    <row r="39" spans="1:14" ht="18" customHeight="1">
      <c r="A39" s="100"/>
      <c r="B39" s="100"/>
      <c r="C39" s="53" t="s">
        <v>218</v>
      </c>
      <c r="D39" s="84" t="s">
        <v>219</v>
      </c>
      <c r="E39" s="91">
        <v>0</v>
      </c>
      <c r="F39" s="91">
        <v>0</v>
      </c>
      <c r="G39" s="91">
        <v>0</v>
      </c>
      <c r="H39" s="91">
        <v>0</v>
      </c>
      <c r="I39" s="96">
        <v>0</v>
      </c>
      <c r="J39" s="96">
        <v>0</v>
      </c>
      <c r="K39" s="96">
        <v>0</v>
      </c>
      <c r="L39" s="96">
        <v>0</v>
      </c>
      <c r="M39" s="54"/>
      <c r="N39" s="54"/>
    </row>
    <row r="40" spans="1:14" ht="18" customHeight="1">
      <c r="A40" s="100"/>
      <c r="B40" s="100"/>
      <c r="C40" s="53" t="s">
        <v>220</v>
      </c>
      <c r="D40" s="84" t="s">
        <v>221</v>
      </c>
      <c r="E40" s="91">
        <v>0</v>
      </c>
      <c r="F40" s="91">
        <v>0</v>
      </c>
      <c r="G40" s="91">
        <v>0</v>
      </c>
      <c r="H40" s="91">
        <v>0</v>
      </c>
      <c r="I40" s="96">
        <v>132</v>
      </c>
      <c r="J40" s="96">
        <v>133</v>
      </c>
      <c r="K40" s="96">
        <v>87</v>
      </c>
      <c r="L40" s="96">
        <v>109</v>
      </c>
      <c r="M40" s="54"/>
      <c r="N40" s="54"/>
    </row>
    <row r="41" spans="1:14" ht="18" customHeight="1">
      <c r="A41" s="100"/>
      <c r="B41" s="100"/>
      <c r="C41" s="47" t="s">
        <v>222</v>
      </c>
      <c r="D41" s="84" t="s">
        <v>223</v>
      </c>
      <c r="E41" s="91">
        <f>E34+E35-E36-E40</f>
        <v>289</v>
      </c>
      <c r="F41" s="91">
        <f t="shared" ref="F41:H41" si="6">F34+F35-F36-F40</f>
        <v>303</v>
      </c>
      <c r="G41" s="91">
        <f t="shared" si="6"/>
        <v>8</v>
      </c>
      <c r="H41" s="91">
        <f t="shared" si="6"/>
        <v>6</v>
      </c>
      <c r="I41" s="96">
        <v>223</v>
      </c>
      <c r="J41" s="96">
        <v>350</v>
      </c>
      <c r="K41" s="96">
        <v>191</v>
      </c>
      <c r="L41" s="96">
        <v>239</v>
      </c>
      <c r="M41" s="54">
        <f t="shared" ref="M41:N41" si="7">M34+M35-M36-M40</f>
        <v>0</v>
      </c>
      <c r="N41" s="54">
        <f t="shared" si="7"/>
        <v>0</v>
      </c>
    </row>
    <row r="42" spans="1:14" ht="18" customHeight="1">
      <c r="A42" s="100"/>
      <c r="B42" s="100"/>
      <c r="C42" s="120" t="s">
        <v>224</v>
      </c>
      <c r="D42" s="120"/>
      <c r="E42" s="91">
        <f>E37+E38-E39-E40</f>
        <v>289</v>
      </c>
      <c r="F42" s="91">
        <f t="shared" ref="F42:H42" si="8">F37+F38-F39-F40</f>
        <v>303</v>
      </c>
      <c r="G42" s="91">
        <f t="shared" si="8"/>
        <v>8</v>
      </c>
      <c r="H42" s="91">
        <f t="shared" si="8"/>
        <v>6</v>
      </c>
      <c r="I42" s="96">
        <v>223</v>
      </c>
      <c r="J42" s="96">
        <v>350</v>
      </c>
      <c r="K42" s="96">
        <v>191</v>
      </c>
      <c r="L42" s="96">
        <v>239</v>
      </c>
      <c r="M42" s="54">
        <f t="shared" ref="M42:N42" si="9">M37+M38-M39-M40</f>
        <v>0</v>
      </c>
      <c r="N42" s="54">
        <f t="shared" si="9"/>
        <v>0</v>
      </c>
    </row>
    <row r="43" spans="1:14" ht="18" customHeight="1">
      <c r="A43" s="100"/>
      <c r="B43" s="100"/>
      <c r="C43" s="53" t="s">
        <v>225</v>
      </c>
      <c r="D43" s="84" t="s">
        <v>226</v>
      </c>
      <c r="E43" s="91">
        <v>0</v>
      </c>
      <c r="F43" s="91">
        <v>0</v>
      </c>
      <c r="G43" s="91">
        <v>0</v>
      </c>
      <c r="H43" s="91">
        <v>0</v>
      </c>
      <c r="I43" s="96">
        <v>2214</v>
      </c>
      <c r="J43" s="96">
        <v>2213</v>
      </c>
      <c r="K43" s="96">
        <v>2779</v>
      </c>
      <c r="L43" s="96">
        <v>2540</v>
      </c>
      <c r="M43" s="54"/>
      <c r="N43" s="54"/>
    </row>
    <row r="44" spans="1:14" ht="18" customHeight="1">
      <c r="A44" s="100"/>
      <c r="B44" s="100"/>
      <c r="C44" s="47" t="s">
        <v>227</v>
      </c>
      <c r="D44" s="66" t="s">
        <v>228</v>
      </c>
      <c r="E44" s="91">
        <f t="shared" ref="E44:H44" si="10">E41+E43</f>
        <v>289</v>
      </c>
      <c r="F44" s="91">
        <f t="shared" si="10"/>
        <v>303</v>
      </c>
      <c r="G44" s="91">
        <f t="shared" si="10"/>
        <v>8</v>
      </c>
      <c r="H44" s="91">
        <f t="shared" si="10"/>
        <v>6</v>
      </c>
      <c r="I44" s="96">
        <v>2437</v>
      </c>
      <c r="J44" s="96">
        <v>2563</v>
      </c>
      <c r="K44" s="96">
        <v>2970</v>
      </c>
      <c r="L44" s="96">
        <v>2779</v>
      </c>
      <c r="M44" s="54">
        <f t="shared" ref="M44:N44" si="11">M41+M43</f>
        <v>0</v>
      </c>
      <c r="N44" s="54">
        <f t="shared" si="11"/>
        <v>0</v>
      </c>
    </row>
    <row r="45" spans="1:14" ht="14.15" customHeight="1">
      <c r="A45" s="8" t="s">
        <v>229</v>
      </c>
    </row>
    <row r="46" spans="1:14" ht="14.15" customHeight="1">
      <c r="A46" s="8" t="s">
        <v>230</v>
      </c>
    </row>
    <row r="47" spans="1:14">
      <c r="A47" s="46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調査統計係</dc:creator>
  <cp:lastModifiedBy>R07030339</cp:lastModifiedBy>
  <cp:lastPrinted>2025-08-22T00:13:09Z</cp:lastPrinted>
  <dcterms:created xsi:type="dcterms:W3CDTF">1999-07-06T05:17:05Z</dcterms:created>
  <dcterms:modified xsi:type="dcterms:W3CDTF">2025-08-25T08:08:34Z</dcterms:modified>
</cp:coreProperties>
</file>