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1都道府県（Excel）\"/>
    </mc:Choice>
  </mc:AlternateContent>
  <xr:revisionPtr revIDLastSave="0" documentId="13_ncr:1_{391EAD74-B0BC-4125-BE45-D072C6986737}" xr6:coauthVersionLast="47" xr6:coauthVersionMax="47" xr10:uidLastSave="{00000000-0000-0000-0000-000000000000}"/>
  <bookViews>
    <workbookView xWindow="-110" yWindow="-110" windowWidth="19420" windowHeight="1150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'2.公営企業会計予算(R6-7年度)'!$A$1:$Q$49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'4.公営企業会計決算（R4-5年度）'!$A$1:$Q$49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8" l="1"/>
  <c r="J31" i="8"/>
  <c r="J34" i="8" s="1"/>
  <c r="H31" i="8"/>
  <c r="H34" i="8" s="1"/>
  <c r="F31" i="8"/>
  <c r="F34" i="8" s="1"/>
  <c r="Q24" i="7"/>
  <c r="Q27" i="7" s="1"/>
  <c r="Q16" i="7"/>
  <c r="Q15" i="7"/>
  <c r="Q14" i="7"/>
  <c r="O24" i="7"/>
  <c r="O27" i="7" s="1"/>
  <c r="O16" i="7"/>
  <c r="O15" i="7"/>
  <c r="O14" i="7"/>
  <c r="M24" i="7"/>
  <c r="M27" i="7" s="1"/>
  <c r="M16" i="7"/>
  <c r="M15" i="7"/>
  <c r="M14" i="7"/>
  <c r="K24" i="7"/>
  <c r="K27" i="7" s="1"/>
  <c r="K16" i="7"/>
  <c r="K15" i="7"/>
  <c r="K14" i="7"/>
  <c r="I24" i="7"/>
  <c r="I27" i="7" s="1"/>
  <c r="I16" i="7"/>
  <c r="I15" i="7"/>
  <c r="I14" i="7"/>
  <c r="G24" i="7"/>
  <c r="G27" i="7"/>
  <c r="G16" i="7"/>
  <c r="G15" i="7"/>
  <c r="G14" i="7"/>
  <c r="M45" i="7"/>
  <c r="M44" i="7"/>
  <c r="L44" i="7"/>
  <c r="M39" i="7"/>
  <c r="L39" i="7"/>
  <c r="L45" i="7" s="1"/>
  <c r="L24" i="7"/>
  <c r="L27" i="7" s="1"/>
  <c r="L16" i="7"/>
  <c r="L15" i="7"/>
  <c r="L14" i="7"/>
  <c r="H27" i="5"/>
  <c r="H27" i="2"/>
  <c r="O45" i="4"/>
  <c r="O44" i="4"/>
  <c r="N44" i="4"/>
  <c r="O39" i="4"/>
  <c r="N39" i="4"/>
  <c r="N45" i="4" s="1"/>
  <c r="O24" i="4"/>
  <c r="O27" i="4" s="1"/>
  <c r="N24" i="4"/>
  <c r="N27" i="4" s="1"/>
  <c r="O16" i="4"/>
  <c r="N16" i="4"/>
  <c r="O15" i="4"/>
  <c r="N15" i="4"/>
  <c r="O14" i="4"/>
  <c r="N14" i="4"/>
  <c r="J37" i="8" l="1"/>
  <c r="J42" i="8" s="1"/>
  <c r="J41" i="8"/>
  <c r="J44" i="8" s="1"/>
  <c r="H41" i="8"/>
  <c r="H44" i="8" s="1"/>
  <c r="H37" i="8"/>
  <c r="H42" i="8" s="1"/>
  <c r="F37" i="8"/>
  <c r="F42" i="8" s="1"/>
  <c r="F41" i="8"/>
  <c r="I9" i="2" l="1"/>
  <c r="F45" i="2"/>
  <c r="G45" i="2" s="1"/>
  <c r="F27" i="2"/>
  <c r="G27" i="2" s="1"/>
  <c r="F22" i="6"/>
  <c r="E22" i="6"/>
  <c r="E19" i="6"/>
  <c r="E23" i="6" s="1"/>
  <c r="H45" i="5"/>
  <c r="F45" i="5"/>
  <c r="G44" i="5" s="1"/>
  <c r="G19" i="5"/>
  <c r="F44" i="4"/>
  <c r="F39" i="4"/>
  <c r="F45" i="4" s="1"/>
  <c r="H45" i="2"/>
  <c r="N31" i="8"/>
  <c r="N34" i="8" s="1"/>
  <c r="M31" i="8"/>
  <c r="M34" i="8" s="1"/>
  <c r="L31" i="8"/>
  <c r="L34" i="8"/>
  <c r="L37" i="8" s="1"/>
  <c r="L42" i="8" s="1"/>
  <c r="K31" i="8"/>
  <c r="K34" i="8" s="1"/>
  <c r="I31" i="8"/>
  <c r="I34" i="8" s="1"/>
  <c r="I37" i="8" s="1"/>
  <c r="I42" i="8" s="1"/>
  <c r="G31" i="8"/>
  <c r="G34" i="8" s="1"/>
  <c r="G41" i="8" s="1"/>
  <c r="G44" i="8" s="1"/>
  <c r="E31" i="8"/>
  <c r="E34" i="8" s="1"/>
  <c r="Q44" i="7"/>
  <c r="P44" i="7"/>
  <c r="O44" i="7"/>
  <c r="N44" i="7"/>
  <c r="K44" i="7"/>
  <c r="J44" i="7"/>
  <c r="I44" i="7"/>
  <c r="H44" i="7"/>
  <c r="G44" i="7"/>
  <c r="F44" i="7"/>
  <c r="Q39" i="7"/>
  <c r="P39" i="7"/>
  <c r="O39" i="7"/>
  <c r="N39" i="7"/>
  <c r="K39" i="7"/>
  <c r="J39" i="7"/>
  <c r="I39" i="7"/>
  <c r="H39" i="7"/>
  <c r="G39" i="7"/>
  <c r="F39" i="7"/>
  <c r="P24" i="7"/>
  <c r="P27" i="7" s="1"/>
  <c r="N24" i="7"/>
  <c r="N27" i="7" s="1"/>
  <c r="J24" i="7"/>
  <c r="J27" i="7" s="1"/>
  <c r="H24" i="7"/>
  <c r="H27" i="7" s="1"/>
  <c r="F24" i="7"/>
  <c r="F27" i="7" s="1"/>
  <c r="P16" i="7"/>
  <c r="N16" i="7"/>
  <c r="J16" i="7"/>
  <c r="H16" i="7"/>
  <c r="F16" i="7"/>
  <c r="P15" i="7"/>
  <c r="N15" i="7"/>
  <c r="J15" i="7"/>
  <c r="H15" i="7"/>
  <c r="F15" i="7"/>
  <c r="P14" i="7"/>
  <c r="N14" i="7"/>
  <c r="J14" i="7"/>
  <c r="H14" i="7"/>
  <c r="F14" i="7"/>
  <c r="I20" i="6"/>
  <c r="H20" i="6"/>
  <c r="G20" i="6"/>
  <c r="F20" i="6"/>
  <c r="E20" i="6"/>
  <c r="I19" i="6"/>
  <c r="I21" i="6" s="1"/>
  <c r="H19" i="6"/>
  <c r="H21" i="6" s="1"/>
  <c r="G19" i="6"/>
  <c r="F19" i="6"/>
  <c r="F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Q39" i="4"/>
  <c r="Q44" i="4"/>
  <c r="P39" i="4"/>
  <c r="P45" i="4" s="1"/>
  <c r="P44" i="4"/>
  <c r="M39" i="4"/>
  <c r="M44" i="4"/>
  <c r="M45" i="4" s="1"/>
  <c r="L39" i="4"/>
  <c r="L45" i="4" s="1"/>
  <c r="L44" i="4"/>
  <c r="K39" i="4"/>
  <c r="K45" i="4" s="1"/>
  <c r="K44" i="4"/>
  <c r="J39" i="4"/>
  <c r="J44" i="4"/>
  <c r="I39" i="4"/>
  <c r="I44" i="4"/>
  <c r="H39" i="4"/>
  <c r="H44" i="4"/>
  <c r="G39" i="4"/>
  <c r="G44" i="4"/>
  <c r="Q24" i="4"/>
  <c r="Q27" i="4" s="1"/>
  <c r="P24" i="4"/>
  <c r="P27" i="4" s="1"/>
  <c r="M24" i="4"/>
  <c r="M27" i="4" s="1"/>
  <c r="L24" i="4"/>
  <c r="L27" i="4" s="1"/>
  <c r="K24" i="4"/>
  <c r="K27" i="4" s="1"/>
  <c r="J24" i="4"/>
  <c r="J27" i="4" s="1"/>
  <c r="I24" i="4"/>
  <c r="I27" i="4" s="1"/>
  <c r="H24" i="4"/>
  <c r="H27" i="4" s="1"/>
  <c r="M16" i="4"/>
  <c r="L16" i="4"/>
  <c r="M15" i="4"/>
  <c r="L15" i="4"/>
  <c r="M14" i="4"/>
  <c r="L14" i="4"/>
  <c r="Q16" i="4"/>
  <c r="P16" i="4"/>
  <c r="Q15" i="4"/>
  <c r="P15" i="4"/>
  <c r="Q14" i="4"/>
  <c r="P14" i="4"/>
  <c r="K16" i="4"/>
  <c r="J16" i="4"/>
  <c r="K15" i="4"/>
  <c r="J15" i="4"/>
  <c r="K14" i="4"/>
  <c r="J14" i="4"/>
  <c r="I16" i="4"/>
  <c r="H16" i="4"/>
  <c r="I15" i="4"/>
  <c r="H15" i="4"/>
  <c r="I14" i="4"/>
  <c r="H14" i="4"/>
  <c r="G24" i="4"/>
  <c r="G27" i="4" s="1"/>
  <c r="G16" i="4"/>
  <c r="G15" i="4"/>
  <c r="G14" i="4"/>
  <c r="F24" i="4"/>
  <c r="F27" i="4" s="1"/>
  <c r="F16" i="4"/>
  <c r="F15" i="4"/>
  <c r="F14" i="4"/>
  <c r="E21" i="6"/>
  <c r="G33" i="5" l="1"/>
  <c r="G35" i="5"/>
  <c r="G42" i="5"/>
  <c r="G40" i="5"/>
  <c r="G28" i="5"/>
  <c r="G37" i="5"/>
  <c r="G34" i="5"/>
  <c r="G30" i="5"/>
  <c r="G41" i="2"/>
  <c r="G29" i="2"/>
  <c r="G14" i="2"/>
  <c r="G24" i="6"/>
  <c r="H24" i="6" s="1"/>
  <c r="G45" i="4"/>
  <c r="G41" i="5"/>
  <c r="O45" i="7"/>
  <c r="G38" i="5"/>
  <c r="I45" i="4"/>
  <c r="Q45" i="7"/>
  <c r="G39" i="5"/>
  <c r="I45" i="5"/>
  <c r="G45" i="5"/>
  <c r="G29" i="5"/>
  <c r="G28" i="2"/>
  <c r="H45" i="4"/>
  <c r="G21" i="2"/>
  <c r="G43" i="5"/>
  <c r="G16" i="2"/>
  <c r="G45" i="7"/>
  <c r="G18" i="2"/>
  <c r="J45" i="7"/>
  <c r="G36" i="5"/>
  <c r="G31" i="5"/>
  <c r="K45" i="7"/>
  <c r="G32" i="5"/>
  <c r="G9" i="2"/>
  <c r="J45" i="4"/>
  <c r="Q45" i="4"/>
  <c r="G37" i="8"/>
  <c r="G42" i="8" s="1"/>
  <c r="G19" i="2"/>
  <c r="G25" i="2"/>
  <c r="G24" i="2"/>
  <c r="G36" i="2"/>
  <c r="N45" i="7"/>
  <c r="G12" i="2"/>
  <c r="G39" i="2"/>
  <c r="G11" i="2"/>
  <c r="G38" i="2"/>
  <c r="I27" i="2"/>
  <c r="G22" i="2"/>
  <c r="G15" i="2"/>
  <c r="G43" i="2"/>
  <c r="F45" i="7"/>
  <c r="G23" i="2"/>
  <c r="G30" i="2"/>
  <c r="F23" i="6"/>
  <c r="H45" i="7"/>
  <c r="G26" i="2"/>
  <c r="G32" i="2"/>
  <c r="G13" i="2"/>
  <c r="G40" i="2"/>
  <c r="I45" i="7"/>
  <c r="G20" i="2"/>
  <c r="G17" i="2"/>
  <c r="G10" i="2"/>
  <c r="G31" i="2"/>
  <c r="P45" i="7"/>
  <c r="H23" i="6"/>
  <c r="G23" i="6"/>
  <c r="G22" i="6"/>
  <c r="E41" i="8"/>
  <c r="E37" i="8"/>
  <c r="E42" i="8" s="1"/>
  <c r="E44" i="8" s="1"/>
  <c r="K37" i="8"/>
  <c r="K42" i="8" s="1"/>
  <c r="K41" i="8"/>
  <c r="K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I41" i="8"/>
  <c r="I44" i="8" s="1"/>
  <c r="G42" i="2"/>
  <c r="I45" i="2"/>
  <c r="G18" i="5"/>
  <c r="G21" i="6"/>
  <c r="G35" i="2"/>
  <c r="G25" i="5"/>
  <c r="G16" i="5"/>
  <c r="G13" i="5"/>
  <c r="G14" i="5"/>
  <c r="H22" i="6" l="1"/>
  <c r="I24" i="6"/>
  <c r="I23" i="6" s="1"/>
  <c r="I22" i="6" l="1"/>
</calcChain>
</file>

<file path=xl/sharedStrings.xml><?xml version="1.0" encoding="utf-8"?>
<sst xmlns="http://schemas.openxmlformats.org/spreadsheetml/2006/main" count="448" uniqueCount="267">
  <si>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</si>
  <si>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</si>
  <si>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</si>
  <si>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</si>
  <si>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</si>
  <si>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</si>
  <si>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</si>
  <si>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</si>
  <si>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</si>
  <si>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</si>
  <si>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</si>
  <si>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</si>
  <si>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</si>
  <si>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</si>
  <si>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</si>
  <si>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</si>
  <si>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</si>
  <si>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</si>
  <si>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</si>
  <si>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</si>
  <si>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</si>
  <si>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</si>
  <si>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</si>
  <si>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</si>
  <si>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</si>
  <si>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</si>
  <si>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</si>
  <si>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</si>
  <si>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</si>
  <si>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</si>
  <si>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</si>
  <si>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</si>
  <si>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</si>
  <si>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</si>
  <si>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</si>
  <si>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</si>
  <si>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</si>
  <si>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</si>
  <si>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</si>
  <si>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</si>
  <si>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</si>
  <si>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</si>
  <si>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</si>
  <si>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</si>
  <si>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</si>
  <si>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</si>
  <si>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</si>
  <si>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</si>
  <si>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</si>
  <si>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</si>
  <si>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</si>
  <si>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</si>
  <si>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</si>
  <si>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</si>
  <si>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</si>
  <si>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</si>
  <si>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</si>
  <si>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</si>
  <si>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</si>
  <si>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</si>
  <si>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</si>
  <si>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</si>
  <si>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</si>
  <si>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</si>
  <si>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</si>
  <si>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</si>
  <si>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</si>
  <si>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</si>
  <si>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</si>
  <si>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</si>
  <si>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</si>
  <si>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</si>
  <si>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</si>
  <si>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</si>
  <si>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</si>
  <si>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</si>
  <si>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</si>
  <si>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</si>
  <si>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</si>
  <si>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</si>
  <si>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</si>
  <si>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</si>
  <si>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</si>
  <si>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</si>
  <si>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</si>
  <si>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</si>
  <si>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</si>
  <si>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</si>
  <si>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</si>
  <si>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</si>
  <si>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</si>
  <si>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</si>
  <si>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</si>
  <si>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</si>
  <si>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</si>
  <si>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</si>
  <si>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</si>
  <si>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</si>
  <si>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</si>
  <si>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</si>
  <si>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</si>
  <si>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</si>
  <si>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</si>
  <si>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</si>
  <si>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</si>
  <si>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</si>
  <si>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</si>
  <si>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</si>
  <si>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</si>
  <si>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</si>
  <si>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</si>
  <si>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</si>
  <si>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</si>
  <si>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</si>
  <si>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</si>
  <si>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</si>
  <si>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</si>
  <si>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</si>
  <si>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</si>
  <si>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</si>
  <si>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</si>
  <si>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</si>
  <si>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</si>
  <si>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</si>
  <si>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</si>
  <si>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</si>
  <si>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</si>
  <si>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</si>
  <si>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</si>
  <si>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</si>
  <si>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</si>
  <si>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</si>
  <si>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</si>
  <si>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</si>
  <si>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</si>
  <si>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</si>
  <si>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</si>
  <si>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</si>
  <si>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</si>
  <si>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</si>
  <si>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</si>
  <si>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</si>
  <si>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</si>
  <si>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</si>
  <si>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</si>
  <si>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</si>
  <si>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</si>
  <si>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</si>
  <si>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</si>
  <si>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</si>
  <si>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</si>
  <si>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</si>
  <si>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</si>
  <si>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</si>
  <si>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</si>
  <si>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</si>
  <si>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</si>
  <si>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</si>
  <si>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</si>
  <si>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</si>
  <si>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</si>
  <si>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</si>
  <si>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</si>
  <si>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</si>
  <si>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</si>
  <si>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</si>
  <si>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</si>
  <si>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</si>
  <si>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</si>
  <si>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</si>
  <si>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</si>
  <si>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</si>
  <si>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</si>
  <si>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</si>
  <si>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</si>
  <si>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</si>
  <si>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</si>
  <si>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</si>
  <si>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</si>
  <si>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</si>
  <si>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</si>
  <si>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</si>
  <si>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</si>
  <si>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</si>
  <si>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</si>
  <si>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</si>
  <si>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</si>
  <si>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</si>
  <si>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</si>
  <si>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</si>
  <si>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</si>
  <si>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</si>
  <si>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</si>
  <si>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</si>
  <si>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</si>
  <si>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</si>
  <si>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</si>
  <si>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</si>
  <si>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</si>
  <si>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</si>
  <si>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</si>
  <si>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</si>
  <si>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</si>
  <si>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</si>
  <si>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</si>
  <si>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</si>
  <si>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</si>
  <si>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</si>
  <si>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</si>
  <si>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</si>
  <si>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</si>
  <si>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</si>
  <si>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</si>
  <si>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</si>
  <si>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</si>
  <si>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</si>
  <si>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</si>
  <si>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</si>
  <si>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</si>
  <si>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</si>
  <si>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</si>
  <si>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</si>
  <si>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</si>
  <si>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</si>
  <si>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</si>
  <si>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</si>
  <si>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</si>
  <si>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</si>
  <si>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</si>
  <si>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</si>
  <si>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</si>
  <si>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</si>
  <si>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</si>
  <si>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</si>
  <si>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</si>
  <si>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</si>
  <si>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</si>
  <si>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</si>
  <si>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</si>
  <si>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</si>
  <si>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</si>
  <si>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</si>
  <si>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</si>
  <si>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</si>
  <si>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</si>
  <si>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</si>
  <si>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</si>
  <si>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</si>
  <si>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</si>
  <si>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</si>
  <si>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電気事業</t>
    <rPh sb="0" eb="2">
      <t>デンキ</t>
    </rPh>
    <rPh sb="2" eb="4">
      <t>ジギョウ</t>
    </rPh>
    <phoneticPr fontId="9"/>
  </si>
  <si>
    <t>水道事業</t>
    <rPh sb="0" eb="2">
      <t>スイドウ</t>
    </rPh>
    <rPh sb="2" eb="4">
      <t>ジギョウ</t>
    </rPh>
    <phoneticPr fontId="9"/>
  </si>
  <si>
    <t>工業用水道事業</t>
    <rPh sb="0" eb="2">
      <t>コウギョウ</t>
    </rPh>
    <rPh sb="2" eb="3">
      <t>ヨウ</t>
    </rPh>
    <rPh sb="3" eb="5">
      <t>スイドウ</t>
    </rPh>
    <rPh sb="5" eb="7">
      <t>ジギョウ</t>
    </rPh>
    <phoneticPr fontId="9"/>
  </si>
  <si>
    <t>用地造成</t>
    <rPh sb="0" eb="2">
      <t>ヨウチ</t>
    </rPh>
    <rPh sb="2" eb="4">
      <t>ゾウセイ</t>
    </rPh>
    <phoneticPr fontId="9"/>
  </si>
  <si>
    <t>施設事業</t>
    <rPh sb="0" eb="2">
      <t>シセツ</t>
    </rPh>
    <rPh sb="2" eb="4">
      <t>ジギョウ</t>
    </rPh>
    <phoneticPr fontId="9"/>
  </si>
  <si>
    <t>下水道事業</t>
    <rPh sb="0" eb="3">
      <t>ゲスイドウ</t>
    </rPh>
    <rPh sb="3" eb="5">
      <t>ジギョウ</t>
    </rPh>
    <phoneticPr fontId="9"/>
  </si>
  <si>
    <t>電気事業</t>
  </si>
  <si>
    <t>水道事業</t>
  </si>
  <si>
    <t>工業用水道事業</t>
  </si>
  <si>
    <t>用地事業</t>
  </si>
  <si>
    <t>施設事業</t>
  </si>
  <si>
    <t>下水道事業</t>
  </si>
  <si>
    <t>栃木県住宅供給公社</t>
  </si>
  <si>
    <t>栃木県道路公社</t>
  </si>
  <si>
    <t>栃木県土地開発公社</t>
  </si>
  <si>
    <t>栃木県</t>
    <rPh sb="0" eb="3">
      <t>トチギケン</t>
    </rPh>
    <phoneticPr fontId="9"/>
  </si>
  <si>
    <t>栃木県</t>
    <rPh sb="0" eb="3">
      <t>トチギケン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</si>
</sst>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2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b/>
      <sz val="12"/>
      <name val="ＭＳ Ｐゴシック"/>
      <family val="1"/>
      <charset val="128"/>
    </font>
    <font>
      <b/>
      <sz val="11"/>
      <name val="ＭＳ Ｐゴシック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06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41" fontId="0" fillId="0" borderId="10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0" fontId="20" fillId="0" borderId="5" xfId="0" applyFont="1" applyBorder="1" applyAlignment="1">
      <alignment horizontal="distributed" vertical="center" justifyLastLine="1"/>
    </xf>
    <xf numFmtId="0" fontId="21" fillId="0" borderId="5" xfId="0" applyFont="1" applyBorder="1" applyAlignment="1">
      <alignment horizontal="distributed" vertical="center" justifyLastLine="1"/>
    </xf>
    <xf numFmtId="41" fontId="20" fillId="0" borderId="5" xfId="0" applyNumberFormat="1" applyFont="1" applyBorder="1" applyAlignment="1">
      <alignment horizontal="distributed" vertical="center" justifyLastLine="1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0" fontId="2" fillId="0" borderId="10" xfId="0" applyFont="1" applyBorder="1" applyAlignment="1">
      <alignment horizontal="center"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F44" sqref="F44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6" t="s">
        <v>0</v>
      </c>
      <c r="B1" s="16"/>
      <c r="C1" s="16"/>
      <c r="D1" s="16"/>
      <c r="E1" s="84" t="s">
        <v>265</v>
      </c>
      <c r="F1" s="1"/>
    </row>
    <row r="3" spans="1:11" ht="14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6"/>
      <c r="F7" s="45" t="s">
        <v>241</v>
      </c>
      <c r="G7" s="45"/>
      <c r="H7" s="45" t="s">
        <v>238</v>
      </c>
      <c r="I7" s="46" t="s">
        <v>21</v>
      </c>
    </row>
    <row r="8" spans="1:11" ht="17.149999999999999" customHeight="1">
      <c r="A8" s="18"/>
      <c r="B8" s="19"/>
      <c r="C8" s="19"/>
      <c r="D8" s="19"/>
      <c r="E8" s="57"/>
      <c r="F8" s="48" t="s">
        <v>90</v>
      </c>
      <c r="G8" s="48" t="s">
        <v>2</v>
      </c>
      <c r="H8" s="48" t="s">
        <v>233</v>
      </c>
      <c r="I8" s="49"/>
    </row>
    <row r="9" spans="1:11" ht="18" customHeight="1">
      <c r="A9" s="87" t="s">
        <v>87</v>
      </c>
      <c r="B9" s="87" t="s">
        <v>89</v>
      </c>
      <c r="C9" s="58" t="s">
        <v>3</v>
      </c>
      <c r="D9" s="50"/>
      <c r="E9" s="50"/>
      <c r="F9" s="51">
        <v>338797</v>
      </c>
      <c r="G9" s="52">
        <f>F9/$F$27*100</f>
        <v>38.44993633233387</v>
      </c>
      <c r="H9" s="51">
        <v>317885</v>
      </c>
      <c r="I9" s="52">
        <f>(F9/H9-1)*100</f>
        <v>6.5784796388631106</v>
      </c>
      <c r="K9" s="23"/>
    </row>
    <row r="10" spans="1:11" ht="18" customHeight="1">
      <c r="A10" s="87"/>
      <c r="B10" s="87"/>
      <c r="C10" s="60"/>
      <c r="D10" s="62" t="s">
        <v>22</v>
      </c>
      <c r="E10" s="50"/>
      <c r="F10" s="51">
        <v>91182</v>
      </c>
      <c r="G10" s="52">
        <f t="shared" ref="G10:G26" si="0">F10/$F$27*100</f>
        <v>10.34820879362824</v>
      </c>
      <c r="H10" s="51">
        <v>81001</v>
      </c>
      <c r="I10" s="52">
        <f t="shared" ref="I10:I27" si="1">(F10/H10-1)*100</f>
        <v>12.568980629868776</v>
      </c>
    </row>
    <row r="11" spans="1:11" ht="18" customHeight="1">
      <c r="A11" s="87"/>
      <c r="B11" s="87"/>
      <c r="C11" s="60"/>
      <c r="D11" s="60"/>
      <c r="E11" s="44" t="s">
        <v>23</v>
      </c>
      <c r="F11" s="51">
        <v>84608</v>
      </c>
      <c r="G11" s="52">
        <f t="shared" si="0"/>
        <v>9.6021281569969741</v>
      </c>
      <c r="H11" s="51">
        <v>74993</v>
      </c>
      <c r="I11" s="52">
        <f t="shared" si="1"/>
        <v>12.821196645020194</v>
      </c>
    </row>
    <row r="12" spans="1:11" ht="18" customHeight="1">
      <c r="A12" s="87"/>
      <c r="B12" s="87"/>
      <c r="C12" s="60"/>
      <c r="D12" s="60"/>
      <c r="E12" s="44" t="s">
        <v>24</v>
      </c>
      <c r="F12" s="51">
        <v>6574</v>
      </c>
      <c r="G12" s="52">
        <f t="shared" si="0"/>
        <v>0.74608063663126556</v>
      </c>
      <c r="H12" s="51">
        <v>6008</v>
      </c>
      <c r="I12" s="52">
        <f t="shared" si="1"/>
        <v>9.4207723035952142</v>
      </c>
    </row>
    <row r="13" spans="1:11" ht="18" customHeight="1">
      <c r="A13" s="87"/>
      <c r="B13" s="87"/>
      <c r="C13" s="60"/>
      <c r="D13" s="61"/>
      <c r="E13" s="44" t="s">
        <v>25</v>
      </c>
      <c r="F13" s="51"/>
      <c r="G13" s="52">
        <f t="shared" si="0"/>
        <v>0</v>
      </c>
      <c r="H13" s="51"/>
      <c r="I13" s="52" t="e">
        <f t="shared" si="1"/>
        <v>#DIV/0!</v>
      </c>
    </row>
    <row r="14" spans="1:11" ht="18" customHeight="1">
      <c r="A14" s="87"/>
      <c r="B14" s="87"/>
      <c r="C14" s="60"/>
      <c r="D14" s="58" t="s">
        <v>26</v>
      </c>
      <c r="E14" s="50"/>
      <c r="F14" s="51">
        <v>72085</v>
      </c>
      <c r="G14" s="52">
        <f t="shared" si="0"/>
        <v>8.1808978843268587</v>
      </c>
      <c r="H14" s="51">
        <v>66169</v>
      </c>
      <c r="I14" s="52">
        <f t="shared" si="1"/>
        <v>8.9407426438362414</v>
      </c>
    </row>
    <row r="15" spans="1:11" ht="18" customHeight="1">
      <c r="A15" s="87"/>
      <c r="B15" s="87"/>
      <c r="C15" s="60"/>
      <c r="D15" s="60"/>
      <c r="E15" s="44" t="s">
        <v>27</v>
      </c>
      <c r="F15" s="51">
        <v>2610</v>
      </c>
      <c r="G15" s="52">
        <f t="shared" si="0"/>
        <v>0.29620785847392805</v>
      </c>
      <c r="H15" s="51">
        <v>2403</v>
      </c>
      <c r="I15" s="52">
        <f t="shared" si="1"/>
        <v>8.6142322097378266</v>
      </c>
    </row>
    <row r="16" spans="1:11" ht="18" customHeight="1">
      <c r="A16" s="87"/>
      <c r="B16" s="87"/>
      <c r="C16" s="60"/>
      <c r="D16" s="61"/>
      <c r="E16" s="44" t="s">
        <v>28</v>
      </c>
      <c r="F16" s="51">
        <v>69475</v>
      </c>
      <c r="G16" s="52">
        <f t="shared" si="0"/>
        <v>7.8846900258529304</v>
      </c>
      <c r="H16" s="51">
        <v>63766</v>
      </c>
      <c r="I16" s="52">
        <f t="shared" si="1"/>
        <v>8.9530470783803384</v>
      </c>
      <c r="K16" s="24"/>
    </row>
    <row r="17" spans="1:26" ht="18" customHeight="1">
      <c r="A17" s="87"/>
      <c r="B17" s="87"/>
      <c r="C17" s="60"/>
      <c r="D17" s="88" t="s">
        <v>29</v>
      </c>
      <c r="E17" s="89"/>
      <c r="F17" s="51">
        <v>108401</v>
      </c>
      <c r="G17" s="52">
        <f t="shared" si="0"/>
        <v>12.30238623234953</v>
      </c>
      <c r="H17" s="51">
        <v>103399</v>
      </c>
      <c r="I17" s="52">
        <f t="shared" si="1"/>
        <v>4.8375709629686847</v>
      </c>
    </row>
    <row r="18" spans="1:26" ht="18" customHeight="1">
      <c r="A18" s="87"/>
      <c r="B18" s="87"/>
      <c r="C18" s="60"/>
      <c r="D18" s="88" t="s">
        <v>93</v>
      </c>
      <c r="E18" s="90"/>
      <c r="F18" s="51">
        <v>5452</v>
      </c>
      <c r="G18" s="52">
        <f t="shared" si="0"/>
        <v>0.61874530436776076</v>
      </c>
      <c r="H18" s="51">
        <v>4582</v>
      </c>
      <c r="I18" s="52">
        <f t="shared" si="1"/>
        <v>18.98734177215189</v>
      </c>
    </row>
    <row r="19" spans="1:26" ht="18" customHeight="1">
      <c r="A19" s="87"/>
      <c r="B19" s="87"/>
      <c r="C19" s="59"/>
      <c r="D19" s="88" t="s">
        <v>94</v>
      </c>
      <c r="E19" s="90"/>
      <c r="F19" s="53"/>
      <c r="G19" s="52">
        <f t="shared" si="0"/>
        <v>0</v>
      </c>
      <c r="H19" s="51"/>
      <c r="I19" s="52" t="e">
        <f t="shared" si="1"/>
        <v>#DIV/0!</v>
      </c>
      <c r="Z19" s="2" t="s">
        <v>95</v>
      </c>
    </row>
    <row r="20" spans="1:26" ht="18" customHeight="1">
      <c r="A20" s="87"/>
      <c r="B20" s="87"/>
      <c r="C20" s="50" t="s">
        <v>4</v>
      </c>
      <c r="D20" s="50"/>
      <c r="E20" s="50"/>
      <c r="F20" s="51">
        <v>46100</v>
      </c>
      <c r="G20" s="52">
        <f t="shared" si="0"/>
        <v>5.2318706036965832</v>
      </c>
      <c r="H20" s="51">
        <v>41100</v>
      </c>
      <c r="I20" s="52">
        <f t="shared" si="1"/>
        <v>12.165450121654509</v>
      </c>
    </row>
    <row r="21" spans="1:26" ht="18" customHeight="1">
      <c r="A21" s="87"/>
      <c r="B21" s="87"/>
      <c r="C21" s="50" t="s">
        <v>5</v>
      </c>
      <c r="D21" s="50"/>
      <c r="E21" s="50"/>
      <c r="F21" s="51">
        <v>151000</v>
      </c>
      <c r="G21" s="52">
        <f t="shared" si="0"/>
        <v>17.136929743127638</v>
      </c>
      <c r="H21" s="51">
        <v>147500</v>
      </c>
      <c r="I21" s="52">
        <f t="shared" si="1"/>
        <v>2.3728813559322104</v>
      </c>
    </row>
    <row r="22" spans="1:26" ht="18" customHeight="1">
      <c r="A22" s="87"/>
      <c r="B22" s="87"/>
      <c r="C22" s="50" t="s">
        <v>30</v>
      </c>
      <c r="D22" s="50"/>
      <c r="E22" s="50"/>
      <c r="F22" s="51">
        <v>9890</v>
      </c>
      <c r="G22" s="52">
        <f t="shared" si="0"/>
        <v>1.1224121533743863</v>
      </c>
      <c r="H22" s="51">
        <v>10068</v>
      </c>
      <c r="I22" s="52">
        <f t="shared" si="1"/>
        <v>-1.7679777512912165</v>
      </c>
    </row>
    <row r="23" spans="1:26" ht="18" customHeight="1">
      <c r="A23" s="87"/>
      <c r="B23" s="87"/>
      <c r="C23" s="50" t="s">
        <v>6</v>
      </c>
      <c r="D23" s="50"/>
      <c r="E23" s="50"/>
      <c r="F23" s="51">
        <v>95704</v>
      </c>
      <c r="G23" s="52">
        <f t="shared" si="0"/>
        <v>10.861408769114487</v>
      </c>
      <c r="H23" s="51">
        <v>93036</v>
      </c>
      <c r="I23" s="52">
        <f t="shared" si="1"/>
        <v>2.867707124123986</v>
      </c>
    </row>
    <row r="24" spans="1:26" ht="18" customHeight="1">
      <c r="A24" s="87"/>
      <c r="B24" s="87"/>
      <c r="C24" s="50" t="s">
        <v>31</v>
      </c>
      <c r="D24" s="50"/>
      <c r="E24" s="50"/>
      <c r="F24" s="51">
        <v>1758</v>
      </c>
      <c r="G24" s="52">
        <f t="shared" si="0"/>
        <v>0.19951471846634694</v>
      </c>
      <c r="H24" s="51">
        <v>1669</v>
      </c>
      <c r="I24" s="52">
        <f t="shared" si="1"/>
        <v>5.3325344517675344</v>
      </c>
    </row>
    <row r="25" spans="1:26" ht="18" customHeight="1">
      <c r="A25" s="87"/>
      <c r="B25" s="87"/>
      <c r="C25" s="50" t="s">
        <v>7</v>
      </c>
      <c r="D25" s="50"/>
      <c r="E25" s="50"/>
      <c r="F25" s="51">
        <v>59200</v>
      </c>
      <c r="G25" s="52">
        <f t="shared" si="0"/>
        <v>6.7185843761136166</v>
      </c>
      <c r="H25" s="51">
        <v>64500</v>
      </c>
      <c r="I25" s="52">
        <f t="shared" si="1"/>
        <v>-8.2170542635658919</v>
      </c>
    </row>
    <row r="26" spans="1:26" ht="18" customHeight="1">
      <c r="A26" s="87"/>
      <c r="B26" s="87"/>
      <c r="C26" s="50" t="s">
        <v>8</v>
      </c>
      <c r="D26" s="50"/>
      <c r="E26" s="50"/>
      <c r="F26" s="51">
        <v>178689</v>
      </c>
      <c r="G26" s="52">
        <f t="shared" si="0"/>
        <v>20.279343303773075</v>
      </c>
      <c r="H26" s="51">
        <v>216553</v>
      </c>
      <c r="I26" s="52">
        <f t="shared" si="1"/>
        <v>-17.484865136941075</v>
      </c>
    </row>
    <row r="27" spans="1:26" ht="18" customHeight="1">
      <c r="A27" s="87"/>
      <c r="B27" s="87"/>
      <c r="C27" s="50" t="s">
        <v>9</v>
      </c>
      <c r="D27" s="50"/>
      <c r="E27" s="50"/>
      <c r="F27" s="51">
        <f>SUM(F9,F20:F26)</f>
        <v>881138</v>
      </c>
      <c r="G27" s="52">
        <f>F27/$F$27*100</f>
        <v>100</v>
      </c>
      <c r="H27" s="51">
        <f>SUM(H9,H20:H26)</f>
        <v>892311</v>
      </c>
      <c r="I27" s="52">
        <f t="shared" si="1"/>
        <v>-1.2521419101636067</v>
      </c>
    </row>
    <row r="28" spans="1:26" ht="18" customHeight="1">
      <c r="A28" s="87"/>
      <c r="B28" s="87" t="s">
        <v>88</v>
      </c>
      <c r="C28" s="58" t="s">
        <v>10</v>
      </c>
      <c r="D28" s="50"/>
      <c r="E28" s="50"/>
      <c r="F28" s="51">
        <v>345602</v>
      </c>
      <c r="G28" s="52">
        <f>F28/$F$45*100</f>
        <v>39.222233066784092</v>
      </c>
      <c r="H28" s="51">
        <v>337973</v>
      </c>
      <c r="I28" s="52">
        <f>(F28/H28-1)*100</f>
        <v>2.257280907054704</v>
      </c>
    </row>
    <row r="29" spans="1:26" ht="18" customHeight="1">
      <c r="A29" s="87"/>
      <c r="B29" s="87"/>
      <c r="C29" s="60"/>
      <c r="D29" s="50" t="s">
        <v>11</v>
      </c>
      <c r="E29" s="50"/>
      <c r="F29" s="51">
        <v>223514</v>
      </c>
      <c r="G29" s="52">
        <f t="shared" ref="G29:G44" si="2">F29/$F$45*100</f>
        <v>25.366514666261132</v>
      </c>
      <c r="H29" s="51">
        <v>218886</v>
      </c>
      <c r="I29" s="52">
        <f t="shared" ref="I29:I45" si="3">(F29/H29-1)*100</f>
        <v>2.1143426258417586</v>
      </c>
    </row>
    <row r="30" spans="1:26" ht="18" customHeight="1">
      <c r="A30" s="87"/>
      <c r="B30" s="87"/>
      <c r="C30" s="60"/>
      <c r="D30" s="50" t="s">
        <v>32</v>
      </c>
      <c r="E30" s="50"/>
      <c r="F30" s="51">
        <v>22006</v>
      </c>
      <c r="G30" s="52">
        <f t="shared" si="2"/>
        <v>2.4974521584587204</v>
      </c>
      <c r="H30" s="51">
        <v>20511</v>
      </c>
      <c r="I30" s="52">
        <f t="shared" si="3"/>
        <v>7.2887718785042077</v>
      </c>
    </row>
    <row r="31" spans="1:26" ht="18" customHeight="1">
      <c r="A31" s="87"/>
      <c r="B31" s="87"/>
      <c r="C31" s="59"/>
      <c r="D31" s="50" t="s">
        <v>12</v>
      </c>
      <c r="E31" s="50"/>
      <c r="F31" s="51">
        <v>100082</v>
      </c>
      <c r="G31" s="52">
        <f t="shared" si="2"/>
        <v>11.358266242064239</v>
      </c>
      <c r="H31" s="51">
        <v>98576</v>
      </c>
      <c r="I31" s="52">
        <f t="shared" si="3"/>
        <v>1.5277552345398515</v>
      </c>
    </row>
    <row r="32" spans="1:26" ht="18" customHeight="1">
      <c r="A32" s="87"/>
      <c r="B32" s="87"/>
      <c r="C32" s="58" t="s">
        <v>13</v>
      </c>
      <c r="D32" s="50"/>
      <c r="E32" s="50"/>
      <c r="F32" s="51">
        <v>409570</v>
      </c>
      <c r="G32" s="52">
        <f t="shared" si="2"/>
        <v>46.481935860217128</v>
      </c>
      <c r="H32" s="51">
        <v>428835</v>
      </c>
      <c r="I32" s="52">
        <f t="shared" si="3"/>
        <v>-4.4924038383061138</v>
      </c>
    </row>
    <row r="33" spans="1:9" ht="18" customHeight="1">
      <c r="A33" s="87"/>
      <c r="B33" s="87"/>
      <c r="C33" s="60"/>
      <c r="D33" s="50" t="s">
        <v>14</v>
      </c>
      <c r="E33" s="50"/>
      <c r="F33" s="51">
        <v>30127</v>
      </c>
      <c r="G33" s="52">
        <f t="shared" si="2"/>
        <v>3.419101207756333</v>
      </c>
      <c r="H33" s="51">
        <v>30065</v>
      </c>
      <c r="I33" s="52">
        <f t="shared" si="3"/>
        <v>0.20621985697655276</v>
      </c>
    </row>
    <row r="34" spans="1:9" ht="18" customHeight="1">
      <c r="A34" s="87"/>
      <c r="B34" s="87"/>
      <c r="C34" s="60"/>
      <c r="D34" s="50" t="s">
        <v>33</v>
      </c>
      <c r="E34" s="50"/>
      <c r="F34" s="51">
        <v>8617</v>
      </c>
      <c r="G34" s="52">
        <f t="shared" si="2"/>
        <v>0.97793989136775394</v>
      </c>
      <c r="H34" s="51">
        <v>8508</v>
      </c>
      <c r="I34" s="52">
        <f t="shared" si="3"/>
        <v>1.2811471556182452</v>
      </c>
    </row>
    <row r="35" spans="1:9" ht="18" customHeight="1">
      <c r="A35" s="87"/>
      <c r="B35" s="87"/>
      <c r="C35" s="60"/>
      <c r="D35" s="50" t="s">
        <v>34</v>
      </c>
      <c r="E35" s="50"/>
      <c r="F35" s="51">
        <v>227190</v>
      </c>
      <c r="G35" s="52">
        <f t="shared" si="2"/>
        <v>25.783702439345486</v>
      </c>
      <c r="H35" s="51">
        <v>224325</v>
      </c>
      <c r="I35" s="52">
        <f t="shared" si="3"/>
        <v>1.2771648278167902</v>
      </c>
    </row>
    <row r="36" spans="1:9" ht="18" customHeight="1">
      <c r="A36" s="87"/>
      <c r="B36" s="87"/>
      <c r="C36" s="60"/>
      <c r="D36" s="50" t="s">
        <v>35</v>
      </c>
      <c r="E36" s="50"/>
      <c r="F36" s="51">
        <v>11829</v>
      </c>
      <c r="G36" s="52">
        <f t="shared" si="2"/>
        <v>1.3424684896122969</v>
      </c>
      <c r="H36" s="51">
        <v>11966</v>
      </c>
      <c r="I36" s="52">
        <f t="shared" si="3"/>
        <v>-1.1449105799765991</v>
      </c>
    </row>
    <row r="37" spans="1:9" ht="18" customHeight="1">
      <c r="A37" s="87"/>
      <c r="B37" s="87"/>
      <c r="C37" s="60"/>
      <c r="D37" s="50" t="s">
        <v>15</v>
      </c>
      <c r="E37" s="50"/>
      <c r="F37" s="51">
        <v>7131</v>
      </c>
      <c r="G37" s="52">
        <f t="shared" si="2"/>
        <v>0.80929434435922631</v>
      </c>
      <c r="H37" s="51">
        <v>4744</v>
      </c>
      <c r="I37" s="52">
        <f t="shared" si="3"/>
        <v>50.31618887015177</v>
      </c>
    </row>
    <row r="38" spans="1:9" ht="18" customHeight="1">
      <c r="A38" s="87"/>
      <c r="B38" s="87"/>
      <c r="C38" s="59"/>
      <c r="D38" s="50" t="s">
        <v>36</v>
      </c>
      <c r="E38" s="50"/>
      <c r="F38" s="51">
        <v>124175</v>
      </c>
      <c r="G38" s="52">
        <f t="shared" si="2"/>
        <v>14.092571197701155</v>
      </c>
      <c r="H38" s="51">
        <v>148726</v>
      </c>
      <c r="I38" s="52">
        <f t="shared" si="3"/>
        <v>-16.507537350564128</v>
      </c>
    </row>
    <row r="39" spans="1:9" ht="18" customHeight="1">
      <c r="A39" s="87"/>
      <c r="B39" s="87"/>
      <c r="C39" s="58" t="s">
        <v>16</v>
      </c>
      <c r="D39" s="50"/>
      <c r="E39" s="50"/>
      <c r="F39" s="51">
        <v>125966</v>
      </c>
      <c r="G39" s="52">
        <f t="shared" si="2"/>
        <v>14.29583107299878</v>
      </c>
      <c r="H39" s="51">
        <v>125503</v>
      </c>
      <c r="I39" s="52">
        <f t="shared" si="3"/>
        <v>0.36891548409201391</v>
      </c>
    </row>
    <row r="40" spans="1:9" ht="18" customHeight="1">
      <c r="A40" s="87"/>
      <c r="B40" s="87"/>
      <c r="C40" s="60"/>
      <c r="D40" s="58" t="s">
        <v>17</v>
      </c>
      <c r="E40" s="50"/>
      <c r="F40" s="51">
        <v>123318</v>
      </c>
      <c r="G40" s="52">
        <f t="shared" si="2"/>
        <v>13.995310609688834</v>
      </c>
      <c r="H40" s="51">
        <v>122901</v>
      </c>
      <c r="I40" s="52">
        <f t="shared" si="3"/>
        <v>0.33929748334025067</v>
      </c>
    </row>
    <row r="41" spans="1:9" ht="18" customHeight="1">
      <c r="A41" s="87"/>
      <c r="B41" s="87"/>
      <c r="C41" s="60"/>
      <c r="D41" s="60"/>
      <c r="E41" s="54" t="s">
        <v>91</v>
      </c>
      <c r="F41" s="51">
        <v>68406</v>
      </c>
      <c r="G41" s="52">
        <f t="shared" si="2"/>
        <v>7.7633696424396632</v>
      </c>
      <c r="H41" s="51">
        <v>71180</v>
      </c>
      <c r="I41" s="55">
        <f t="shared" si="3"/>
        <v>-3.8971621241921883</v>
      </c>
    </row>
    <row r="42" spans="1:9" ht="18" customHeight="1">
      <c r="A42" s="87"/>
      <c r="B42" s="87"/>
      <c r="C42" s="60"/>
      <c r="D42" s="59"/>
      <c r="E42" s="44" t="s">
        <v>37</v>
      </c>
      <c r="F42" s="51">
        <v>54912</v>
      </c>
      <c r="G42" s="52">
        <f t="shared" si="2"/>
        <v>6.2319409672491703</v>
      </c>
      <c r="H42" s="51">
        <v>51721</v>
      </c>
      <c r="I42" s="55">
        <f t="shared" si="3"/>
        <v>6.1696409582181255</v>
      </c>
    </row>
    <row r="43" spans="1:9" ht="18" customHeight="1">
      <c r="A43" s="87"/>
      <c r="B43" s="87"/>
      <c r="C43" s="60"/>
      <c r="D43" s="50" t="s">
        <v>38</v>
      </c>
      <c r="E43" s="50"/>
      <c r="F43" s="51">
        <v>2648</v>
      </c>
      <c r="G43" s="52">
        <f t="shared" si="2"/>
        <v>0.30052046330994692</v>
      </c>
      <c r="H43" s="51">
        <v>2602</v>
      </c>
      <c r="I43" s="55">
        <f t="shared" si="3"/>
        <v>1.7678708685626487</v>
      </c>
    </row>
    <row r="44" spans="1:9" ht="18" customHeight="1">
      <c r="A44" s="87"/>
      <c r="B44" s="87"/>
      <c r="C44" s="59"/>
      <c r="D44" s="50" t="s">
        <v>39</v>
      </c>
      <c r="E44" s="50"/>
      <c r="F44" s="51"/>
      <c r="G44" s="52">
        <f t="shared" si="2"/>
        <v>0</v>
      </c>
      <c r="H44" s="51"/>
      <c r="I44" s="52" t="e">
        <f t="shared" si="3"/>
        <v>#DIV/0!</v>
      </c>
    </row>
    <row r="45" spans="1:9" ht="18" customHeight="1">
      <c r="A45" s="87"/>
      <c r="B45" s="87"/>
      <c r="C45" s="44" t="s">
        <v>18</v>
      </c>
      <c r="D45" s="44"/>
      <c r="E45" s="44"/>
      <c r="F45" s="51">
        <f>SUM(F28,F32,F39)</f>
        <v>881138</v>
      </c>
      <c r="G45" s="52">
        <f>F45/$F$45*100</f>
        <v>100</v>
      </c>
      <c r="H45" s="51">
        <f>SUM(H28,H32,H39)</f>
        <v>892311</v>
      </c>
      <c r="I45" s="52">
        <f t="shared" si="3"/>
        <v>-1.2521419101636067</v>
      </c>
    </row>
    <row r="46" spans="1:9">
      <c r="A46" s="21" t="s">
        <v>19</v>
      </c>
    </row>
    <row r="47" spans="1:9">
      <c r="A47" s="22" t="s">
        <v>20</v>
      </c>
    </row>
    <row r="48" spans="1:9">
      <c r="A48" s="22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0"/>
  <sheetViews>
    <sheetView view="pageBreakPreview" zoomScaleNormal="100" zoomScaleSheetLayoutView="10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P27" sqref="P27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3" width="13.6328125" style="2" customWidth="1"/>
    <col min="24" max="27" width="12" style="2" customWidth="1"/>
    <col min="28" max="16384" width="9" style="2"/>
  </cols>
  <sheetData>
    <row r="1" spans="1:27" ht="34" customHeight="1">
      <c r="A1" s="20" t="s">
        <v>0</v>
      </c>
      <c r="B1" s="11"/>
      <c r="C1" s="11"/>
      <c r="D1" s="85" t="s">
        <v>265</v>
      </c>
      <c r="E1" s="13"/>
      <c r="F1" s="13"/>
      <c r="G1" s="13"/>
    </row>
    <row r="2" spans="1:27" ht="15" customHeight="1"/>
    <row r="3" spans="1:27" ht="15" customHeight="1">
      <c r="A3" s="14" t="s">
        <v>46</v>
      </c>
      <c r="B3" s="14"/>
      <c r="C3" s="14"/>
      <c r="D3" s="14"/>
    </row>
    <row r="4" spans="1:27" ht="15" customHeight="1">
      <c r="A4" s="14"/>
      <c r="B4" s="14"/>
      <c r="C4" s="14"/>
      <c r="D4" s="14"/>
    </row>
    <row r="5" spans="1:27" ht="16" customHeight="1">
      <c r="A5" s="12" t="s">
        <v>242</v>
      </c>
      <c r="B5" s="12"/>
      <c r="C5" s="12"/>
      <c r="D5" s="12"/>
      <c r="K5" s="15"/>
      <c r="Q5" s="15" t="s">
        <v>47</v>
      </c>
    </row>
    <row r="6" spans="1:27" ht="16" customHeight="1">
      <c r="A6" s="93" t="s">
        <v>48</v>
      </c>
      <c r="B6" s="94"/>
      <c r="C6" s="94"/>
      <c r="D6" s="94"/>
      <c r="E6" s="94"/>
      <c r="F6" s="98" t="s">
        <v>250</v>
      </c>
      <c r="G6" s="98"/>
      <c r="H6" s="98" t="s">
        <v>251</v>
      </c>
      <c r="I6" s="98"/>
      <c r="J6" s="98" t="s">
        <v>252</v>
      </c>
      <c r="K6" s="98"/>
      <c r="L6" s="98" t="s">
        <v>253</v>
      </c>
      <c r="M6" s="98"/>
      <c r="N6" s="98" t="s">
        <v>254</v>
      </c>
      <c r="O6" s="98"/>
      <c r="P6" s="98" t="s">
        <v>255</v>
      </c>
      <c r="Q6" s="98"/>
    </row>
    <row r="7" spans="1:27" ht="16" customHeight="1">
      <c r="A7" s="94"/>
      <c r="B7" s="94"/>
      <c r="C7" s="94"/>
      <c r="D7" s="94"/>
      <c r="E7" s="94"/>
      <c r="F7" s="48" t="s">
        <v>243</v>
      </c>
      <c r="G7" s="48" t="s">
        <v>238</v>
      </c>
      <c r="H7" s="48" t="s">
        <v>243</v>
      </c>
      <c r="I7" s="48" t="s">
        <v>238</v>
      </c>
      <c r="J7" s="48" t="s">
        <v>243</v>
      </c>
      <c r="K7" s="48" t="s">
        <v>238</v>
      </c>
      <c r="L7" s="48" t="s">
        <v>243</v>
      </c>
      <c r="M7" s="48" t="s">
        <v>238</v>
      </c>
      <c r="N7" s="48" t="s">
        <v>243</v>
      </c>
      <c r="O7" s="48" t="s">
        <v>238</v>
      </c>
      <c r="P7" s="48" t="s">
        <v>243</v>
      </c>
      <c r="Q7" s="48" t="s">
        <v>238</v>
      </c>
    </row>
    <row r="8" spans="1:27" ht="16" customHeight="1">
      <c r="A8" s="91" t="s">
        <v>82</v>
      </c>
      <c r="B8" s="58" t="s">
        <v>49</v>
      </c>
      <c r="C8" s="50"/>
      <c r="D8" s="50"/>
      <c r="E8" s="63" t="s">
        <v>40</v>
      </c>
      <c r="F8" s="51">
        <v>3964</v>
      </c>
      <c r="G8" s="51">
        <v>3797</v>
      </c>
      <c r="H8" s="51">
        <v>2083</v>
      </c>
      <c r="I8" s="51">
        <v>2044</v>
      </c>
      <c r="J8" s="51">
        <v>890</v>
      </c>
      <c r="K8" s="51">
        <v>906</v>
      </c>
      <c r="L8" s="51">
        <v>1879</v>
      </c>
      <c r="M8" s="51">
        <v>28</v>
      </c>
      <c r="N8" s="51">
        <v>481</v>
      </c>
      <c r="O8" s="51">
        <v>461</v>
      </c>
      <c r="P8" s="51">
        <v>10135</v>
      </c>
      <c r="Q8" s="51">
        <v>9789</v>
      </c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ht="16" customHeight="1">
      <c r="A9" s="91"/>
      <c r="B9" s="60"/>
      <c r="C9" s="50" t="s">
        <v>50</v>
      </c>
      <c r="D9" s="50"/>
      <c r="E9" s="63" t="s">
        <v>41</v>
      </c>
      <c r="F9" s="51">
        <v>3964</v>
      </c>
      <c r="G9" s="51">
        <v>3797</v>
      </c>
      <c r="H9" s="51">
        <v>2083</v>
      </c>
      <c r="I9" s="51">
        <v>2044</v>
      </c>
      <c r="J9" s="51">
        <v>890</v>
      </c>
      <c r="K9" s="51">
        <v>906</v>
      </c>
      <c r="L9" s="51">
        <v>1879</v>
      </c>
      <c r="M9" s="51">
        <v>28</v>
      </c>
      <c r="N9" s="51">
        <v>481</v>
      </c>
      <c r="O9" s="51">
        <v>461</v>
      </c>
      <c r="P9" s="51">
        <v>10135</v>
      </c>
      <c r="Q9" s="51">
        <v>9789</v>
      </c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16" customHeight="1">
      <c r="A10" s="91"/>
      <c r="B10" s="59"/>
      <c r="C10" s="50" t="s">
        <v>51</v>
      </c>
      <c r="D10" s="50"/>
      <c r="E10" s="63" t="s">
        <v>42</v>
      </c>
      <c r="F10" s="51"/>
      <c r="G10" s="51"/>
      <c r="H10" s="51"/>
      <c r="I10" s="51"/>
      <c r="J10" s="64"/>
      <c r="K10" s="64"/>
      <c r="L10" s="51"/>
      <c r="M10" s="51"/>
      <c r="N10" s="51"/>
      <c r="O10" s="51"/>
      <c r="P10" s="51"/>
      <c r="Q10" s="51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ht="16" customHeight="1">
      <c r="A11" s="91"/>
      <c r="B11" s="58" t="s">
        <v>52</v>
      </c>
      <c r="C11" s="50"/>
      <c r="D11" s="50"/>
      <c r="E11" s="63" t="s">
        <v>43</v>
      </c>
      <c r="F11" s="51">
        <v>3042</v>
      </c>
      <c r="G11" s="51">
        <v>3257</v>
      </c>
      <c r="H11" s="51">
        <v>1972</v>
      </c>
      <c r="I11" s="51">
        <v>1956</v>
      </c>
      <c r="J11" s="51">
        <v>813</v>
      </c>
      <c r="K11" s="51">
        <v>1029</v>
      </c>
      <c r="L11" s="51">
        <v>1790</v>
      </c>
      <c r="M11" s="51">
        <v>137</v>
      </c>
      <c r="N11" s="51">
        <v>440</v>
      </c>
      <c r="O11" s="51">
        <v>425</v>
      </c>
      <c r="P11" s="51">
        <v>9895</v>
      </c>
      <c r="Q11" s="51">
        <v>9445</v>
      </c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ht="16" customHeight="1">
      <c r="A12" s="91"/>
      <c r="B12" s="60"/>
      <c r="C12" s="50" t="s">
        <v>53</v>
      </c>
      <c r="D12" s="50"/>
      <c r="E12" s="63" t="s">
        <v>44</v>
      </c>
      <c r="F12" s="51">
        <v>3042</v>
      </c>
      <c r="G12" s="51">
        <v>3257</v>
      </c>
      <c r="H12" s="51">
        <v>1972</v>
      </c>
      <c r="I12" s="51">
        <v>1956</v>
      </c>
      <c r="J12" s="51">
        <v>813</v>
      </c>
      <c r="K12" s="51">
        <v>1029</v>
      </c>
      <c r="L12" s="51">
        <v>1790</v>
      </c>
      <c r="M12" s="51">
        <v>137</v>
      </c>
      <c r="N12" s="51">
        <v>440</v>
      </c>
      <c r="O12" s="51">
        <v>425</v>
      </c>
      <c r="P12" s="51">
        <v>9895</v>
      </c>
      <c r="Q12" s="51">
        <v>9445</v>
      </c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ht="16" customHeight="1">
      <c r="A13" s="91"/>
      <c r="B13" s="59"/>
      <c r="C13" s="50" t="s">
        <v>54</v>
      </c>
      <c r="D13" s="50"/>
      <c r="E13" s="63" t="s">
        <v>45</v>
      </c>
      <c r="F13" s="51"/>
      <c r="G13" s="51"/>
      <c r="H13" s="64"/>
      <c r="I13" s="64"/>
      <c r="J13" s="64"/>
      <c r="K13" s="64"/>
      <c r="L13" s="51"/>
      <c r="M13" s="51"/>
      <c r="N13" s="51"/>
      <c r="O13" s="51"/>
      <c r="P13" s="51"/>
      <c r="Q13" s="51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16" customHeight="1">
      <c r="A14" s="91"/>
      <c r="B14" s="50" t="s">
        <v>55</v>
      </c>
      <c r="C14" s="50"/>
      <c r="D14" s="50"/>
      <c r="E14" s="63" t="s">
        <v>96</v>
      </c>
      <c r="F14" s="51">
        <f t="shared" ref="F14:Q14" si="0">F9-F12</f>
        <v>922</v>
      </c>
      <c r="G14" s="51">
        <f t="shared" si="0"/>
        <v>540</v>
      </c>
      <c r="H14" s="51">
        <f t="shared" si="0"/>
        <v>111</v>
      </c>
      <c r="I14" s="51">
        <f t="shared" si="0"/>
        <v>88</v>
      </c>
      <c r="J14" s="51">
        <f t="shared" si="0"/>
        <v>77</v>
      </c>
      <c r="K14" s="51">
        <f t="shared" si="0"/>
        <v>-123</v>
      </c>
      <c r="L14" s="51">
        <f t="shared" si="0"/>
        <v>89</v>
      </c>
      <c r="M14" s="51">
        <f t="shared" si="0"/>
        <v>-109</v>
      </c>
      <c r="N14" s="51">
        <f t="shared" ref="N14:O14" si="1">N9-N12</f>
        <v>41</v>
      </c>
      <c r="O14" s="51">
        <f t="shared" si="1"/>
        <v>36</v>
      </c>
      <c r="P14" s="51">
        <f t="shared" si="0"/>
        <v>240</v>
      </c>
      <c r="Q14" s="51">
        <f t="shared" si="0"/>
        <v>344</v>
      </c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ht="16" customHeight="1">
      <c r="A15" s="91"/>
      <c r="B15" s="50" t="s">
        <v>56</v>
      </c>
      <c r="C15" s="50"/>
      <c r="D15" s="50"/>
      <c r="E15" s="63" t="s">
        <v>97</v>
      </c>
      <c r="F15" s="51">
        <f t="shared" ref="F15:Q15" si="2">F10-F13</f>
        <v>0</v>
      </c>
      <c r="G15" s="51">
        <f t="shared" si="2"/>
        <v>0</v>
      </c>
      <c r="H15" s="51">
        <f t="shared" si="2"/>
        <v>0</v>
      </c>
      <c r="I15" s="51">
        <f t="shared" si="2"/>
        <v>0</v>
      </c>
      <c r="J15" s="51">
        <f t="shared" si="2"/>
        <v>0</v>
      </c>
      <c r="K15" s="51">
        <f t="shared" si="2"/>
        <v>0</v>
      </c>
      <c r="L15" s="51">
        <f t="shared" si="2"/>
        <v>0</v>
      </c>
      <c r="M15" s="51">
        <f t="shared" si="2"/>
        <v>0</v>
      </c>
      <c r="N15" s="51">
        <f t="shared" ref="N15:O15" si="3">N10-N13</f>
        <v>0</v>
      </c>
      <c r="O15" s="51">
        <f t="shared" si="3"/>
        <v>0</v>
      </c>
      <c r="P15" s="51">
        <f t="shared" si="2"/>
        <v>0</v>
      </c>
      <c r="Q15" s="51">
        <f t="shared" si="2"/>
        <v>0</v>
      </c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ht="16" customHeight="1">
      <c r="A16" s="91"/>
      <c r="B16" s="50" t="s">
        <v>57</v>
      </c>
      <c r="C16" s="50"/>
      <c r="D16" s="50"/>
      <c r="E16" s="63" t="s">
        <v>98</v>
      </c>
      <c r="F16" s="51">
        <f t="shared" ref="F16:Q16" si="4">F8-F11</f>
        <v>922</v>
      </c>
      <c r="G16" s="51">
        <f t="shared" si="4"/>
        <v>540</v>
      </c>
      <c r="H16" s="51">
        <f t="shared" si="4"/>
        <v>111</v>
      </c>
      <c r="I16" s="51">
        <f t="shared" si="4"/>
        <v>88</v>
      </c>
      <c r="J16" s="51">
        <f t="shared" si="4"/>
        <v>77</v>
      </c>
      <c r="K16" s="51">
        <f t="shared" si="4"/>
        <v>-123</v>
      </c>
      <c r="L16" s="51">
        <f t="shared" si="4"/>
        <v>89</v>
      </c>
      <c r="M16" s="51">
        <f t="shared" si="4"/>
        <v>-109</v>
      </c>
      <c r="N16" s="51">
        <f t="shared" ref="N16:O16" si="5">N8-N11</f>
        <v>41</v>
      </c>
      <c r="O16" s="51">
        <f t="shared" si="5"/>
        <v>36</v>
      </c>
      <c r="P16" s="51">
        <f t="shared" si="4"/>
        <v>240</v>
      </c>
      <c r="Q16" s="51">
        <f t="shared" si="4"/>
        <v>344</v>
      </c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ht="16" customHeight="1">
      <c r="A17" s="91"/>
      <c r="B17" s="50" t="s">
        <v>58</v>
      </c>
      <c r="C17" s="50"/>
      <c r="D17" s="50"/>
      <c r="E17" s="48"/>
      <c r="F17" s="51"/>
      <c r="G17" s="51"/>
      <c r="H17" s="64"/>
      <c r="I17" s="64"/>
      <c r="J17" s="51"/>
      <c r="K17" s="51"/>
      <c r="L17" s="51"/>
      <c r="M17" s="51"/>
      <c r="N17" s="51"/>
      <c r="O17" s="51"/>
      <c r="P17" s="64"/>
      <c r="Q17" s="6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ht="16" customHeight="1">
      <c r="A18" s="91"/>
      <c r="B18" s="50" t="s">
        <v>59</v>
      </c>
      <c r="C18" s="50"/>
      <c r="D18" s="50"/>
      <c r="E18" s="48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ht="16" customHeight="1">
      <c r="A19" s="91" t="s">
        <v>83</v>
      </c>
      <c r="B19" s="58" t="s">
        <v>60</v>
      </c>
      <c r="C19" s="50"/>
      <c r="D19" s="50"/>
      <c r="E19" s="63"/>
      <c r="F19" s="51">
        <v>1045</v>
      </c>
      <c r="G19" s="51">
        <v>166</v>
      </c>
      <c r="H19" s="51">
        <v>94</v>
      </c>
      <c r="I19" s="51">
        <v>46</v>
      </c>
      <c r="J19" s="51">
        <v>12</v>
      </c>
      <c r="K19" s="51">
        <v>9</v>
      </c>
      <c r="L19" s="51">
        <v>2071</v>
      </c>
      <c r="M19" s="51">
        <v>2513</v>
      </c>
      <c r="N19" s="51">
        <v>19</v>
      </c>
      <c r="O19" s="51">
        <v>13</v>
      </c>
      <c r="P19" s="51">
        <v>3586</v>
      </c>
      <c r="Q19" s="51">
        <v>3175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ht="16" customHeight="1">
      <c r="A20" s="91"/>
      <c r="B20" s="59"/>
      <c r="C20" s="50" t="s">
        <v>61</v>
      </c>
      <c r="D20" s="50"/>
      <c r="E20" s="63"/>
      <c r="F20" s="51">
        <v>1040</v>
      </c>
      <c r="G20" s="51">
        <v>165</v>
      </c>
      <c r="H20" s="51"/>
      <c r="I20" s="51"/>
      <c r="J20" s="51"/>
      <c r="K20" s="64"/>
      <c r="L20" s="51">
        <v>1634</v>
      </c>
      <c r="M20" s="51">
        <v>1972</v>
      </c>
      <c r="N20" s="51"/>
      <c r="O20" s="51"/>
      <c r="P20" s="51">
        <v>626</v>
      </c>
      <c r="Q20" s="51">
        <v>548</v>
      </c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ht="16" customHeight="1">
      <c r="A21" s="91"/>
      <c r="B21" s="50" t="s">
        <v>62</v>
      </c>
      <c r="C21" s="50"/>
      <c r="D21" s="50"/>
      <c r="E21" s="63" t="s">
        <v>99</v>
      </c>
      <c r="F21" s="51">
        <v>1045</v>
      </c>
      <c r="G21" s="51">
        <v>166</v>
      </c>
      <c r="H21" s="51">
        <v>94</v>
      </c>
      <c r="I21" s="51">
        <v>46</v>
      </c>
      <c r="J21" s="51">
        <v>12</v>
      </c>
      <c r="K21" s="51">
        <v>9</v>
      </c>
      <c r="L21" s="51">
        <v>2071</v>
      </c>
      <c r="M21" s="51">
        <v>2513</v>
      </c>
      <c r="N21" s="51">
        <v>19</v>
      </c>
      <c r="O21" s="51">
        <v>13</v>
      </c>
      <c r="P21" s="51">
        <v>3586</v>
      </c>
      <c r="Q21" s="51">
        <v>3175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ht="16" customHeight="1">
      <c r="A22" s="91"/>
      <c r="B22" s="58" t="s">
        <v>63</v>
      </c>
      <c r="C22" s="50"/>
      <c r="D22" s="50"/>
      <c r="E22" s="63" t="s">
        <v>100</v>
      </c>
      <c r="F22" s="51">
        <v>1956</v>
      </c>
      <c r="G22" s="51">
        <v>1527</v>
      </c>
      <c r="H22" s="51">
        <v>1397</v>
      </c>
      <c r="I22" s="51">
        <v>857</v>
      </c>
      <c r="J22" s="51">
        <v>238</v>
      </c>
      <c r="K22" s="51">
        <v>223</v>
      </c>
      <c r="L22" s="51">
        <v>2816</v>
      </c>
      <c r="M22" s="51">
        <v>2543</v>
      </c>
      <c r="N22" s="51">
        <v>109</v>
      </c>
      <c r="O22" s="51">
        <v>65</v>
      </c>
      <c r="P22" s="51">
        <v>4479</v>
      </c>
      <c r="Q22" s="51">
        <v>4089</v>
      </c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ht="16" customHeight="1">
      <c r="A23" s="91"/>
      <c r="B23" s="59" t="s">
        <v>64</v>
      </c>
      <c r="C23" s="50" t="s">
        <v>65</v>
      </c>
      <c r="D23" s="50"/>
      <c r="E23" s="63"/>
      <c r="F23" s="51">
        <v>288</v>
      </c>
      <c r="G23" s="51">
        <v>57</v>
      </c>
      <c r="H23" s="51">
        <v>49</v>
      </c>
      <c r="I23" s="51">
        <v>59</v>
      </c>
      <c r="J23" s="51"/>
      <c r="K23" s="51"/>
      <c r="L23" s="51"/>
      <c r="M23" s="51"/>
      <c r="N23" s="51">
        <v>20</v>
      </c>
      <c r="O23" s="51">
        <v>20</v>
      </c>
      <c r="P23" s="51">
        <v>875</v>
      </c>
      <c r="Q23" s="51">
        <v>893</v>
      </c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ht="16" customHeight="1">
      <c r="A24" s="91"/>
      <c r="B24" s="50" t="s">
        <v>101</v>
      </c>
      <c r="C24" s="50"/>
      <c r="D24" s="50"/>
      <c r="E24" s="63" t="s">
        <v>102</v>
      </c>
      <c r="F24" s="51">
        <f t="shared" ref="F24:Q24" si="6">F21-F22</f>
        <v>-911</v>
      </c>
      <c r="G24" s="51">
        <f t="shared" si="6"/>
        <v>-1361</v>
      </c>
      <c r="H24" s="51">
        <f t="shared" si="6"/>
        <v>-1303</v>
      </c>
      <c r="I24" s="51">
        <f t="shared" si="6"/>
        <v>-811</v>
      </c>
      <c r="J24" s="51">
        <f t="shared" si="6"/>
        <v>-226</v>
      </c>
      <c r="K24" s="51">
        <f t="shared" si="6"/>
        <v>-214</v>
      </c>
      <c r="L24" s="51">
        <f t="shared" si="6"/>
        <v>-745</v>
      </c>
      <c r="M24" s="51">
        <f t="shared" si="6"/>
        <v>-30</v>
      </c>
      <c r="N24" s="51">
        <f t="shared" ref="N24:O24" si="7">N21-N22</f>
        <v>-90</v>
      </c>
      <c r="O24" s="51">
        <f t="shared" si="7"/>
        <v>-52</v>
      </c>
      <c r="P24" s="51">
        <f t="shared" si="6"/>
        <v>-893</v>
      </c>
      <c r="Q24" s="51">
        <f t="shared" si="6"/>
        <v>-914</v>
      </c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ht="16" customHeight="1">
      <c r="A25" s="91"/>
      <c r="B25" s="58" t="s">
        <v>66</v>
      </c>
      <c r="C25" s="58"/>
      <c r="D25" s="58"/>
      <c r="E25" s="95" t="s">
        <v>103</v>
      </c>
      <c r="F25" s="99">
        <v>911</v>
      </c>
      <c r="G25" s="99">
        <v>1361</v>
      </c>
      <c r="H25" s="99">
        <v>1303</v>
      </c>
      <c r="I25" s="99">
        <v>811</v>
      </c>
      <c r="J25" s="99">
        <v>226</v>
      </c>
      <c r="K25" s="99">
        <v>214</v>
      </c>
      <c r="L25" s="99">
        <v>745</v>
      </c>
      <c r="M25" s="99">
        <v>30</v>
      </c>
      <c r="N25" s="99">
        <v>90</v>
      </c>
      <c r="O25" s="99">
        <v>52</v>
      </c>
      <c r="P25" s="99">
        <v>893</v>
      </c>
      <c r="Q25" s="99">
        <v>914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ht="16" customHeight="1">
      <c r="A26" s="91"/>
      <c r="B26" s="77" t="s">
        <v>67</v>
      </c>
      <c r="C26" s="77"/>
      <c r="D26" s="77"/>
      <c r="E26" s="96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ht="16" customHeight="1">
      <c r="A27" s="91"/>
      <c r="B27" s="50" t="s">
        <v>104</v>
      </c>
      <c r="C27" s="50"/>
      <c r="D27" s="50"/>
      <c r="E27" s="63" t="s">
        <v>105</v>
      </c>
      <c r="F27" s="51">
        <f>F24+F25</f>
        <v>0</v>
      </c>
      <c r="G27" s="51">
        <f t="shared" ref="G27:Q27" si="8">G24+G25</f>
        <v>0</v>
      </c>
      <c r="H27" s="51">
        <f t="shared" si="8"/>
        <v>0</v>
      </c>
      <c r="I27" s="51">
        <f t="shared" si="8"/>
        <v>0</v>
      </c>
      <c r="J27" s="51">
        <f t="shared" si="8"/>
        <v>0</v>
      </c>
      <c r="K27" s="51">
        <f t="shared" si="8"/>
        <v>0</v>
      </c>
      <c r="L27" s="51">
        <f t="shared" si="8"/>
        <v>0</v>
      </c>
      <c r="M27" s="51">
        <f t="shared" si="8"/>
        <v>0</v>
      </c>
      <c r="N27" s="51">
        <f t="shared" ref="N27:O27" si="9">N24+N25</f>
        <v>0</v>
      </c>
      <c r="O27" s="51">
        <f t="shared" si="9"/>
        <v>0</v>
      </c>
      <c r="P27" s="51">
        <f t="shared" si="8"/>
        <v>0</v>
      </c>
      <c r="Q27" s="51">
        <f t="shared" si="8"/>
        <v>0</v>
      </c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ht="16" customHeight="1">
      <c r="A28" s="8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ht="16" customHeight="1">
      <c r="A29" s="12"/>
      <c r="F29" s="25"/>
      <c r="G29" s="25"/>
      <c r="H29" s="25"/>
      <c r="I29" s="25"/>
      <c r="J29" s="26"/>
      <c r="K29" s="26"/>
      <c r="L29" s="25"/>
      <c r="M29" s="25"/>
      <c r="N29" s="25"/>
      <c r="O29" s="25"/>
      <c r="P29" s="25"/>
      <c r="Q29" s="26" t="s">
        <v>106</v>
      </c>
      <c r="R29" s="25"/>
      <c r="S29" s="25"/>
      <c r="T29" s="25"/>
      <c r="U29" s="25"/>
      <c r="V29" s="25"/>
      <c r="W29" s="25"/>
      <c r="X29" s="25"/>
      <c r="Y29" s="25"/>
      <c r="Z29" s="25"/>
      <c r="AA29" s="26"/>
    </row>
    <row r="30" spans="1:27" ht="16" customHeight="1">
      <c r="A30" s="94" t="s">
        <v>68</v>
      </c>
      <c r="B30" s="94"/>
      <c r="C30" s="94"/>
      <c r="D30" s="94"/>
      <c r="E30" s="94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27"/>
      <c r="S30" s="25"/>
      <c r="T30" s="27"/>
      <c r="U30" s="25"/>
      <c r="V30" s="27"/>
      <c r="W30" s="25"/>
      <c r="X30" s="27"/>
      <c r="Y30" s="25"/>
      <c r="Z30" s="27"/>
      <c r="AA30" s="25"/>
    </row>
    <row r="31" spans="1:27" ht="16" customHeight="1">
      <c r="A31" s="94"/>
      <c r="B31" s="94"/>
      <c r="C31" s="94"/>
      <c r="D31" s="94"/>
      <c r="E31" s="94"/>
      <c r="F31" s="48" t="s">
        <v>243</v>
      </c>
      <c r="G31" s="48" t="s">
        <v>238</v>
      </c>
      <c r="H31" s="48" t="s">
        <v>243</v>
      </c>
      <c r="I31" s="48" t="s">
        <v>238</v>
      </c>
      <c r="J31" s="48" t="s">
        <v>243</v>
      </c>
      <c r="K31" s="48" t="s">
        <v>238</v>
      </c>
      <c r="L31" s="48" t="s">
        <v>243</v>
      </c>
      <c r="M31" s="48" t="s">
        <v>238</v>
      </c>
      <c r="N31" s="48" t="s">
        <v>243</v>
      </c>
      <c r="O31" s="48" t="s">
        <v>238</v>
      </c>
      <c r="P31" s="48" t="s">
        <v>243</v>
      </c>
      <c r="Q31" s="48" t="s">
        <v>238</v>
      </c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spans="1:27" ht="16" customHeight="1">
      <c r="A32" s="91" t="s">
        <v>84</v>
      </c>
      <c r="B32" s="58" t="s">
        <v>49</v>
      </c>
      <c r="C32" s="50"/>
      <c r="D32" s="50"/>
      <c r="E32" s="63" t="s">
        <v>40</v>
      </c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29"/>
      <c r="S32" s="29"/>
      <c r="T32" s="29"/>
      <c r="U32" s="29"/>
      <c r="V32" s="30"/>
      <c r="W32" s="30"/>
      <c r="X32" s="29"/>
      <c r="Y32" s="29"/>
      <c r="Z32" s="30"/>
      <c r="AA32" s="30"/>
    </row>
    <row r="33" spans="1:27" ht="16" customHeight="1">
      <c r="A33" s="97"/>
      <c r="B33" s="60"/>
      <c r="C33" s="58" t="s">
        <v>69</v>
      </c>
      <c r="D33" s="50"/>
      <c r="E33" s="63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29"/>
      <c r="S33" s="29"/>
      <c r="T33" s="29"/>
      <c r="U33" s="29"/>
      <c r="V33" s="30"/>
      <c r="W33" s="30"/>
      <c r="X33" s="29"/>
      <c r="Y33" s="29"/>
      <c r="Z33" s="30"/>
      <c r="AA33" s="30"/>
    </row>
    <row r="34" spans="1:27" ht="16" customHeight="1">
      <c r="A34" s="97"/>
      <c r="B34" s="60"/>
      <c r="C34" s="59"/>
      <c r="D34" s="50" t="s">
        <v>70</v>
      </c>
      <c r="E34" s="63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29"/>
      <c r="S34" s="29"/>
      <c r="T34" s="29"/>
      <c r="U34" s="29"/>
      <c r="V34" s="30"/>
      <c r="W34" s="30"/>
      <c r="X34" s="29"/>
      <c r="Y34" s="29"/>
      <c r="Z34" s="30"/>
      <c r="AA34" s="30"/>
    </row>
    <row r="35" spans="1:27" ht="16" customHeight="1">
      <c r="A35" s="97"/>
      <c r="B35" s="59"/>
      <c r="C35" s="50" t="s">
        <v>71</v>
      </c>
      <c r="D35" s="50"/>
      <c r="E35" s="63"/>
      <c r="F35" s="51"/>
      <c r="G35" s="51"/>
      <c r="H35" s="51"/>
      <c r="I35" s="51"/>
      <c r="J35" s="65"/>
      <c r="K35" s="65"/>
      <c r="L35" s="51"/>
      <c r="M35" s="51"/>
      <c r="N35" s="51"/>
      <c r="O35" s="51"/>
      <c r="P35" s="51"/>
      <c r="Q35" s="51"/>
      <c r="R35" s="29"/>
      <c r="S35" s="29"/>
      <c r="T35" s="29"/>
      <c r="U35" s="29"/>
      <c r="V35" s="30"/>
      <c r="W35" s="30"/>
      <c r="X35" s="29"/>
      <c r="Y35" s="29"/>
      <c r="Z35" s="30"/>
      <c r="AA35" s="30"/>
    </row>
    <row r="36" spans="1:27" ht="16" customHeight="1">
      <c r="A36" s="97"/>
      <c r="B36" s="58" t="s">
        <v>52</v>
      </c>
      <c r="C36" s="50"/>
      <c r="D36" s="50"/>
      <c r="E36" s="63" t="s">
        <v>41</v>
      </c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29"/>
      <c r="S36" s="29"/>
      <c r="T36" s="29"/>
      <c r="U36" s="29"/>
      <c r="V36" s="29"/>
      <c r="W36" s="29"/>
      <c r="X36" s="29"/>
      <c r="Y36" s="29"/>
      <c r="Z36" s="30"/>
      <c r="AA36" s="30"/>
    </row>
    <row r="37" spans="1:27" ht="16" customHeight="1">
      <c r="A37" s="97"/>
      <c r="B37" s="60"/>
      <c r="C37" s="50" t="s">
        <v>72</v>
      </c>
      <c r="D37" s="50"/>
      <c r="E37" s="63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29"/>
      <c r="S37" s="29"/>
      <c r="T37" s="29"/>
      <c r="U37" s="29"/>
      <c r="V37" s="29"/>
      <c r="W37" s="29"/>
      <c r="X37" s="29"/>
      <c r="Y37" s="29"/>
      <c r="Z37" s="30"/>
      <c r="AA37" s="30"/>
    </row>
    <row r="38" spans="1:27" ht="16" customHeight="1">
      <c r="A38" s="97"/>
      <c r="B38" s="59"/>
      <c r="C38" s="50" t="s">
        <v>73</v>
      </c>
      <c r="D38" s="50"/>
      <c r="E38" s="63"/>
      <c r="F38" s="51"/>
      <c r="G38" s="51"/>
      <c r="H38" s="51"/>
      <c r="I38" s="51"/>
      <c r="J38" s="51"/>
      <c r="K38" s="65"/>
      <c r="L38" s="51"/>
      <c r="M38" s="51"/>
      <c r="N38" s="51"/>
      <c r="O38" s="51"/>
      <c r="P38" s="51"/>
      <c r="Q38" s="51"/>
      <c r="R38" s="29"/>
      <c r="S38" s="29"/>
      <c r="T38" s="30"/>
      <c r="U38" s="30"/>
      <c r="V38" s="29"/>
      <c r="W38" s="29"/>
      <c r="X38" s="29"/>
      <c r="Y38" s="29"/>
      <c r="Z38" s="30"/>
      <c r="AA38" s="30"/>
    </row>
    <row r="39" spans="1:27" ht="16" customHeight="1">
      <c r="A39" s="97"/>
      <c r="B39" s="44" t="s">
        <v>74</v>
      </c>
      <c r="C39" s="44"/>
      <c r="D39" s="44"/>
      <c r="E39" s="63" t="s">
        <v>107</v>
      </c>
      <c r="F39" s="51">
        <f>F32-F36</f>
        <v>0</v>
      </c>
      <c r="G39" s="51">
        <f t="shared" ref="G39:Q39" si="10">G32-G36</f>
        <v>0</v>
      </c>
      <c r="H39" s="51">
        <f t="shared" si="10"/>
        <v>0</v>
      </c>
      <c r="I39" s="51">
        <f t="shared" si="10"/>
        <v>0</v>
      </c>
      <c r="J39" s="51">
        <f t="shared" si="10"/>
        <v>0</v>
      </c>
      <c r="K39" s="51">
        <f t="shared" si="10"/>
        <v>0</v>
      </c>
      <c r="L39" s="51">
        <f t="shared" si="10"/>
        <v>0</v>
      </c>
      <c r="M39" s="51">
        <f t="shared" si="10"/>
        <v>0</v>
      </c>
      <c r="N39" s="51">
        <f t="shared" ref="N39:O39" si="11">N32-N36</f>
        <v>0</v>
      </c>
      <c r="O39" s="51">
        <f t="shared" si="11"/>
        <v>0</v>
      </c>
      <c r="P39" s="51">
        <f t="shared" si="10"/>
        <v>0</v>
      </c>
      <c r="Q39" s="51">
        <f t="shared" si="10"/>
        <v>0</v>
      </c>
      <c r="R39" s="29"/>
      <c r="S39" s="29"/>
      <c r="T39" s="29"/>
      <c r="U39" s="29"/>
      <c r="V39" s="29"/>
      <c r="W39" s="29"/>
      <c r="X39" s="29"/>
      <c r="Y39" s="29"/>
      <c r="Z39" s="30"/>
      <c r="AA39" s="30"/>
    </row>
    <row r="40" spans="1:27" ht="16" customHeight="1">
      <c r="A40" s="91" t="s">
        <v>85</v>
      </c>
      <c r="B40" s="58" t="s">
        <v>75</v>
      </c>
      <c r="C40" s="50"/>
      <c r="D40" s="50"/>
      <c r="E40" s="63" t="s">
        <v>43</v>
      </c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29"/>
      <c r="S40" s="29"/>
      <c r="T40" s="29"/>
      <c r="U40" s="29"/>
      <c r="V40" s="30"/>
      <c r="W40" s="30"/>
      <c r="X40" s="30"/>
      <c r="Y40" s="30"/>
      <c r="Z40" s="29"/>
      <c r="AA40" s="29"/>
    </row>
    <row r="41" spans="1:27" ht="16" customHeight="1">
      <c r="A41" s="92"/>
      <c r="B41" s="59"/>
      <c r="C41" s="50" t="s">
        <v>76</v>
      </c>
      <c r="D41" s="50"/>
      <c r="E41" s="63"/>
      <c r="F41" s="65"/>
      <c r="G41" s="65"/>
      <c r="H41" s="65"/>
      <c r="I41" s="65"/>
      <c r="J41" s="51"/>
      <c r="K41" s="51"/>
      <c r="L41" s="51"/>
      <c r="M41" s="51"/>
      <c r="N41" s="51"/>
      <c r="O41" s="51"/>
      <c r="P41" s="51"/>
      <c r="Q41" s="51"/>
      <c r="R41" s="30"/>
      <c r="S41" s="30"/>
      <c r="T41" s="30"/>
      <c r="U41" s="30"/>
      <c r="V41" s="30"/>
      <c r="W41" s="30"/>
      <c r="X41" s="30"/>
      <c r="Y41" s="30"/>
      <c r="Z41" s="29"/>
      <c r="AA41" s="29"/>
    </row>
    <row r="42" spans="1:27" ht="16" customHeight="1">
      <c r="A42" s="92"/>
      <c r="B42" s="58" t="s">
        <v>63</v>
      </c>
      <c r="C42" s="50"/>
      <c r="D42" s="50"/>
      <c r="E42" s="63" t="s">
        <v>44</v>
      </c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29"/>
      <c r="S42" s="29"/>
      <c r="T42" s="29"/>
      <c r="U42" s="29"/>
      <c r="V42" s="30"/>
      <c r="W42" s="30"/>
      <c r="X42" s="29"/>
      <c r="Y42" s="29"/>
      <c r="Z42" s="29"/>
      <c r="AA42" s="29"/>
    </row>
    <row r="43" spans="1:27" ht="16" customHeight="1">
      <c r="A43" s="92"/>
      <c r="B43" s="59"/>
      <c r="C43" s="50" t="s">
        <v>77</v>
      </c>
      <c r="D43" s="50"/>
      <c r="E43" s="63"/>
      <c r="F43" s="51"/>
      <c r="G43" s="51"/>
      <c r="H43" s="51"/>
      <c r="I43" s="51"/>
      <c r="J43" s="65"/>
      <c r="K43" s="65"/>
      <c r="L43" s="51"/>
      <c r="M43" s="51"/>
      <c r="N43" s="51"/>
      <c r="O43" s="51"/>
      <c r="P43" s="51"/>
      <c r="Q43" s="51"/>
      <c r="R43" s="29"/>
      <c r="S43" s="29"/>
      <c r="T43" s="30"/>
      <c r="U43" s="29"/>
      <c r="V43" s="30"/>
      <c r="W43" s="30"/>
      <c r="X43" s="29"/>
      <c r="Y43" s="29"/>
      <c r="Z43" s="30"/>
      <c r="AA43" s="30"/>
    </row>
    <row r="44" spans="1:27" ht="16" customHeight="1">
      <c r="A44" s="92"/>
      <c r="B44" s="50" t="s">
        <v>74</v>
      </c>
      <c r="C44" s="50"/>
      <c r="D44" s="50"/>
      <c r="E44" s="63" t="s">
        <v>108</v>
      </c>
      <c r="F44" s="65">
        <f>F40-F42</f>
        <v>0</v>
      </c>
      <c r="G44" s="65">
        <f t="shared" ref="G44:Q44" si="12">G40-G42</f>
        <v>0</v>
      </c>
      <c r="H44" s="65">
        <f t="shared" si="12"/>
        <v>0</v>
      </c>
      <c r="I44" s="65">
        <f t="shared" si="12"/>
        <v>0</v>
      </c>
      <c r="J44" s="65">
        <f t="shared" si="12"/>
        <v>0</v>
      </c>
      <c r="K44" s="65">
        <f t="shared" si="12"/>
        <v>0</v>
      </c>
      <c r="L44" s="65">
        <f t="shared" si="12"/>
        <v>0</v>
      </c>
      <c r="M44" s="65">
        <f t="shared" si="12"/>
        <v>0</v>
      </c>
      <c r="N44" s="65">
        <f t="shared" ref="N44:O44" si="13">N40-N42</f>
        <v>0</v>
      </c>
      <c r="O44" s="65">
        <f t="shared" si="13"/>
        <v>0</v>
      </c>
      <c r="P44" s="65">
        <f t="shared" si="12"/>
        <v>0</v>
      </c>
      <c r="Q44" s="65">
        <f t="shared" si="12"/>
        <v>0</v>
      </c>
      <c r="R44" s="30"/>
      <c r="S44" s="30"/>
      <c r="T44" s="29"/>
      <c r="U44" s="29"/>
      <c r="V44" s="30"/>
      <c r="W44" s="30"/>
      <c r="X44" s="29"/>
      <c r="Y44" s="29"/>
      <c r="Z44" s="29"/>
      <c r="AA44" s="29"/>
    </row>
    <row r="45" spans="1:27" ht="16" customHeight="1">
      <c r="A45" s="91" t="s">
        <v>86</v>
      </c>
      <c r="B45" s="44" t="s">
        <v>78</v>
      </c>
      <c r="C45" s="44"/>
      <c r="D45" s="44"/>
      <c r="E45" s="63" t="s">
        <v>109</v>
      </c>
      <c r="F45" s="51">
        <f>F39+F44</f>
        <v>0</v>
      </c>
      <c r="G45" s="51">
        <f t="shared" ref="G45:Q45" si="14">G39+G44</f>
        <v>0</v>
      </c>
      <c r="H45" s="51">
        <f t="shared" si="14"/>
        <v>0</v>
      </c>
      <c r="I45" s="51">
        <f t="shared" si="14"/>
        <v>0</v>
      </c>
      <c r="J45" s="51">
        <f t="shared" si="14"/>
        <v>0</v>
      </c>
      <c r="K45" s="51">
        <f t="shared" si="14"/>
        <v>0</v>
      </c>
      <c r="L45" s="51">
        <f t="shared" si="14"/>
        <v>0</v>
      </c>
      <c r="M45" s="51">
        <f t="shared" si="14"/>
        <v>0</v>
      </c>
      <c r="N45" s="51">
        <f t="shared" ref="N45:O45" si="15">N39+N44</f>
        <v>0</v>
      </c>
      <c r="O45" s="51">
        <f t="shared" si="15"/>
        <v>0</v>
      </c>
      <c r="P45" s="51">
        <f t="shared" si="14"/>
        <v>0</v>
      </c>
      <c r="Q45" s="51">
        <f t="shared" si="14"/>
        <v>0</v>
      </c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ht="16" customHeight="1">
      <c r="A46" s="92"/>
      <c r="B46" s="50" t="s">
        <v>79</v>
      </c>
      <c r="C46" s="50"/>
      <c r="D46" s="50"/>
      <c r="E46" s="50"/>
      <c r="F46" s="65"/>
      <c r="G46" s="65"/>
      <c r="H46" s="65"/>
      <c r="I46" s="65"/>
      <c r="J46" s="65"/>
      <c r="K46" s="65"/>
      <c r="L46" s="51"/>
      <c r="M46" s="51"/>
      <c r="N46" s="51"/>
      <c r="O46" s="51"/>
      <c r="P46" s="65"/>
      <c r="Q46" s="65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 spans="1:27" ht="16" customHeight="1">
      <c r="A47" s="92"/>
      <c r="B47" s="50" t="s">
        <v>80</v>
      </c>
      <c r="C47" s="50"/>
      <c r="D47" s="50"/>
      <c r="E47" s="50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spans="1:27" ht="16" customHeight="1">
      <c r="A48" s="92"/>
      <c r="B48" s="50" t="s">
        <v>81</v>
      </c>
      <c r="C48" s="50"/>
      <c r="D48" s="50"/>
      <c r="E48" s="50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1:1" ht="16" customHeight="1">
      <c r="A49" s="8" t="s">
        <v>110</v>
      </c>
    </row>
    <row r="50" spans="1:1" ht="16" customHeight="1">
      <c r="A50" s="8"/>
    </row>
  </sheetData>
  <mergeCells count="32">
    <mergeCell ref="P25:P26"/>
    <mergeCell ref="Q25:Q26"/>
    <mergeCell ref="P6:Q6"/>
    <mergeCell ref="L6:M6"/>
    <mergeCell ref="J6:K6"/>
    <mergeCell ref="L25:L26"/>
    <mergeCell ref="M25:M26"/>
    <mergeCell ref="N6:O6"/>
    <mergeCell ref="N25:N26"/>
    <mergeCell ref="O25:O26"/>
    <mergeCell ref="P30:Q30"/>
    <mergeCell ref="F30:G30"/>
    <mergeCell ref="H30:I30"/>
    <mergeCell ref="J30:K30"/>
    <mergeCell ref="L30:M30"/>
    <mergeCell ref="N30:O30"/>
    <mergeCell ref="F6:G6"/>
    <mergeCell ref="H6:I6"/>
    <mergeCell ref="J25:J26"/>
    <mergeCell ref="K25:K26"/>
    <mergeCell ref="F25:F26"/>
    <mergeCell ref="G25:G26"/>
    <mergeCell ref="H25:H26"/>
    <mergeCell ref="I25:I26"/>
    <mergeCell ref="A45:A48"/>
    <mergeCell ref="A6:E7"/>
    <mergeCell ref="A30:E31"/>
    <mergeCell ref="A8:A18"/>
    <mergeCell ref="A19:A27"/>
    <mergeCell ref="E25:E26"/>
    <mergeCell ref="A32:A39"/>
    <mergeCell ref="A40:A44"/>
  </mergeCells>
  <phoneticPr fontId="9"/>
  <printOptions horizontalCentered="1" gridLinesSet="0"/>
  <pageMargins left="0.78740157480314965" right="0.27" top="0.38" bottom="0.34" header="0.19685039370078741" footer="0.19685039370078741"/>
  <pageSetup paperSize="9" scale="68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10" activePane="bottomRight" state="frozen"/>
      <selection activeCell="L8" sqref="L8"/>
      <selection pane="topRight" activeCell="L8" sqref="L8"/>
      <selection pane="bottomLeft" activeCell="L8" sqref="L8"/>
      <selection pane="bottomRight" activeCell="F45" sqref="F45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9" ht="34" customHeight="1">
      <c r="A1" s="16" t="s">
        <v>0</v>
      </c>
      <c r="B1" s="16"/>
      <c r="C1" s="16"/>
      <c r="D1" s="16"/>
      <c r="E1" s="84" t="s">
        <v>266</v>
      </c>
      <c r="F1" s="1"/>
    </row>
    <row r="3" spans="1:9" ht="14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6"/>
      <c r="F7" s="45" t="s">
        <v>235</v>
      </c>
      <c r="G7" s="45"/>
      <c r="H7" s="45" t="s">
        <v>245</v>
      </c>
      <c r="I7" s="66" t="s">
        <v>21</v>
      </c>
    </row>
    <row r="8" spans="1:9" ht="17.149999999999999" customHeight="1">
      <c r="A8" s="18"/>
      <c r="B8" s="19"/>
      <c r="C8" s="19"/>
      <c r="D8" s="19"/>
      <c r="E8" s="57"/>
      <c r="F8" s="48" t="s">
        <v>234</v>
      </c>
      <c r="G8" s="48" t="s">
        <v>2</v>
      </c>
      <c r="H8" s="48" t="s">
        <v>234</v>
      </c>
      <c r="I8" s="49"/>
    </row>
    <row r="9" spans="1:9" ht="18" customHeight="1">
      <c r="A9" s="87" t="s">
        <v>87</v>
      </c>
      <c r="B9" s="87" t="s">
        <v>89</v>
      </c>
      <c r="C9" s="58" t="s">
        <v>3</v>
      </c>
      <c r="D9" s="50"/>
      <c r="E9" s="50"/>
      <c r="F9" s="51">
        <v>318940</v>
      </c>
      <c r="G9" s="52">
        <f>F9/$F$27*100</f>
        <v>34.231020211907335</v>
      </c>
      <c r="H9" s="51">
        <v>317898</v>
      </c>
      <c r="I9" s="52">
        <f t="shared" ref="I9:I45" si="0">(F9/H9-1)*100</f>
        <v>0.32777809234407762</v>
      </c>
    </row>
    <row r="10" spans="1:9" ht="18" customHeight="1">
      <c r="A10" s="87"/>
      <c r="B10" s="87"/>
      <c r="C10" s="60"/>
      <c r="D10" s="58" t="s">
        <v>22</v>
      </c>
      <c r="E10" s="50"/>
      <c r="F10" s="51">
        <v>85713</v>
      </c>
      <c r="G10" s="52">
        <f t="shared" ref="G10:G27" si="1">F10/$F$27*100</f>
        <v>9.1993586110968018</v>
      </c>
      <c r="H10" s="51">
        <v>83262</v>
      </c>
      <c r="I10" s="52">
        <f t="shared" si="0"/>
        <v>2.9437198241694995</v>
      </c>
    </row>
    <row r="11" spans="1:9" ht="18" customHeight="1">
      <c r="A11" s="87"/>
      <c r="B11" s="87"/>
      <c r="C11" s="60"/>
      <c r="D11" s="60"/>
      <c r="E11" s="44" t="s">
        <v>23</v>
      </c>
      <c r="F11" s="51">
        <v>71658</v>
      </c>
      <c r="G11" s="52">
        <f t="shared" si="1"/>
        <v>7.6908711555303695</v>
      </c>
      <c r="H11" s="51">
        <v>70226</v>
      </c>
      <c r="I11" s="52">
        <f t="shared" si="0"/>
        <v>2.0391308062540858</v>
      </c>
    </row>
    <row r="12" spans="1:9" ht="18" customHeight="1">
      <c r="A12" s="87"/>
      <c r="B12" s="87"/>
      <c r="C12" s="60"/>
      <c r="D12" s="60"/>
      <c r="E12" s="44" t="s">
        <v>24</v>
      </c>
      <c r="F12" s="51">
        <v>3461</v>
      </c>
      <c r="G12" s="52">
        <f t="shared" si="1"/>
        <v>0.37146034035684233</v>
      </c>
      <c r="H12" s="51">
        <v>3744</v>
      </c>
      <c r="I12" s="52">
        <f t="shared" si="0"/>
        <v>-7.5587606837606796</v>
      </c>
    </row>
    <row r="13" spans="1:9" ht="18" customHeight="1">
      <c r="A13" s="87"/>
      <c r="B13" s="87"/>
      <c r="C13" s="60"/>
      <c r="D13" s="59"/>
      <c r="E13" s="44" t="s">
        <v>25</v>
      </c>
      <c r="F13" s="51">
        <v>113</v>
      </c>
      <c r="G13" s="52">
        <f t="shared" si="1"/>
        <v>1.2128003022341285E-2</v>
      </c>
      <c r="H13" s="51">
        <v>120</v>
      </c>
      <c r="I13" s="52">
        <f t="shared" si="0"/>
        <v>-5.8333333333333348</v>
      </c>
    </row>
    <row r="14" spans="1:9" ht="18" customHeight="1">
      <c r="A14" s="87"/>
      <c r="B14" s="87"/>
      <c r="C14" s="60"/>
      <c r="D14" s="58" t="s">
        <v>26</v>
      </c>
      <c r="E14" s="50"/>
      <c r="F14" s="51">
        <v>65803</v>
      </c>
      <c r="G14" s="52">
        <f t="shared" si="1"/>
        <v>7.0624688750364912</v>
      </c>
      <c r="H14" s="51">
        <v>66515</v>
      </c>
      <c r="I14" s="52">
        <f t="shared" si="0"/>
        <v>-1.0704352401713857</v>
      </c>
    </row>
    <row r="15" spans="1:9" ht="18" customHeight="1">
      <c r="A15" s="87"/>
      <c r="B15" s="87"/>
      <c r="C15" s="60"/>
      <c r="D15" s="60"/>
      <c r="E15" s="44" t="s">
        <v>27</v>
      </c>
      <c r="F15" s="51">
        <v>2443</v>
      </c>
      <c r="G15" s="52">
        <f t="shared" si="1"/>
        <v>0.26220098569539607</v>
      </c>
      <c r="H15" s="51">
        <v>2461</v>
      </c>
      <c r="I15" s="52">
        <f t="shared" si="0"/>
        <v>-0.73140999593661604</v>
      </c>
    </row>
    <row r="16" spans="1:9" ht="18" customHeight="1">
      <c r="A16" s="87"/>
      <c r="B16" s="87"/>
      <c r="C16" s="60"/>
      <c r="D16" s="59"/>
      <c r="E16" s="44" t="s">
        <v>28</v>
      </c>
      <c r="F16" s="51">
        <v>63360</v>
      </c>
      <c r="G16" s="52">
        <f t="shared" si="1"/>
        <v>6.8002678893410957</v>
      </c>
      <c r="H16" s="51">
        <v>64054</v>
      </c>
      <c r="I16" s="52">
        <f t="shared" si="0"/>
        <v>-1.0834608299247539</v>
      </c>
    </row>
    <row r="17" spans="1:9" ht="18" customHeight="1">
      <c r="A17" s="87"/>
      <c r="B17" s="87"/>
      <c r="C17" s="60"/>
      <c r="D17" s="88" t="s">
        <v>29</v>
      </c>
      <c r="E17" s="89"/>
      <c r="F17" s="51">
        <v>41196</v>
      </c>
      <c r="G17" s="52">
        <f t="shared" si="1"/>
        <v>4.4214620575962087</v>
      </c>
      <c r="H17" s="51">
        <v>41842</v>
      </c>
      <c r="I17" s="52">
        <f t="shared" si="0"/>
        <v>-1.54390325510253</v>
      </c>
    </row>
    <row r="18" spans="1:9" ht="18" customHeight="1">
      <c r="A18" s="87"/>
      <c r="B18" s="87"/>
      <c r="C18" s="60"/>
      <c r="D18" s="88" t="s">
        <v>93</v>
      </c>
      <c r="E18" s="90"/>
      <c r="F18" s="51">
        <v>5314</v>
      </c>
      <c r="G18" s="52">
        <f t="shared" si="1"/>
        <v>0.57033812443116438</v>
      </c>
      <c r="H18" s="51">
        <v>5131</v>
      </c>
      <c r="I18" s="52">
        <f t="shared" si="0"/>
        <v>3.5665562268563544</v>
      </c>
    </row>
    <row r="19" spans="1:9" ht="18" customHeight="1">
      <c r="A19" s="87"/>
      <c r="B19" s="87"/>
      <c r="C19" s="59"/>
      <c r="D19" s="88" t="s">
        <v>94</v>
      </c>
      <c r="E19" s="90"/>
      <c r="F19" s="51"/>
      <c r="G19" s="52">
        <f t="shared" si="1"/>
        <v>0</v>
      </c>
      <c r="H19" s="51"/>
      <c r="I19" s="52" t="e">
        <f t="shared" si="0"/>
        <v>#DIV/0!</v>
      </c>
    </row>
    <row r="20" spans="1:9" ht="18" customHeight="1">
      <c r="A20" s="87"/>
      <c r="B20" s="87"/>
      <c r="C20" s="50" t="s">
        <v>4</v>
      </c>
      <c r="D20" s="50"/>
      <c r="E20" s="50"/>
      <c r="F20" s="51">
        <v>39664</v>
      </c>
      <c r="G20" s="52">
        <f t="shared" si="1"/>
        <v>4.2570363883021658</v>
      </c>
      <c r="H20" s="51">
        <v>39494</v>
      </c>
      <c r="I20" s="52">
        <f t="shared" si="0"/>
        <v>0.43044513090595427</v>
      </c>
    </row>
    <row r="21" spans="1:9" ht="18" customHeight="1">
      <c r="A21" s="87"/>
      <c r="B21" s="87"/>
      <c r="C21" s="50" t="s">
        <v>5</v>
      </c>
      <c r="D21" s="50"/>
      <c r="E21" s="50"/>
      <c r="F21" s="51">
        <v>149118</v>
      </c>
      <c r="G21" s="52">
        <f t="shared" si="1"/>
        <v>16.004456236154756</v>
      </c>
      <c r="H21" s="51">
        <v>144824</v>
      </c>
      <c r="I21" s="52">
        <f t="shared" si="0"/>
        <v>2.9649781804120812</v>
      </c>
    </row>
    <row r="22" spans="1:9" ht="18" customHeight="1">
      <c r="A22" s="87"/>
      <c r="B22" s="87"/>
      <c r="C22" s="50" t="s">
        <v>30</v>
      </c>
      <c r="D22" s="50"/>
      <c r="E22" s="50"/>
      <c r="F22" s="51">
        <v>9455</v>
      </c>
      <c r="G22" s="52">
        <f t="shared" si="1"/>
        <v>1.0147811378428038</v>
      </c>
      <c r="H22" s="51">
        <v>10268</v>
      </c>
      <c r="I22" s="52">
        <f t="shared" si="0"/>
        <v>-7.9178028827424978</v>
      </c>
    </row>
    <row r="23" spans="1:9" ht="18" customHeight="1">
      <c r="A23" s="87"/>
      <c r="B23" s="87"/>
      <c r="C23" s="50" t="s">
        <v>6</v>
      </c>
      <c r="D23" s="50"/>
      <c r="E23" s="50"/>
      <c r="F23" s="51">
        <v>121599</v>
      </c>
      <c r="G23" s="52">
        <f t="shared" si="1"/>
        <v>13.050911854103346</v>
      </c>
      <c r="H23" s="51">
        <v>201289</v>
      </c>
      <c r="I23" s="52">
        <f t="shared" si="0"/>
        <v>-39.589843458907339</v>
      </c>
    </row>
    <row r="24" spans="1:9" ht="18" customHeight="1">
      <c r="A24" s="87"/>
      <c r="B24" s="87"/>
      <c r="C24" s="50" t="s">
        <v>31</v>
      </c>
      <c r="D24" s="50"/>
      <c r="E24" s="50"/>
      <c r="F24" s="51">
        <v>1388</v>
      </c>
      <c r="G24" s="52">
        <f t="shared" si="1"/>
        <v>0.14897051500008585</v>
      </c>
      <c r="H24" s="51">
        <v>1563</v>
      </c>
      <c r="I24" s="52">
        <f t="shared" si="0"/>
        <v>-11.196417146513117</v>
      </c>
    </row>
    <row r="25" spans="1:9" ht="18" customHeight="1">
      <c r="A25" s="87"/>
      <c r="B25" s="87"/>
      <c r="C25" s="50" t="s">
        <v>7</v>
      </c>
      <c r="D25" s="50"/>
      <c r="E25" s="50"/>
      <c r="F25" s="51">
        <v>75108</v>
      </c>
      <c r="G25" s="52">
        <f t="shared" si="1"/>
        <v>8.0611508938230898</v>
      </c>
      <c r="H25" s="51">
        <v>82811</v>
      </c>
      <c r="I25" s="52">
        <f t="shared" si="0"/>
        <v>-9.3019043363804279</v>
      </c>
    </row>
    <row r="26" spans="1:9" ht="18" customHeight="1">
      <c r="A26" s="87"/>
      <c r="B26" s="87"/>
      <c r="C26" s="50" t="s">
        <v>8</v>
      </c>
      <c r="D26" s="50"/>
      <c r="E26" s="50"/>
      <c r="F26" s="51">
        <v>216455</v>
      </c>
      <c r="G26" s="52">
        <f t="shared" si="1"/>
        <v>23.23156543540604</v>
      </c>
      <c r="H26" s="51">
        <v>212173</v>
      </c>
      <c r="I26" s="52">
        <f t="shared" si="0"/>
        <v>2.0181644224288586</v>
      </c>
    </row>
    <row r="27" spans="1:9" ht="18" customHeight="1">
      <c r="A27" s="87"/>
      <c r="B27" s="87"/>
      <c r="C27" s="50" t="s">
        <v>9</v>
      </c>
      <c r="D27" s="50"/>
      <c r="E27" s="50"/>
      <c r="F27" s="51">
        <v>931728</v>
      </c>
      <c r="G27" s="52">
        <f t="shared" si="1"/>
        <v>100</v>
      </c>
      <c r="H27" s="51">
        <f>SUM(H9,H20:H26)</f>
        <v>1010320</v>
      </c>
      <c r="I27" s="52">
        <f t="shared" si="0"/>
        <v>-7.7789215298123331</v>
      </c>
    </row>
    <row r="28" spans="1:9" ht="18" customHeight="1">
      <c r="A28" s="87"/>
      <c r="B28" s="87" t="s">
        <v>88</v>
      </c>
      <c r="C28" s="58" t="s">
        <v>10</v>
      </c>
      <c r="D28" s="50"/>
      <c r="E28" s="50"/>
      <c r="F28" s="51">
        <v>321684</v>
      </c>
      <c r="G28" s="52">
        <f t="shared" ref="G28:G45" si="2">F28/$F$45*100</f>
        <v>35.251766237494977</v>
      </c>
      <c r="H28" s="51">
        <v>333254</v>
      </c>
      <c r="I28" s="52">
        <f t="shared" si="0"/>
        <v>-3.4718262946581313</v>
      </c>
    </row>
    <row r="29" spans="1:9" ht="18" customHeight="1">
      <c r="A29" s="87"/>
      <c r="B29" s="87"/>
      <c r="C29" s="60"/>
      <c r="D29" s="50" t="s">
        <v>11</v>
      </c>
      <c r="E29" s="50"/>
      <c r="F29" s="51">
        <v>207671</v>
      </c>
      <c r="G29" s="52">
        <f t="shared" si="2"/>
        <v>22.757642737303748</v>
      </c>
      <c r="H29" s="51">
        <v>216977</v>
      </c>
      <c r="I29" s="52">
        <f t="shared" si="0"/>
        <v>-4.2889338501315821</v>
      </c>
    </row>
    <row r="30" spans="1:9" ht="18" customHeight="1">
      <c r="A30" s="87"/>
      <c r="B30" s="87"/>
      <c r="C30" s="60"/>
      <c r="D30" s="50" t="s">
        <v>32</v>
      </c>
      <c r="E30" s="50"/>
      <c r="F30" s="51">
        <v>19046</v>
      </c>
      <c r="G30" s="52">
        <f t="shared" si="2"/>
        <v>2.0871573959517082</v>
      </c>
      <c r="H30" s="51">
        <v>20454</v>
      </c>
      <c r="I30" s="52">
        <f t="shared" si="0"/>
        <v>-6.883739121932142</v>
      </c>
    </row>
    <row r="31" spans="1:9" ht="18" customHeight="1">
      <c r="A31" s="87"/>
      <c r="B31" s="87"/>
      <c r="C31" s="59"/>
      <c r="D31" s="50" t="s">
        <v>12</v>
      </c>
      <c r="E31" s="50"/>
      <c r="F31" s="51">
        <v>94967</v>
      </c>
      <c r="G31" s="52">
        <f t="shared" si="2"/>
        <v>10.406966104239517</v>
      </c>
      <c r="H31" s="51">
        <v>95824</v>
      </c>
      <c r="I31" s="52">
        <f t="shared" si="0"/>
        <v>-0.89434797128068455</v>
      </c>
    </row>
    <row r="32" spans="1:9" ht="18" customHeight="1">
      <c r="A32" s="87"/>
      <c r="B32" s="87"/>
      <c r="C32" s="58" t="s">
        <v>13</v>
      </c>
      <c r="D32" s="50"/>
      <c r="E32" s="50"/>
      <c r="F32" s="51">
        <v>448257</v>
      </c>
      <c r="G32" s="52">
        <f t="shared" si="2"/>
        <v>49.122278317606046</v>
      </c>
      <c r="H32" s="51">
        <v>502308</v>
      </c>
      <c r="I32" s="52">
        <f t="shared" si="0"/>
        <v>-10.760529396306652</v>
      </c>
    </row>
    <row r="33" spans="1:9" ht="18" customHeight="1">
      <c r="A33" s="87"/>
      <c r="B33" s="87"/>
      <c r="C33" s="60"/>
      <c r="D33" s="50" t="s">
        <v>14</v>
      </c>
      <c r="E33" s="50"/>
      <c r="F33" s="51">
        <v>29481</v>
      </c>
      <c r="G33" s="52">
        <f t="shared" si="2"/>
        <v>3.2306776850809777</v>
      </c>
      <c r="H33" s="51">
        <v>45054</v>
      </c>
      <c r="I33" s="52">
        <f t="shared" si="0"/>
        <v>-34.565188440538023</v>
      </c>
    </row>
    <row r="34" spans="1:9" ht="18" customHeight="1">
      <c r="A34" s="87"/>
      <c r="B34" s="87"/>
      <c r="C34" s="60"/>
      <c r="D34" s="50" t="s">
        <v>33</v>
      </c>
      <c r="E34" s="50"/>
      <c r="F34" s="51">
        <v>7050</v>
      </c>
      <c r="G34" s="52">
        <f t="shared" si="2"/>
        <v>0.77257480003462886</v>
      </c>
      <c r="H34" s="51">
        <v>6933</v>
      </c>
      <c r="I34" s="52">
        <f t="shared" si="0"/>
        <v>1.6875811337083491</v>
      </c>
    </row>
    <row r="35" spans="1:9" ht="18" customHeight="1">
      <c r="A35" s="87"/>
      <c r="B35" s="87"/>
      <c r="C35" s="60"/>
      <c r="D35" s="50" t="s">
        <v>34</v>
      </c>
      <c r="E35" s="50"/>
      <c r="F35" s="51">
        <v>225774</v>
      </c>
      <c r="G35" s="52">
        <f t="shared" si="2"/>
        <v>24.741461404683445</v>
      </c>
      <c r="H35" s="51">
        <v>276172</v>
      </c>
      <c r="I35" s="52">
        <f t="shared" si="0"/>
        <v>-18.248772504091647</v>
      </c>
    </row>
    <row r="36" spans="1:9" ht="18" customHeight="1">
      <c r="A36" s="87"/>
      <c r="B36" s="87"/>
      <c r="C36" s="60"/>
      <c r="D36" s="50" t="s">
        <v>35</v>
      </c>
      <c r="E36" s="50"/>
      <c r="F36" s="51">
        <v>10605</v>
      </c>
      <c r="G36" s="52">
        <f t="shared" si="2"/>
        <v>1.1621497523925162</v>
      </c>
      <c r="H36" s="51">
        <v>11086</v>
      </c>
      <c r="I36" s="52">
        <f t="shared" si="0"/>
        <v>-4.3388057008839969</v>
      </c>
    </row>
    <row r="37" spans="1:9" ht="18" customHeight="1">
      <c r="A37" s="87"/>
      <c r="B37" s="87"/>
      <c r="C37" s="60"/>
      <c r="D37" s="50" t="s">
        <v>15</v>
      </c>
      <c r="E37" s="50"/>
      <c r="F37" s="51">
        <v>32252</v>
      </c>
      <c r="G37" s="52">
        <f t="shared" si="2"/>
        <v>3.5343379362718941</v>
      </c>
      <c r="H37" s="51">
        <v>17582</v>
      </c>
      <c r="I37" s="52">
        <f t="shared" si="0"/>
        <v>83.437606643157778</v>
      </c>
    </row>
    <row r="38" spans="1:9" ht="18" customHeight="1">
      <c r="A38" s="87"/>
      <c r="B38" s="87"/>
      <c r="C38" s="59"/>
      <c r="D38" s="50" t="s">
        <v>36</v>
      </c>
      <c r="E38" s="50"/>
      <c r="F38" s="51">
        <v>143096</v>
      </c>
      <c r="G38" s="52">
        <f t="shared" si="2"/>
        <v>15.681186324220603</v>
      </c>
      <c r="H38" s="51">
        <v>145480</v>
      </c>
      <c r="I38" s="52">
        <f t="shared" si="0"/>
        <v>-1.6387132251855951</v>
      </c>
    </row>
    <row r="39" spans="1:9" ht="18" customHeight="1">
      <c r="A39" s="87"/>
      <c r="B39" s="87"/>
      <c r="C39" s="58" t="s">
        <v>16</v>
      </c>
      <c r="D39" s="50"/>
      <c r="E39" s="50"/>
      <c r="F39" s="51">
        <v>142592</v>
      </c>
      <c r="G39" s="52">
        <f t="shared" si="2"/>
        <v>15.625955444898979</v>
      </c>
      <c r="H39" s="51">
        <v>144346</v>
      </c>
      <c r="I39" s="52">
        <f t="shared" si="0"/>
        <v>-1.2151358541282797</v>
      </c>
    </row>
    <row r="40" spans="1:9" ht="18" customHeight="1">
      <c r="A40" s="87"/>
      <c r="B40" s="87"/>
      <c r="C40" s="60"/>
      <c r="D40" s="58" t="s">
        <v>17</v>
      </c>
      <c r="E40" s="50"/>
      <c r="F40" s="51">
        <v>141404</v>
      </c>
      <c r="G40" s="52">
        <f t="shared" si="2"/>
        <v>15.495768372212293</v>
      </c>
      <c r="H40" s="51">
        <v>142099</v>
      </c>
      <c r="I40" s="52">
        <f t="shared" si="0"/>
        <v>-0.48909563051112714</v>
      </c>
    </row>
    <row r="41" spans="1:9" ht="18" customHeight="1">
      <c r="A41" s="87"/>
      <c r="B41" s="87"/>
      <c r="C41" s="60"/>
      <c r="D41" s="60"/>
      <c r="E41" s="54" t="s">
        <v>91</v>
      </c>
      <c r="F41" s="51">
        <v>94013</v>
      </c>
      <c r="G41" s="52">
        <f t="shared" si="2"/>
        <v>10.3024219398093</v>
      </c>
      <c r="H41" s="51">
        <v>93165</v>
      </c>
      <c r="I41" s="55">
        <f t="shared" si="0"/>
        <v>0.91021306284548853</v>
      </c>
    </row>
    <row r="42" spans="1:9" ht="18" customHeight="1">
      <c r="A42" s="87"/>
      <c r="B42" s="87"/>
      <c r="C42" s="60"/>
      <c r="D42" s="59"/>
      <c r="E42" s="44" t="s">
        <v>37</v>
      </c>
      <c r="F42" s="51">
        <v>46950</v>
      </c>
      <c r="G42" s="52">
        <f t="shared" si="2"/>
        <v>5.1450194129965707</v>
      </c>
      <c r="H42" s="51">
        <v>47973</v>
      </c>
      <c r="I42" s="55">
        <f t="shared" si="0"/>
        <v>-2.1324495028453461</v>
      </c>
    </row>
    <row r="43" spans="1:9" ht="18" customHeight="1">
      <c r="A43" s="87"/>
      <c r="B43" s="87"/>
      <c r="C43" s="60"/>
      <c r="D43" s="50" t="s">
        <v>38</v>
      </c>
      <c r="E43" s="50"/>
      <c r="F43" s="51">
        <v>1187</v>
      </c>
      <c r="G43" s="52">
        <f t="shared" si="2"/>
        <v>0.1300774876086673</v>
      </c>
      <c r="H43" s="51">
        <v>2247</v>
      </c>
      <c r="I43" s="55">
        <f t="shared" si="0"/>
        <v>-47.174009790832216</v>
      </c>
    </row>
    <row r="44" spans="1:9" ht="18" customHeight="1">
      <c r="A44" s="87"/>
      <c r="B44" s="87"/>
      <c r="C44" s="59"/>
      <c r="D44" s="50" t="s">
        <v>39</v>
      </c>
      <c r="E44" s="50"/>
      <c r="F44" s="51"/>
      <c r="G44" s="52">
        <f t="shared" si="2"/>
        <v>0</v>
      </c>
      <c r="H44" s="51"/>
      <c r="I44" s="52" t="e">
        <f t="shared" si="0"/>
        <v>#DIV/0!</v>
      </c>
    </row>
    <row r="45" spans="1:9" ht="18" customHeight="1">
      <c r="A45" s="87"/>
      <c r="B45" s="87"/>
      <c r="C45" s="44" t="s">
        <v>18</v>
      </c>
      <c r="D45" s="44"/>
      <c r="E45" s="44"/>
      <c r="F45" s="51">
        <f>SUM(F28,F32,F39)</f>
        <v>912533</v>
      </c>
      <c r="G45" s="52">
        <f t="shared" si="2"/>
        <v>100</v>
      </c>
      <c r="H45" s="51">
        <f>SUM(H28,H32,H39)</f>
        <v>979908</v>
      </c>
      <c r="I45" s="52">
        <f t="shared" si="0"/>
        <v>-6.8756454687582957</v>
      </c>
    </row>
    <row r="46" spans="1:9">
      <c r="A46" s="21" t="s">
        <v>19</v>
      </c>
    </row>
    <row r="47" spans="1:9">
      <c r="A47" s="22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15" activePane="bottomRight" state="frozen"/>
      <selection activeCell="L8" sqref="L8"/>
      <selection pane="topRight" activeCell="L8" sqref="L8"/>
      <selection pane="bottomLeft" activeCell="L8" sqref="L8"/>
      <selection pane="bottomRight" activeCell="I34" sqref="I34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81640625" style="2" customWidth="1"/>
    <col min="4" max="9" width="11.90625" style="2" customWidth="1"/>
    <col min="10" max="16384" width="9" style="2"/>
  </cols>
  <sheetData>
    <row r="1" spans="1:9" ht="34" customHeight="1">
      <c r="A1" s="31" t="s">
        <v>0</v>
      </c>
      <c r="B1" s="31"/>
      <c r="C1" s="84" t="s">
        <v>266</v>
      </c>
      <c r="D1" s="32"/>
      <c r="E1" s="32"/>
    </row>
    <row r="4" spans="1:9">
      <c r="A4" s="33" t="s">
        <v>112</v>
      </c>
    </row>
    <row r="5" spans="1:9">
      <c r="I5" s="9" t="s">
        <v>113</v>
      </c>
    </row>
    <row r="6" spans="1:9" s="35" customFormat="1" ht="29.25" customHeight="1">
      <c r="A6" s="47" t="s">
        <v>114</v>
      </c>
      <c r="B6" s="45"/>
      <c r="C6" s="45"/>
      <c r="D6" s="45"/>
      <c r="E6" s="34" t="s">
        <v>231</v>
      </c>
      <c r="F6" s="34" t="s">
        <v>232</v>
      </c>
      <c r="G6" s="34" t="s">
        <v>237</v>
      </c>
      <c r="H6" s="34" t="s">
        <v>239</v>
      </c>
      <c r="I6" s="34" t="s">
        <v>249</v>
      </c>
    </row>
    <row r="7" spans="1:9" ht="27" customHeight="1">
      <c r="A7" s="87" t="s">
        <v>115</v>
      </c>
      <c r="B7" s="58" t="s">
        <v>116</v>
      </c>
      <c r="C7" s="50"/>
      <c r="D7" s="63" t="s">
        <v>117</v>
      </c>
      <c r="E7" s="67">
        <v>759429</v>
      </c>
      <c r="F7" s="34">
        <v>988790</v>
      </c>
      <c r="G7" s="34">
        <v>1055481</v>
      </c>
      <c r="H7" s="34">
        <v>1010320</v>
      </c>
      <c r="I7" s="34">
        <v>931728</v>
      </c>
    </row>
    <row r="8" spans="1:9" ht="27" customHeight="1">
      <c r="A8" s="87"/>
      <c r="B8" s="77"/>
      <c r="C8" s="50" t="s">
        <v>118</v>
      </c>
      <c r="D8" s="63" t="s">
        <v>41</v>
      </c>
      <c r="E8" s="68">
        <v>442821</v>
      </c>
      <c r="F8" s="68">
        <v>452704</v>
      </c>
      <c r="G8" s="68">
        <v>498264</v>
      </c>
      <c r="H8" s="68">
        <v>501473</v>
      </c>
      <c r="I8" s="69">
        <v>507304</v>
      </c>
    </row>
    <row r="9" spans="1:9" ht="27" customHeight="1">
      <c r="A9" s="87"/>
      <c r="B9" s="50" t="s">
        <v>119</v>
      </c>
      <c r="C9" s="50"/>
      <c r="D9" s="63"/>
      <c r="E9" s="68">
        <v>743026</v>
      </c>
      <c r="F9" s="68">
        <v>964703</v>
      </c>
      <c r="G9" s="68">
        <v>1029189</v>
      </c>
      <c r="H9" s="68">
        <v>979908</v>
      </c>
      <c r="I9" s="70">
        <v>912533</v>
      </c>
    </row>
    <row r="10" spans="1:9" ht="27" customHeight="1">
      <c r="A10" s="87"/>
      <c r="B10" s="50" t="s">
        <v>120</v>
      </c>
      <c r="C10" s="50"/>
      <c r="D10" s="63"/>
      <c r="E10" s="68">
        <v>16403</v>
      </c>
      <c r="F10" s="68">
        <v>24087</v>
      </c>
      <c r="G10" s="68">
        <v>26292</v>
      </c>
      <c r="H10" s="68">
        <v>30412</v>
      </c>
      <c r="I10" s="70">
        <v>19195</v>
      </c>
    </row>
    <row r="11" spans="1:9" ht="27" customHeight="1">
      <c r="A11" s="87"/>
      <c r="B11" s="50" t="s">
        <v>121</v>
      </c>
      <c r="C11" s="50"/>
      <c r="D11" s="63"/>
      <c r="E11" s="68">
        <v>8321</v>
      </c>
      <c r="F11" s="68">
        <v>8524</v>
      </c>
      <c r="G11" s="68">
        <v>14859</v>
      </c>
      <c r="H11" s="68">
        <v>9387</v>
      </c>
      <c r="I11" s="70">
        <v>9143</v>
      </c>
    </row>
    <row r="12" spans="1:9" ht="27" customHeight="1">
      <c r="A12" s="87"/>
      <c r="B12" s="50" t="s">
        <v>122</v>
      </c>
      <c r="C12" s="50"/>
      <c r="D12" s="63"/>
      <c r="E12" s="68">
        <v>8083</v>
      </c>
      <c r="F12" s="68">
        <v>15563</v>
      </c>
      <c r="G12" s="68">
        <v>11434</v>
      </c>
      <c r="H12" s="68">
        <v>21024</v>
      </c>
      <c r="I12" s="70">
        <v>10051</v>
      </c>
    </row>
    <row r="13" spans="1:9" ht="27" customHeight="1">
      <c r="A13" s="87"/>
      <c r="B13" s="50" t="s">
        <v>123</v>
      </c>
      <c r="C13" s="50"/>
      <c r="D13" s="63"/>
      <c r="E13" s="68">
        <v>3422</v>
      </c>
      <c r="F13" s="68">
        <v>7480</v>
      </c>
      <c r="G13" s="68">
        <v>-4129</v>
      </c>
      <c r="H13" s="68">
        <v>9591</v>
      </c>
      <c r="I13" s="70">
        <v>-10973</v>
      </c>
    </row>
    <row r="14" spans="1:9" ht="27" customHeight="1">
      <c r="A14" s="87"/>
      <c r="B14" s="50" t="s">
        <v>124</v>
      </c>
      <c r="C14" s="50"/>
      <c r="D14" s="63"/>
      <c r="E14" s="68"/>
      <c r="F14" s="68"/>
      <c r="G14" s="68"/>
      <c r="H14" s="68"/>
      <c r="I14" s="70"/>
    </row>
    <row r="15" spans="1:9" ht="27" customHeight="1">
      <c r="A15" s="87"/>
      <c r="B15" s="50" t="s">
        <v>125</v>
      </c>
      <c r="C15" s="50"/>
      <c r="D15" s="63"/>
      <c r="E15" s="68">
        <v>-1722</v>
      </c>
      <c r="F15" s="68">
        <v>6961</v>
      </c>
      <c r="G15" s="68">
        <v>7422</v>
      </c>
      <c r="H15" s="68">
        <v>13645</v>
      </c>
      <c r="I15" s="70">
        <v>2201</v>
      </c>
    </row>
    <row r="16" spans="1:9" ht="27" customHeight="1">
      <c r="A16" s="87"/>
      <c r="B16" s="50" t="s">
        <v>126</v>
      </c>
      <c r="C16" s="50"/>
      <c r="D16" s="63" t="s">
        <v>42</v>
      </c>
      <c r="E16" s="68">
        <v>138439</v>
      </c>
      <c r="F16" s="68">
        <v>135918</v>
      </c>
      <c r="G16" s="68">
        <v>146851</v>
      </c>
      <c r="H16" s="68">
        <v>145938</v>
      </c>
      <c r="I16" s="70">
        <v>158661</v>
      </c>
    </row>
    <row r="17" spans="1:9" ht="27" customHeight="1">
      <c r="A17" s="87"/>
      <c r="B17" s="50" t="s">
        <v>127</v>
      </c>
      <c r="C17" s="50"/>
      <c r="D17" s="63" t="s">
        <v>43</v>
      </c>
      <c r="E17" s="68">
        <v>113179</v>
      </c>
      <c r="F17" s="68">
        <v>112257</v>
      </c>
      <c r="G17" s="68">
        <v>105277</v>
      </c>
      <c r="H17" s="68">
        <v>121390</v>
      </c>
      <c r="I17" s="70">
        <v>152498</v>
      </c>
    </row>
    <row r="18" spans="1:9" ht="27" customHeight="1">
      <c r="A18" s="87"/>
      <c r="B18" s="50" t="s">
        <v>128</v>
      </c>
      <c r="C18" s="50"/>
      <c r="D18" s="63" t="s">
        <v>44</v>
      </c>
      <c r="E18" s="68">
        <v>1127260</v>
      </c>
      <c r="F18" s="68">
        <v>1152718</v>
      </c>
      <c r="G18" s="68">
        <v>1163010</v>
      </c>
      <c r="H18" s="68">
        <v>1153054</v>
      </c>
      <c r="I18" s="70">
        <v>1136578</v>
      </c>
    </row>
    <row r="19" spans="1:9" ht="27" customHeight="1">
      <c r="A19" s="87"/>
      <c r="B19" s="50" t="s">
        <v>129</v>
      </c>
      <c r="C19" s="50"/>
      <c r="D19" s="63" t="s">
        <v>130</v>
      </c>
      <c r="E19" s="68">
        <f>E17+E18-E16</f>
        <v>1102000</v>
      </c>
      <c r="F19" s="68">
        <f>F17+F18-F16</f>
        <v>1129057</v>
      </c>
      <c r="G19" s="68">
        <f>G17+G18-G16</f>
        <v>1121436</v>
      </c>
      <c r="H19" s="68">
        <f>H17+H18-H16</f>
        <v>1128506</v>
      </c>
      <c r="I19" s="68">
        <f>I17+I18-I16</f>
        <v>1130415</v>
      </c>
    </row>
    <row r="20" spans="1:9" ht="27" customHeight="1">
      <c r="A20" s="87"/>
      <c r="B20" s="50" t="s">
        <v>131</v>
      </c>
      <c r="C20" s="50"/>
      <c r="D20" s="63" t="s">
        <v>132</v>
      </c>
      <c r="E20" s="71">
        <f>E18/E8</f>
        <v>2.5456335629972382</v>
      </c>
      <c r="F20" s="71">
        <f>F18/F8</f>
        <v>2.5462951509153884</v>
      </c>
      <c r="G20" s="71">
        <f>G18/G8</f>
        <v>2.3341240788015991</v>
      </c>
      <c r="H20" s="71">
        <f>H18/H8</f>
        <v>2.299334161560044</v>
      </c>
      <c r="I20" s="71">
        <f>I18/I8</f>
        <v>2.240427830255626</v>
      </c>
    </row>
    <row r="21" spans="1:9" ht="27" customHeight="1">
      <c r="A21" s="87"/>
      <c r="B21" s="50" t="s">
        <v>133</v>
      </c>
      <c r="C21" s="50"/>
      <c r="D21" s="63" t="s">
        <v>134</v>
      </c>
      <c r="E21" s="71">
        <f>E19/E8</f>
        <v>2.4885901978451788</v>
      </c>
      <c r="F21" s="71">
        <f>F19/F8</f>
        <v>2.494029211140171</v>
      </c>
      <c r="G21" s="71">
        <f>G19/G8</f>
        <v>2.2506863831222002</v>
      </c>
      <c r="H21" s="71">
        <f>H19/H8</f>
        <v>2.2503823735275876</v>
      </c>
      <c r="I21" s="71">
        <f>I19/I8</f>
        <v>2.2282792960433979</v>
      </c>
    </row>
    <row r="22" spans="1:9" ht="27" customHeight="1">
      <c r="A22" s="87"/>
      <c r="B22" s="50" t="s">
        <v>135</v>
      </c>
      <c r="C22" s="50"/>
      <c r="D22" s="63" t="s">
        <v>136</v>
      </c>
      <c r="E22" s="68">
        <f>E18/E24*1000000</f>
        <v>570979.93926823034</v>
      </c>
      <c r="F22" s="68">
        <f>F18/F24*1000000</f>
        <v>596291.22683956614</v>
      </c>
      <c r="G22" s="68">
        <f>G18/G24*1000000</f>
        <v>601615.19098919583</v>
      </c>
      <c r="H22" s="68">
        <f>H18/H24*1000000</f>
        <v>596465.03678459884</v>
      </c>
      <c r="I22" s="68">
        <f>I18/I24*1000000</f>
        <v>587942.14197996433</v>
      </c>
    </row>
    <row r="23" spans="1:9" ht="27" customHeight="1">
      <c r="A23" s="87"/>
      <c r="B23" s="50" t="s">
        <v>137</v>
      </c>
      <c r="C23" s="50"/>
      <c r="D23" s="63" t="s">
        <v>138</v>
      </c>
      <c r="E23" s="68">
        <f>E19/E24*1000000</f>
        <v>558185.23949540453</v>
      </c>
      <c r="F23" s="68">
        <f>F19/F24*1000000</f>
        <v>584051.5925853505</v>
      </c>
      <c r="G23" s="68">
        <f>G19/G24*1000000</f>
        <v>580109.31404042942</v>
      </c>
      <c r="H23" s="68">
        <f>H19/H24*1000000</f>
        <v>583766.5649671572</v>
      </c>
      <c r="I23" s="68">
        <f>I19/I24*1000000</f>
        <v>584754.07444652391</v>
      </c>
    </row>
    <row r="24" spans="1:9" ht="27" customHeight="1">
      <c r="A24" s="87"/>
      <c r="B24" s="72" t="s">
        <v>139</v>
      </c>
      <c r="C24" s="73"/>
      <c r="D24" s="63" t="s">
        <v>140</v>
      </c>
      <c r="E24" s="68">
        <v>1974255</v>
      </c>
      <c r="F24" s="68">
        <v>1933146</v>
      </c>
      <c r="G24" s="68">
        <f>F24</f>
        <v>1933146</v>
      </c>
      <c r="H24" s="70">
        <f>G24</f>
        <v>1933146</v>
      </c>
      <c r="I24" s="70">
        <f>H24</f>
        <v>1933146</v>
      </c>
    </row>
    <row r="25" spans="1:9" ht="27" customHeight="1">
      <c r="A25" s="87"/>
      <c r="B25" s="44" t="s">
        <v>141</v>
      </c>
      <c r="C25" s="44"/>
      <c r="D25" s="44"/>
      <c r="E25" s="68">
        <v>443213</v>
      </c>
      <c r="F25" s="68">
        <v>445950</v>
      </c>
      <c r="G25" s="68">
        <v>466781</v>
      </c>
      <c r="H25" s="68">
        <v>451844</v>
      </c>
      <c r="I25" s="51">
        <v>457323</v>
      </c>
    </row>
    <row r="26" spans="1:9" ht="27" customHeight="1">
      <c r="A26" s="87"/>
      <c r="B26" s="44" t="s">
        <v>142</v>
      </c>
      <c r="C26" s="44"/>
      <c r="D26" s="44"/>
      <c r="E26" s="74">
        <v>0.65100000000000002</v>
      </c>
      <c r="F26" s="74">
        <v>0.64820999999999995</v>
      </c>
      <c r="G26" s="74">
        <v>0.62</v>
      </c>
      <c r="H26" s="74">
        <v>0.61</v>
      </c>
      <c r="I26" s="75">
        <v>0.60399999999999998</v>
      </c>
    </row>
    <row r="27" spans="1:9" ht="27" customHeight="1">
      <c r="A27" s="87"/>
      <c r="B27" s="44" t="s">
        <v>143</v>
      </c>
      <c r="C27" s="44"/>
      <c r="D27" s="44"/>
      <c r="E27" s="55">
        <v>1.8</v>
      </c>
      <c r="F27" s="55">
        <v>3.5</v>
      </c>
      <c r="G27" s="55">
        <v>2.4</v>
      </c>
      <c r="H27" s="55">
        <v>4.7</v>
      </c>
      <c r="I27" s="52">
        <v>2.2000000000000002</v>
      </c>
    </row>
    <row r="28" spans="1:9" ht="27" customHeight="1">
      <c r="A28" s="87"/>
      <c r="B28" s="44" t="s">
        <v>144</v>
      </c>
      <c r="C28" s="44"/>
      <c r="D28" s="44"/>
      <c r="E28" s="55">
        <v>95.2</v>
      </c>
      <c r="F28" s="55">
        <v>95.1</v>
      </c>
      <c r="G28" s="55">
        <v>88.8</v>
      </c>
      <c r="H28" s="55">
        <v>93.3</v>
      </c>
      <c r="I28" s="52">
        <v>92.6</v>
      </c>
    </row>
    <row r="29" spans="1:9" ht="27" customHeight="1">
      <c r="A29" s="87"/>
      <c r="B29" s="44" t="s">
        <v>145</v>
      </c>
      <c r="C29" s="44"/>
      <c r="D29" s="44"/>
      <c r="E29" s="55">
        <v>51.3</v>
      </c>
      <c r="F29" s="55">
        <v>51.1</v>
      </c>
      <c r="G29" s="55">
        <v>51.4</v>
      </c>
      <c r="H29" s="55">
        <v>53</v>
      </c>
      <c r="I29" s="52">
        <v>58</v>
      </c>
    </row>
    <row r="30" spans="1:9" ht="27" customHeight="1">
      <c r="A30" s="87"/>
      <c r="B30" s="87" t="s">
        <v>146</v>
      </c>
      <c r="C30" s="44" t="s">
        <v>147</v>
      </c>
      <c r="D30" s="44"/>
      <c r="E30" s="55"/>
      <c r="F30" s="55"/>
      <c r="G30" s="55"/>
      <c r="H30" s="55"/>
      <c r="I30" s="52"/>
    </row>
    <row r="31" spans="1:9" ht="27" customHeight="1">
      <c r="A31" s="87"/>
      <c r="B31" s="87"/>
      <c r="C31" s="44" t="s">
        <v>148</v>
      </c>
      <c r="D31" s="44"/>
      <c r="E31" s="55"/>
      <c r="F31" s="55"/>
      <c r="G31" s="55"/>
      <c r="H31" s="55"/>
      <c r="I31" s="52"/>
    </row>
    <row r="32" spans="1:9" ht="27" customHeight="1">
      <c r="A32" s="87"/>
      <c r="B32" s="87"/>
      <c r="C32" s="44" t="s">
        <v>149</v>
      </c>
      <c r="D32" s="44"/>
      <c r="E32" s="55">
        <v>9.8000000000000007</v>
      </c>
      <c r="F32" s="55">
        <v>9.6999999999999993</v>
      </c>
      <c r="G32" s="55">
        <v>9.6</v>
      </c>
      <c r="H32" s="55">
        <v>9.5</v>
      </c>
      <c r="I32" s="52">
        <v>9.4</v>
      </c>
    </row>
    <row r="33" spans="1:9" ht="27" customHeight="1">
      <c r="A33" s="87"/>
      <c r="B33" s="87"/>
      <c r="C33" s="44" t="s">
        <v>150</v>
      </c>
      <c r="D33" s="44"/>
      <c r="E33" s="55">
        <v>103.4</v>
      </c>
      <c r="F33" s="55">
        <v>109.1</v>
      </c>
      <c r="G33" s="55">
        <v>98.6</v>
      </c>
      <c r="H33" s="55">
        <v>103.7</v>
      </c>
      <c r="I33" s="76">
        <v>102.8</v>
      </c>
    </row>
    <row r="34" spans="1:9" ht="27" customHeight="1">
      <c r="A34" s="2" t="s">
        <v>248</v>
      </c>
      <c r="E34" s="36"/>
      <c r="F34" s="36"/>
      <c r="G34" s="36"/>
      <c r="H34" s="36"/>
      <c r="I34" s="37"/>
    </row>
    <row r="35" spans="1:9" ht="27" customHeight="1">
      <c r="A35" s="8" t="s">
        <v>110</v>
      </c>
    </row>
    <row r="36" spans="1:9">
      <c r="A36" s="38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50"/>
  <sheetViews>
    <sheetView view="pageBreakPreview" zoomScale="85" zoomScaleNormal="100" zoomScaleSheetLayoutView="85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F21" sqref="F21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3" width="13.6328125" style="2" customWidth="1"/>
    <col min="24" max="27" width="12" style="2" customWidth="1"/>
    <col min="28" max="16384" width="9" style="2"/>
  </cols>
  <sheetData>
    <row r="1" spans="1:27" ht="34" customHeight="1">
      <c r="A1" s="20" t="s">
        <v>0</v>
      </c>
      <c r="B1" s="11"/>
      <c r="C1" s="11"/>
      <c r="D1" s="85" t="s">
        <v>266</v>
      </c>
      <c r="E1" s="13"/>
      <c r="F1" s="13"/>
      <c r="G1" s="13"/>
    </row>
    <row r="2" spans="1:27" ht="15" customHeight="1"/>
    <row r="3" spans="1:27" ht="15" customHeight="1">
      <c r="A3" s="14" t="s">
        <v>151</v>
      </c>
      <c r="B3" s="14"/>
      <c r="C3" s="14"/>
      <c r="D3" s="14"/>
    </row>
    <row r="4" spans="1:27" ht="15" customHeight="1">
      <c r="A4" s="14"/>
      <c r="B4" s="14"/>
      <c r="C4" s="14"/>
      <c r="D4" s="14"/>
    </row>
    <row r="5" spans="1:27" ht="16" customHeight="1">
      <c r="A5" s="12" t="s">
        <v>246</v>
      </c>
      <c r="B5" s="12"/>
      <c r="C5" s="12"/>
      <c r="D5" s="12"/>
      <c r="K5" s="15"/>
      <c r="Q5" s="15" t="s">
        <v>47</v>
      </c>
    </row>
    <row r="6" spans="1:27" ht="16" customHeight="1">
      <c r="A6" s="93" t="s">
        <v>48</v>
      </c>
      <c r="B6" s="94"/>
      <c r="C6" s="94"/>
      <c r="D6" s="94"/>
      <c r="E6" s="94"/>
      <c r="F6" s="98" t="s">
        <v>256</v>
      </c>
      <c r="G6" s="98"/>
      <c r="H6" s="98" t="s">
        <v>257</v>
      </c>
      <c r="I6" s="98"/>
      <c r="J6" s="98" t="s">
        <v>258</v>
      </c>
      <c r="K6" s="98"/>
      <c r="L6" s="98" t="s">
        <v>259</v>
      </c>
      <c r="M6" s="98"/>
      <c r="N6" s="98" t="s">
        <v>260</v>
      </c>
      <c r="O6" s="98"/>
      <c r="P6" s="98" t="s">
        <v>261</v>
      </c>
      <c r="Q6" s="98" t="s">
        <v>261</v>
      </c>
    </row>
    <row r="7" spans="1:27" ht="16" customHeight="1">
      <c r="A7" s="94"/>
      <c r="B7" s="94"/>
      <c r="C7" s="94"/>
      <c r="D7" s="94"/>
      <c r="E7" s="94"/>
      <c r="F7" s="48" t="s">
        <v>235</v>
      </c>
      <c r="G7" s="48" t="s">
        <v>236</v>
      </c>
      <c r="H7" s="48" t="s">
        <v>235</v>
      </c>
      <c r="I7" s="48" t="s">
        <v>236</v>
      </c>
      <c r="J7" s="48" t="s">
        <v>235</v>
      </c>
      <c r="K7" s="48" t="s">
        <v>236</v>
      </c>
      <c r="L7" s="48" t="s">
        <v>235</v>
      </c>
      <c r="M7" s="48" t="s">
        <v>236</v>
      </c>
      <c r="N7" s="48" t="s">
        <v>235</v>
      </c>
      <c r="O7" s="48" t="s">
        <v>236</v>
      </c>
      <c r="P7" s="48" t="s">
        <v>235</v>
      </c>
      <c r="Q7" s="48" t="s">
        <v>236</v>
      </c>
    </row>
    <row r="8" spans="1:27" ht="16" customHeight="1">
      <c r="A8" s="91" t="s">
        <v>82</v>
      </c>
      <c r="B8" s="58" t="s">
        <v>49</v>
      </c>
      <c r="C8" s="50"/>
      <c r="D8" s="50"/>
      <c r="E8" s="63" t="s">
        <v>40</v>
      </c>
      <c r="F8" s="51">
        <v>2002</v>
      </c>
      <c r="G8" s="51">
        <v>2133</v>
      </c>
      <c r="H8" s="51">
        <v>1881</v>
      </c>
      <c r="I8" s="51">
        <v>1975</v>
      </c>
      <c r="J8" s="51">
        <v>653</v>
      </c>
      <c r="K8" s="51">
        <v>659</v>
      </c>
      <c r="L8" s="51">
        <v>1949</v>
      </c>
      <c r="M8" s="51">
        <v>4367</v>
      </c>
      <c r="N8" s="51">
        <v>441</v>
      </c>
      <c r="O8" s="51">
        <v>382</v>
      </c>
      <c r="P8" s="51">
        <v>9048</v>
      </c>
      <c r="Q8" s="51">
        <v>8594</v>
      </c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ht="16" customHeight="1">
      <c r="A9" s="91"/>
      <c r="B9" s="60"/>
      <c r="C9" s="50" t="s">
        <v>50</v>
      </c>
      <c r="D9" s="50"/>
      <c r="E9" s="63" t="s">
        <v>41</v>
      </c>
      <c r="F9" s="51">
        <v>1981</v>
      </c>
      <c r="G9" s="51">
        <v>2118</v>
      </c>
      <c r="H9" s="51">
        <v>1871</v>
      </c>
      <c r="I9" s="51">
        <v>1905</v>
      </c>
      <c r="J9" s="51">
        <v>651</v>
      </c>
      <c r="K9" s="51">
        <v>652</v>
      </c>
      <c r="L9" s="51">
        <v>1949</v>
      </c>
      <c r="M9" s="51">
        <v>4360</v>
      </c>
      <c r="N9" s="51">
        <v>439</v>
      </c>
      <c r="O9" s="51">
        <v>381</v>
      </c>
      <c r="P9" s="51">
        <v>9045</v>
      </c>
      <c r="Q9" s="51">
        <v>8594</v>
      </c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16" customHeight="1">
      <c r="A10" s="91"/>
      <c r="B10" s="59"/>
      <c r="C10" s="50" t="s">
        <v>51</v>
      </c>
      <c r="D10" s="50"/>
      <c r="E10" s="63" t="s">
        <v>42</v>
      </c>
      <c r="F10" s="51">
        <v>21</v>
      </c>
      <c r="G10" s="51">
        <v>15</v>
      </c>
      <c r="H10" s="51">
        <v>10</v>
      </c>
      <c r="I10" s="51">
        <v>70</v>
      </c>
      <c r="J10" s="64">
        <v>2</v>
      </c>
      <c r="K10" s="64">
        <v>7</v>
      </c>
      <c r="L10" s="51"/>
      <c r="M10" s="51">
        <v>7</v>
      </c>
      <c r="N10" s="51">
        <v>2</v>
      </c>
      <c r="O10" s="64">
        <v>1</v>
      </c>
      <c r="P10" s="51">
        <v>3</v>
      </c>
      <c r="Q10" s="51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ht="16" customHeight="1">
      <c r="A11" s="91"/>
      <c r="B11" s="58" t="s">
        <v>52</v>
      </c>
      <c r="C11" s="50"/>
      <c r="D11" s="50"/>
      <c r="E11" s="63" t="s">
        <v>43</v>
      </c>
      <c r="F11" s="51">
        <v>1958</v>
      </c>
      <c r="G11" s="51">
        <v>2070</v>
      </c>
      <c r="H11" s="51">
        <v>1773</v>
      </c>
      <c r="I11" s="51">
        <v>1735</v>
      </c>
      <c r="J11" s="51">
        <v>542</v>
      </c>
      <c r="K11" s="51">
        <v>541</v>
      </c>
      <c r="L11" s="51">
        <v>1944</v>
      </c>
      <c r="M11" s="51">
        <v>3606</v>
      </c>
      <c r="N11" s="51">
        <v>409</v>
      </c>
      <c r="O11" s="51">
        <v>342</v>
      </c>
      <c r="P11" s="51">
        <v>8208</v>
      </c>
      <c r="Q11" s="51">
        <v>8962</v>
      </c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ht="16" customHeight="1">
      <c r="A12" s="91"/>
      <c r="B12" s="60"/>
      <c r="C12" s="50" t="s">
        <v>53</v>
      </c>
      <c r="D12" s="50"/>
      <c r="E12" s="63" t="s">
        <v>44</v>
      </c>
      <c r="F12" s="51">
        <v>1958</v>
      </c>
      <c r="G12" s="51">
        <v>2064</v>
      </c>
      <c r="H12" s="51">
        <v>1757</v>
      </c>
      <c r="I12" s="51">
        <v>1727</v>
      </c>
      <c r="J12" s="51">
        <v>537</v>
      </c>
      <c r="K12" s="51">
        <v>538</v>
      </c>
      <c r="L12" s="51">
        <v>1944</v>
      </c>
      <c r="M12" s="51">
        <v>3606</v>
      </c>
      <c r="N12" s="51">
        <v>407</v>
      </c>
      <c r="O12" s="51">
        <v>341</v>
      </c>
      <c r="P12" s="51">
        <v>8208</v>
      </c>
      <c r="Q12" s="51">
        <v>8962</v>
      </c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ht="16" customHeight="1">
      <c r="A13" s="91"/>
      <c r="B13" s="59"/>
      <c r="C13" s="50" t="s">
        <v>54</v>
      </c>
      <c r="D13" s="50"/>
      <c r="E13" s="63" t="s">
        <v>45</v>
      </c>
      <c r="F13" s="51"/>
      <c r="G13" s="51">
        <v>6</v>
      </c>
      <c r="H13" s="64">
        <v>16</v>
      </c>
      <c r="I13" s="64">
        <v>8</v>
      </c>
      <c r="J13" s="64">
        <v>5</v>
      </c>
      <c r="K13" s="64">
        <v>3</v>
      </c>
      <c r="L13" s="51"/>
      <c r="M13" s="64"/>
      <c r="N13" s="51">
        <v>2</v>
      </c>
      <c r="O13" s="64">
        <v>1</v>
      </c>
      <c r="P13" s="51"/>
      <c r="Q13" s="51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16" customHeight="1">
      <c r="A14" s="91"/>
      <c r="B14" s="50" t="s">
        <v>55</v>
      </c>
      <c r="C14" s="50"/>
      <c r="D14" s="50"/>
      <c r="E14" s="63" t="s">
        <v>152</v>
      </c>
      <c r="F14" s="51">
        <f t="shared" ref="F14:Q15" si="0">F9-F12</f>
        <v>23</v>
      </c>
      <c r="G14" s="51">
        <f t="shared" si="0"/>
        <v>54</v>
      </c>
      <c r="H14" s="51">
        <f t="shared" si="0"/>
        <v>114</v>
      </c>
      <c r="I14" s="51">
        <f t="shared" si="0"/>
        <v>178</v>
      </c>
      <c r="J14" s="51">
        <f t="shared" si="0"/>
        <v>114</v>
      </c>
      <c r="K14" s="51">
        <f t="shared" si="0"/>
        <v>114</v>
      </c>
      <c r="L14" s="51">
        <f t="shared" ref="L14:M15" si="1">L9-L12</f>
        <v>5</v>
      </c>
      <c r="M14" s="51">
        <f t="shared" si="1"/>
        <v>754</v>
      </c>
      <c r="N14" s="51">
        <f t="shared" si="0"/>
        <v>32</v>
      </c>
      <c r="O14" s="51">
        <f t="shared" si="0"/>
        <v>40</v>
      </c>
      <c r="P14" s="51">
        <f t="shared" si="0"/>
        <v>837</v>
      </c>
      <c r="Q14" s="51">
        <f t="shared" si="0"/>
        <v>-368</v>
      </c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ht="16" customHeight="1">
      <c r="A15" s="91"/>
      <c r="B15" s="50" t="s">
        <v>56</v>
      </c>
      <c r="C15" s="50"/>
      <c r="D15" s="50"/>
      <c r="E15" s="63" t="s">
        <v>153</v>
      </c>
      <c r="F15" s="51">
        <f t="shared" si="0"/>
        <v>21</v>
      </c>
      <c r="G15" s="51">
        <f t="shared" si="0"/>
        <v>9</v>
      </c>
      <c r="H15" s="51">
        <f t="shared" si="0"/>
        <v>-6</v>
      </c>
      <c r="I15" s="51">
        <f t="shared" si="0"/>
        <v>62</v>
      </c>
      <c r="J15" s="51">
        <f t="shared" si="0"/>
        <v>-3</v>
      </c>
      <c r="K15" s="51">
        <f t="shared" si="0"/>
        <v>4</v>
      </c>
      <c r="L15" s="51">
        <f t="shared" ref="L15" si="2">L10-L13</f>
        <v>0</v>
      </c>
      <c r="M15" s="51">
        <f t="shared" si="1"/>
        <v>7</v>
      </c>
      <c r="N15" s="51">
        <f t="shared" si="0"/>
        <v>0</v>
      </c>
      <c r="O15" s="51">
        <f t="shared" si="0"/>
        <v>0</v>
      </c>
      <c r="P15" s="51">
        <f t="shared" si="0"/>
        <v>3</v>
      </c>
      <c r="Q15" s="51">
        <f t="shared" si="0"/>
        <v>0</v>
      </c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ht="16" customHeight="1">
      <c r="A16" s="91"/>
      <c r="B16" s="50" t="s">
        <v>57</v>
      </c>
      <c r="C16" s="50"/>
      <c r="D16" s="50"/>
      <c r="E16" s="63" t="s">
        <v>154</v>
      </c>
      <c r="F16" s="51">
        <f t="shared" ref="F16:Q16" si="3">F8-F11</f>
        <v>44</v>
      </c>
      <c r="G16" s="51">
        <f t="shared" si="3"/>
        <v>63</v>
      </c>
      <c r="H16" s="51">
        <f t="shared" si="3"/>
        <v>108</v>
      </c>
      <c r="I16" s="51">
        <f t="shared" si="3"/>
        <v>240</v>
      </c>
      <c r="J16" s="51">
        <f t="shared" si="3"/>
        <v>111</v>
      </c>
      <c r="K16" s="51">
        <f t="shared" si="3"/>
        <v>118</v>
      </c>
      <c r="L16" s="51">
        <f t="shared" ref="L16:M16" si="4">L8-L11</f>
        <v>5</v>
      </c>
      <c r="M16" s="51">
        <f t="shared" si="4"/>
        <v>761</v>
      </c>
      <c r="N16" s="51">
        <f t="shared" si="3"/>
        <v>32</v>
      </c>
      <c r="O16" s="51">
        <f t="shared" si="3"/>
        <v>40</v>
      </c>
      <c r="P16" s="51">
        <f t="shared" si="3"/>
        <v>840</v>
      </c>
      <c r="Q16" s="51">
        <f t="shared" si="3"/>
        <v>-368</v>
      </c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ht="16" customHeight="1">
      <c r="A17" s="91"/>
      <c r="B17" s="50" t="s">
        <v>58</v>
      </c>
      <c r="C17" s="50"/>
      <c r="D17" s="50"/>
      <c r="E17" s="48"/>
      <c r="F17" s="64"/>
      <c r="G17" s="64"/>
      <c r="H17" s="64"/>
      <c r="I17" s="64"/>
      <c r="J17" s="51"/>
      <c r="K17" s="51"/>
      <c r="L17" s="51"/>
      <c r="M17" s="64"/>
      <c r="N17" s="51"/>
      <c r="O17" s="51"/>
      <c r="P17" s="64"/>
      <c r="Q17" s="64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ht="16" customHeight="1">
      <c r="A18" s="91"/>
      <c r="B18" s="50" t="s">
        <v>59</v>
      </c>
      <c r="C18" s="50"/>
      <c r="D18" s="50"/>
      <c r="E18" s="48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ht="16" customHeight="1">
      <c r="A19" s="91" t="s">
        <v>83</v>
      </c>
      <c r="B19" s="58" t="s">
        <v>60</v>
      </c>
      <c r="C19" s="50"/>
      <c r="D19" s="50"/>
      <c r="E19" s="63"/>
      <c r="F19" s="51">
        <v>1742</v>
      </c>
      <c r="G19" s="51">
        <v>764</v>
      </c>
      <c r="H19" s="51">
        <v>21</v>
      </c>
      <c r="I19" s="51">
        <v>4</v>
      </c>
      <c r="J19" s="51">
        <v>2</v>
      </c>
      <c r="K19" s="51">
        <v>50</v>
      </c>
      <c r="L19" s="51">
        <v>395</v>
      </c>
      <c r="M19" s="51">
        <v>956</v>
      </c>
      <c r="N19" s="51">
        <v>35</v>
      </c>
      <c r="O19" s="51">
        <v>78</v>
      </c>
      <c r="P19" s="51">
        <v>1601</v>
      </c>
      <c r="Q19" s="51">
        <v>2243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ht="16" customHeight="1">
      <c r="A20" s="91"/>
      <c r="B20" s="59"/>
      <c r="C20" s="50" t="s">
        <v>61</v>
      </c>
      <c r="D20" s="50"/>
      <c r="E20" s="63"/>
      <c r="F20" s="51">
        <v>1740</v>
      </c>
      <c r="G20" s="51">
        <v>763</v>
      </c>
      <c r="H20" s="51"/>
      <c r="I20" s="51"/>
      <c r="J20" s="51"/>
      <c r="K20" s="51"/>
      <c r="L20" s="51"/>
      <c r="M20" s="51"/>
      <c r="N20" s="51"/>
      <c r="O20" s="51"/>
      <c r="P20" s="51">
        <v>376</v>
      </c>
      <c r="Q20" s="51">
        <v>375</v>
      </c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ht="16" customHeight="1">
      <c r="A21" s="91"/>
      <c r="B21" s="77" t="s">
        <v>62</v>
      </c>
      <c r="C21" s="50"/>
      <c r="D21" s="50"/>
      <c r="E21" s="63" t="s">
        <v>155</v>
      </c>
      <c r="F21" s="51">
        <v>1507</v>
      </c>
      <c r="G21" s="51">
        <v>764</v>
      </c>
      <c r="H21" s="51">
        <v>21</v>
      </c>
      <c r="I21" s="51">
        <v>4</v>
      </c>
      <c r="J21" s="51">
        <v>2</v>
      </c>
      <c r="K21" s="51">
        <v>50</v>
      </c>
      <c r="L21" s="51">
        <v>60</v>
      </c>
      <c r="M21" s="51">
        <v>956</v>
      </c>
      <c r="N21" s="51">
        <v>35</v>
      </c>
      <c r="O21" s="51">
        <v>67</v>
      </c>
      <c r="P21" s="51">
        <v>1584</v>
      </c>
      <c r="Q21" s="51">
        <v>1898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ht="16" customHeight="1">
      <c r="A22" s="91"/>
      <c r="B22" s="58" t="s">
        <v>63</v>
      </c>
      <c r="C22" s="50"/>
      <c r="D22" s="50"/>
      <c r="E22" s="63" t="s">
        <v>156</v>
      </c>
      <c r="F22" s="51">
        <v>2625</v>
      </c>
      <c r="G22" s="51">
        <v>1228</v>
      </c>
      <c r="H22" s="51">
        <v>457</v>
      </c>
      <c r="I22" s="51">
        <v>404</v>
      </c>
      <c r="J22" s="51">
        <v>173</v>
      </c>
      <c r="K22" s="51">
        <v>148</v>
      </c>
      <c r="L22" s="51">
        <v>853</v>
      </c>
      <c r="M22" s="51">
        <v>4676</v>
      </c>
      <c r="N22" s="51">
        <v>144</v>
      </c>
      <c r="O22" s="51">
        <v>98</v>
      </c>
      <c r="P22" s="51">
        <v>2836</v>
      </c>
      <c r="Q22" s="51">
        <v>2986</v>
      </c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ht="16" customHeight="1">
      <c r="A23" s="91"/>
      <c r="B23" s="59" t="s">
        <v>64</v>
      </c>
      <c r="C23" s="50" t="s">
        <v>65</v>
      </c>
      <c r="D23" s="50"/>
      <c r="E23" s="63"/>
      <c r="F23" s="51">
        <v>662</v>
      </c>
      <c r="G23" s="51">
        <v>109</v>
      </c>
      <c r="H23" s="51">
        <v>82</v>
      </c>
      <c r="I23" s="51">
        <v>106</v>
      </c>
      <c r="J23" s="51"/>
      <c r="K23" s="51">
        <v>2</v>
      </c>
      <c r="L23" s="51">
        <v>94</v>
      </c>
      <c r="M23" s="51">
        <v>2609</v>
      </c>
      <c r="N23" s="51">
        <v>20</v>
      </c>
      <c r="O23" s="51">
        <v>20</v>
      </c>
      <c r="P23" s="51">
        <v>900</v>
      </c>
      <c r="Q23" s="51">
        <v>909</v>
      </c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ht="16" customHeight="1">
      <c r="A24" s="91"/>
      <c r="B24" s="50" t="s">
        <v>157</v>
      </c>
      <c r="C24" s="50"/>
      <c r="D24" s="50"/>
      <c r="E24" s="63" t="s">
        <v>158</v>
      </c>
      <c r="F24" s="51">
        <f t="shared" ref="F24:Q24" si="5">F21-F22</f>
        <v>-1118</v>
      </c>
      <c r="G24" s="51">
        <f>G21-G22</f>
        <v>-464</v>
      </c>
      <c r="H24" s="51">
        <f t="shared" si="5"/>
        <v>-436</v>
      </c>
      <c r="I24" s="51">
        <f t="shared" si="5"/>
        <v>-400</v>
      </c>
      <c r="J24" s="51">
        <f t="shared" si="5"/>
        <v>-171</v>
      </c>
      <c r="K24" s="51">
        <f t="shared" si="5"/>
        <v>-98</v>
      </c>
      <c r="L24" s="51">
        <f t="shared" ref="L24:M24" si="6">L21-L22</f>
        <v>-793</v>
      </c>
      <c r="M24" s="51">
        <f t="shared" si="6"/>
        <v>-3720</v>
      </c>
      <c r="N24" s="51">
        <f t="shared" si="5"/>
        <v>-109</v>
      </c>
      <c r="O24" s="51">
        <f t="shared" si="5"/>
        <v>-31</v>
      </c>
      <c r="P24" s="51">
        <f t="shared" si="5"/>
        <v>-1252</v>
      </c>
      <c r="Q24" s="51">
        <f t="shared" si="5"/>
        <v>-1088</v>
      </c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ht="16" customHeight="1">
      <c r="A25" s="91"/>
      <c r="B25" s="58" t="s">
        <v>66</v>
      </c>
      <c r="C25" s="58"/>
      <c r="D25" s="58"/>
      <c r="E25" s="95" t="s">
        <v>159</v>
      </c>
      <c r="F25" s="99">
        <v>1118</v>
      </c>
      <c r="G25" s="99">
        <v>464</v>
      </c>
      <c r="H25" s="99">
        <v>436</v>
      </c>
      <c r="I25" s="99">
        <v>400</v>
      </c>
      <c r="J25" s="99">
        <v>171</v>
      </c>
      <c r="K25" s="99">
        <v>98</v>
      </c>
      <c r="L25" s="99">
        <v>793</v>
      </c>
      <c r="M25" s="99">
        <v>3720</v>
      </c>
      <c r="N25" s="99">
        <v>109</v>
      </c>
      <c r="O25" s="99">
        <v>31</v>
      </c>
      <c r="P25" s="99">
        <v>1252</v>
      </c>
      <c r="Q25" s="99">
        <v>1088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ht="16" customHeight="1">
      <c r="A26" s="91"/>
      <c r="B26" s="77" t="s">
        <v>67</v>
      </c>
      <c r="C26" s="77"/>
      <c r="D26" s="77"/>
      <c r="E26" s="96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ht="16" customHeight="1">
      <c r="A27" s="91"/>
      <c r="B27" s="50" t="s">
        <v>160</v>
      </c>
      <c r="C27" s="50"/>
      <c r="D27" s="50"/>
      <c r="E27" s="63" t="s">
        <v>161</v>
      </c>
      <c r="F27" s="51">
        <f t="shared" ref="F27:Q27" si="7">F24+F25</f>
        <v>0</v>
      </c>
      <c r="G27" s="51">
        <f t="shared" si="7"/>
        <v>0</v>
      </c>
      <c r="H27" s="51">
        <f t="shared" si="7"/>
        <v>0</v>
      </c>
      <c r="I27" s="51">
        <f t="shared" si="7"/>
        <v>0</v>
      </c>
      <c r="J27" s="51">
        <f t="shared" si="7"/>
        <v>0</v>
      </c>
      <c r="K27" s="51">
        <f t="shared" si="7"/>
        <v>0</v>
      </c>
      <c r="L27" s="51">
        <f t="shared" ref="L27:M27" si="8">L24+L25</f>
        <v>0</v>
      </c>
      <c r="M27" s="51">
        <f t="shared" si="8"/>
        <v>0</v>
      </c>
      <c r="N27" s="51">
        <f t="shared" si="7"/>
        <v>0</v>
      </c>
      <c r="O27" s="51">
        <f t="shared" si="7"/>
        <v>0</v>
      </c>
      <c r="P27" s="51">
        <f t="shared" si="7"/>
        <v>0</v>
      </c>
      <c r="Q27" s="51">
        <f t="shared" si="7"/>
        <v>0</v>
      </c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ht="16" customHeight="1">
      <c r="A28" s="8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ht="16" customHeight="1">
      <c r="A29" s="12"/>
      <c r="F29" s="25"/>
      <c r="G29" s="25"/>
      <c r="H29" s="25"/>
      <c r="I29" s="25"/>
      <c r="J29" s="26"/>
      <c r="K29" s="26"/>
      <c r="L29" s="25"/>
      <c r="M29" s="25"/>
      <c r="N29" s="25"/>
      <c r="O29" s="25"/>
      <c r="P29" s="25"/>
      <c r="Q29" s="26" t="s">
        <v>162</v>
      </c>
      <c r="R29" s="25"/>
      <c r="S29" s="25"/>
      <c r="T29" s="25"/>
      <c r="U29" s="25"/>
      <c r="V29" s="25"/>
      <c r="W29" s="25"/>
      <c r="X29" s="25"/>
      <c r="Y29" s="25"/>
      <c r="Z29" s="25"/>
      <c r="AA29" s="26"/>
    </row>
    <row r="30" spans="1:27" ht="16" customHeight="1">
      <c r="A30" s="94" t="s">
        <v>68</v>
      </c>
      <c r="B30" s="94"/>
      <c r="C30" s="94"/>
      <c r="D30" s="94"/>
      <c r="E30" s="94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27"/>
      <c r="S30" s="25"/>
      <c r="T30" s="27"/>
      <c r="U30" s="25"/>
      <c r="V30" s="27"/>
      <c r="W30" s="25"/>
      <c r="X30" s="27"/>
      <c r="Y30" s="25"/>
      <c r="Z30" s="27"/>
      <c r="AA30" s="25"/>
    </row>
    <row r="31" spans="1:27" ht="16" customHeight="1">
      <c r="A31" s="94"/>
      <c r="B31" s="94"/>
      <c r="C31" s="94"/>
      <c r="D31" s="94"/>
      <c r="E31" s="94"/>
      <c r="F31" s="48" t="s">
        <v>235</v>
      </c>
      <c r="G31" s="48" t="s">
        <v>236</v>
      </c>
      <c r="H31" s="48" t="s">
        <v>235</v>
      </c>
      <c r="I31" s="48" t="s">
        <v>236</v>
      </c>
      <c r="J31" s="48" t="s">
        <v>235</v>
      </c>
      <c r="K31" s="48" t="s">
        <v>236</v>
      </c>
      <c r="L31" s="48" t="s">
        <v>235</v>
      </c>
      <c r="M31" s="48" t="s">
        <v>236</v>
      </c>
      <c r="N31" s="48" t="s">
        <v>235</v>
      </c>
      <c r="O31" s="48" t="s">
        <v>236</v>
      </c>
      <c r="P31" s="48" t="s">
        <v>235</v>
      </c>
      <c r="Q31" s="48" t="s">
        <v>236</v>
      </c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spans="1:27" ht="16" customHeight="1">
      <c r="A32" s="91" t="s">
        <v>84</v>
      </c>
      <c r="B32" s="58" t="s">
        <v>49</v>
      </c>
      <c r="C32" s="50"/>
      <c r="D32" s="50"/>
      <c r="E32" s="63" t="s">
        <v>40</v>
      </c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29"/>
      <c r="S32" s="29"/>
      <c r="T32" s="29"/>
      <c r="U32" s="29"/>
      <c r="V32" s="30"/>
      <c r="W32" s="30"/>
      <c r="X32" s="29"/>
      <c r="Y32" s="29"/>
      <c r="Z32" s="30"/>
      <c r="AA32" s="30"/>
    </row>
    <row r="33" spans="1:27" ht="16" customHeight="1">
      <c r="A33" s="97"/>
      <c r="B33" s="60"/>
      <c r="C33" s="58" t="s">
        <v>69</v>
      </c>
      <c r="D33" s="50"/>
      <c r="E33" s="63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29"/>
      <c r="S33" s="29"/>
      <c r="T33" s="29"/>
      <c r="U33" s="29"/>
      <c r="V33" s="30"/>
      <c r="W33" s="30"/>
      <c r="X33" s="29"/>
      <c r="Y33" s="29"/>
      <c r="Z33" s="30"/>
      <c r="AA33" s="30"/>
    </row>
    <row r="34" spans="1:27" ht="16" customHeight="1">
      <c r="A34" s="97"/>
      <c r="B34" s="60"/>
      <c r="C34" s="59"/>
      <c r="D34" s="50" t="s">
        <v>70</v>
      </c>
      <c r="E34" s="63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29"/>
      <c r="S34" s="29"/>
      <c r="T34" s="29"/>
      <c r="U34" s="29"/>
      <c r="V34" s="30"/>
      <c r="W34" s="30"/>
      <c r="X34" s="29"/>
      <c r="Y34" s="29"/>
      <c r="Z34" s="30"/>
      <c r="AA34" s="30"/>
    </row>
    <row r="35" spans="1:27" ht="16" customHeight="1">
      <c r="A35" s="97"/>
      <c r="B35" s="59"/>
      <c r="C35" s="77" t="s">
        <v>71</v>
      </c>
      <c r="D35" s="50"/>
      <c r="E35" s="63"/>
      <c r="F35" s="51"/>
      <c r="G35" s="51"/>
      <c r="H35" s="51"/>
      <c r="I35" s="51"/>
      <c r="J35" s="65"/>
      <c r="K35" s="65"/>
      <c r="L35" s="51"/>
      <c r="M35" s="51"/>
      <c r="N35" s="51"/>
      <c r="O35" s="51"/>
      <c r="P35" s="51"/>
      <c r="Q35" s="51"/>
      <c r="R35" s="29"/>
      <c r="S35" s="29"/>
      <c r="T35" s="29"/>
      <c r="U35" s="29"/>
      <c r="V35" s="30"/>
      <c r="W35" s="30"/>
      <c r="X35" s="29"/>
      <c r="Y35" s="29"/>
      <c r="Z35" s="30"/>
      <c r="AA35" s="30"/>
    </row>
    <row r="36" spans="1:27" ht="16" customHeight="1">
      <c r="A36" s="97"/>
      <c r="B36" s="58" t="s">
        <v>52</v>
      </c>
      <c r="C36" s="50"/>
      <c r="D36" s="50"/>
      <c r="E36" s="63" t="s">
        <v>41</v>
      </c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29"/>
      <c r="S36" s="29"/>
      <c r="T36" s="29"/>
      <c r="U36" s="29"/>
      <c r="V36" s="29"/>
      <c r="W36" s="29"/>
      <c r="X36" s="29"/>
      <c r="Y36" s="29"/>
      <c r="Z36" s="30"/>
      <c r="AA36" s="30"/>
    </row>
    <row r="37" spans="1:27" ht="16" customHeight="1">
      <c r="A37" s="97"/>
      <c r="B37" s="60"/>
      <c r="C37" s="50" t="s">
        <v>72</v>
      </c>
      <c r="D37" s="50"/>
      <c r="E37" s="63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29"/>
      <c r="S37" s="29"/>
      <c r="T37" s="29"/>
      <c r="U37" s="29"/>
      <c r="V37" s="29"/>
      <c r="W37" s="29"/>
      <c r="X37" s="29"/>
      <c r="Y37" s="29"/>
      <c r="Z37" s="30"/>
      <c r="AA37" s="30"/>
    </row>
    <row r="38" spans="1:27" ht="16" customHeight="1">
      <c r="A38" s="97"/>
      <c r="B38" s="59"/>
      <c r="C38" s="50" t="s">
        <v>73</v>
      </c>
      <c r="D38" s="50"/>
      <c r="E38" s="63"/>
      <c r="F38" s="51"/>
      <c r="G38" s="51"/>
      <c r="H38" s="51"/>
      <c r="I38" s="51"/>
      <c r="J38" s="51"/>
      <c r="K38" s="65"/>
      <c r="L38" s="51"/>
      <c r="M38" s="51"/>
      <c r="N38" s="51"/>
      <c r="O38" s="51"/>
      <c r="P38" s="51"/>
      <c r="Q38" s="51"/>
      <c r="R38" s="29"/>
      <c r="S38" s="29"/>
      <c r="T38" s="30"/>
      <c r="U38" s="30"/>
      <c r="V38" s="29"/>
      <c r="W38" s="29"/>
      <c r="X38" s="29"/>
      <c r="Y38" s="29"/>
      <c r="Z38" s="30"/>
      <c r="AA38" s="30"/>
    </row>
    <row r="39" spans="1:27" ht="16" customHeight="1">
      <c r="A39" s="97"/>
      <c r="B39" s="44" t="s">
        <v>74</v>
      </c>
      <c r="C39" s="44"/>
      <c r="D39" s="44"/>
      <c r="E39" s="63" t="s">
        <v>163</v>
      </c>
      <c r="F39" s="51">
        <f t="shared" ref="F39:Q39" si="9">F32-F36</f>
        <v>0</v>
      </c>
      <c r="G39" s="51">
        <f t="shared" si="9"/>
        <v>0</v>
      </c>
      <c r="H39" s="51">
        <f t="shared" si="9"/>
        <v>0</v>
      </c>
      <c r="I39" s="51">
        <f t="shared" si="9"/>
        <v>0</v>
      </c>
      <c r="J39" s="51">
        <f t="shared" si="9"/>
        <v>0</v>
      </c>
      <c r="K39" s="51">
        <f t="shared" si="9"/>
        <v>0</v>
      </c>
      <c r="L39" s="51">
        <f t="shared" ref="L39:M39" si="10">L32-L36</f>
        <v>0</v>
      </c>
      <c r="M39" s="51">
        <f t="shared" si="10"/>
        <v>0</v>
      </c>
      <c r="N39" s="51">
        <f t="shared" si="9"/>
        <v>0</v>
      </c>
      <c r="O39" s="51">
        <f t="shared" si="9"/>
        <v>0</v>
      </c>
      <c r="P39" s="51">
        <f t="shared" si="9"/>
        <v>0</v>
      </c>
      <c r="Q39" s="51">
        <f t="shared" si="9"/>
        <v>0</v>
      </c>
      <c r="R39" s="29"/>
      <c r="S39" s="29"/>
      <c r="T39" s="29"/>
      <c r="U39" s="29"/>
      <c r="V39" s="29"/>
      <c r="W39" s="29"/>
      <c r="X39" s="29"/>
      <c r="Y39" s="29"/>
      <c r="Z39" s="30"/>
      <c r="AA39" s="30"/>
    </row>
    <row r="40" spans="1:27" ht="16" customHeight="1">
      <c r="A40" s="91" t="s">
        <v>85</v>
      </c>
      <c r="B40" s="58" t="s">
        <v>75</v>
      </c>
      <c r="C40" s="50"/>
      <c r="D40" s="50"/>
      <c r="E40" s="63" t="s">
        <v>43</v>
      </c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29"/>
      <c r="S40" s="29"/>
      <c r="T40" s="29"/>
      <c r="U40" s="29"/>
      <c r="V40" s="30"/>
      <c r="W40" s="30"/>
      <c r="X40" s="30"/>
      <c r="Y40" s="30"/>
      <c r="Z40" s="29"/>
      <c r="AA40" s="29"/>
    </row>
    <row r="41" spans="1:27" ht="16" customHeight="1">
      <c r="A41" s="92"/>
      <c r="B41" s="59"/>
      <c r="C41" s="50" t="s">
        <v>76</v>
      </c>
      <c r="D41" s="50"/>
      <c r="E41" s="63"/>
      <c r="F41" s="65"/>
      <c r="G41" s="65"/>
      <c r="H41" s="65"/>
      <c r="I41" s="65"/>
      <c r="J41" s="51"/>
      <c r="K41" s="51"/>
      <c r="L41" s="51"/>
      <c r="M41" s="51"/>
      <c r="N41" s="51"/>
      <c r="O41" s="51"/>
      <c r="P41" s="51"/>
      <c r="Q41" s="51"/>
      <c r="R41" s="30"/>
      <c r="S41" s="30"/>
      <c r="T41" s="30"/>
      <c r="U41" s="30"/>
      <c r="V41" s="30"/>
      <c r="W41" s="30"/>
      <c r="X41" s="30"/>
      <c r="Y41" s="30"/>
      <c r="Z41" s="29"/>
      <c r="AA41" s="29"/>
    </row>
    <row r="42" spans="1:27" ht="16" customHeight="1">
      <c r="A42" s="92"/>
      <c r="B42" s="58" t="s">
        <v>63</v>
      </c>
      <c r="C42" s="50"/>
      <c r="D42" s="50"/>
      <c r="E42" s="63" t="s">
        <v>44</v>
      </c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29"/>
      <c r="S42" s="29"/>
      <c r="T42" s="29"/>
      <c r="U42" s="29"/>
      <c r="V42" s="30"/>
      <c r="W42" s="30"/>
      <c r="X42" s="29"/>
      <c r="Y42" s="29"/>
      <c r="Z42" s="29"/>
      <c r="AA42" s="29"/>
    </row>
    <row r="43" spans="1:27" ht="16" customHeight="1">
      <c r="A43" s="92"/>
      <c r="B43" s="59"/>
      <c r="C43" s="50" t="s">
        <v>77</v>
      </c>
      <c r="D43" s="50"/>
      <c r="E43" s="63"/>
      <c r="F43" s="51"/>
      <c r="G43" s="51"/>
      <c r="H43" s="51"/>
      <c r="I43" s="51"/>
      <c r="J43" s="65"/>
      <c r="K43" s="65"/>
      <c r="L43" s="51"/>
      <c r="M43" s="51"/>
      <c r="N43" s="51"/>
      <c r="O43" s="51"/>
      <c r="P43" s="51"/>
      <c r="Q43" s="51"/>
      <c r="R43" s="29"/>
      <c r="S43" s="29"/>
      <c r="T43" s="30"/>
      <c r="U43" s="29"/>
      <c r="V43" s="30"/>
      <c r="W43" s="30"/>
      <c r="X43" s="29"/>
      <c r="Y43" s="29"/>
      <c r="Z43" s="30"/>
      <c r="AA43" s="30"/>
    </row>
    <row r="44" spans="1:27" ht="16" customHeight="1">
      <c r="A44" s="92"/>
      <c r="B44" s="50" t="s">
        <v>74</v>
      </c>
      <c r="C44" s="50"/>
      <c r="D44" s="50"/>
      <c r="E44" s="63" t="s">
        <v>164</v>
      </c>
      <c r="F44" s="65">
        <f t="shared" ref="F44:Q44" si="11">F40-F42</f>
        <v>0</v>
      </c>
      <c r="G44" s="65">
        <f t="shared" si="11"/>
        <v>0</v>
      </c>
      <c r="H44" s="65">
        <f t="shared" si="11"/>
        <v>0</v>
      </c>
      <c r="I44" s="65">
        <f t="shared" si="11"/>
        <v>0</v>
      </c>
      <c r="J44" s="65">
        <f t="shared" si="11"/>
        <v>0</v>
      </c>
      <c r="K44" s="65">
        <f t="shared" si="11"/>
        <v>0</v>
      </c>
      <c r="L44" s="65">
        <f t="shared" ref="L44:M44" si="12">L40-L42</f>
        <v>0</v>
      </c>
      <c r="M44" s="65">
        <f t="shared" si="12"/>
        <v>0</v>
      </c>
      <c r="N44" s="65">
        <f t="shared" si="11"/>
        <v>0</v>
      </c>
      <c r="O44" s="65">
        <f t="shared" si="11"/>
        <v>0</v>
      </c>
      <c r="P44" s="65">
        <f t="shared" si="11"/>
        <v>0</v>
      </c>
      <c r="Q44" s="65">
        <f t="shared" si="11"/>
        <v>0</v>
      </c>
      <c r="R44" s="30"/>
      <c r="S44" s="30"/>
      <c r="T44" s="29"/>
      <c r="U44" s="29"/>
      <c r="V44" s="30"/>
      <c r="W44" s="30"/>
      <c r="X44" s="29"/>
      <c r="Y44" s="29"/>
      <c r="Z44" s="29"/>
      <c r="AA44" s="29"/>
    </row>
    <row r="45" spans="1:27" ht="16" customHeight="1">
      <c r="A45" s="91" t="s">
        <v>86</v>
      </c>
      <c r="B45" s="44" t="s">
        <v>78</v>
      </c>
      <c r="C45" s="44"/>
      <c r="D45" s="44"/>
      <c r="E45" s="63" t="s">
        <v>165</v>
      </c>
      <c r="F45" s="51">
        <f t="shared" ref="F45:Q45" si="13">F39+F44</f>
        <v>0</v>
      </c>
      <c r="G45" s="51">
        <f t="shared" si="13"/>
        <v>0</v>
      </c>
      <c r="H45" s="51">
        <f t="shared" si="13"/>
        <v>0</v>
      </c>
      <c r="I45" s="51">
        <f t="shared" si="13"/>
        <v>0</v>
      </c>
      <c r="J45" s="51">
        <f t="shared" si="13"/>
        <v>0</v>
      </c>
      <c r="K45" s="51">
        <f t="shared" si="13"/>
        <v>0</v>
      </c>
      <c r="L45" s="51">
        <f t="shared" ref="L45:M45" si="14">L39+L44</f>
        <v>0</v>
      </c>
      <c r="M45" s="51">
        <f t="shared" si="14"/>
        <v>0</v>
      </c>
      <c r="N45" s="51">
        <f t="shared" si="13"/>
        <v>0</v>
      </c>
      <c r="O45" s="51">
        <f t="shared" si="13"/>
        <v>0</v>
      </c>
      <c r="P45" s="51">
        <f t="shared" si="13"/>
        <v>0</v>
      </c>
      <c r="Q45" s="51">
        <f t="shared" si="13"/>
        <v>0</v>
      </c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ht="16" customHeight="1">
      <c r="A46" s="92"/>
      <c r="B46" s="50" t="s">
        <v>79</v>
      </c>
      <c r="C46" s="50"/>
      <c r="D46" s="50"/>
      <c r="E46" s="50"/>
      <c r="F46" s="65"/>
      <c r="G46" s="65"/>
      <c r="H46" s="65"/>
      <c r="I46" s="65"/>
      <c r="J46" s="65"/>
      <c r="K46" s="65"/>
      <c r="L46" s="51"/>
      <c r="M46" s="51"/>
      <c r="N46" s="51"/>
      <c r="O46" s="51"/>
      <c r="P46" s="65"/>
      <c r="Q46" s="65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 spans="1:27" ht="16" customHeight="1">
      <c r="A47" s="92"/>
      <c r="B47" s="50" t="s">
        <v>80</v>
      </c>
      <c r="C47" s="50"/>
      <c r="D47" s="50"/>
      <c r="E47" s="50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spans="1:27" ht="16" customHeight="1">
      <c r="A48" s="92"/>
      <c r="B48" s="50" t="s">
        <v>81</v>
      </c>
      <c r="C48" s="50"/>
      <c r="D48" s="50"/>
      <c r="E48" s="50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1:17" ht="16" customHeight="1">
      <c r="A49" s="8" t="s">
        <v>166</v>
      </c>
      <c r="Q49" s="6"/>
    </row>
    <row r="50" spans="1:17" ht="16" customHeight="1">
      <c r="A50" s="8"/>
    </row>
  </sheetData>
  <mergeCells count="32">
    <mergeCell ref="Q25:Q26"/>
    <mergeCell ref="P30:Q30"/>
    <mergeCell ref="J30:K30"/>
    <mergeCell ref="N30:O30"/>
    <mergeCell ref="L6:M6"/>
    <mergeCell ref="L25:L26"/>
    <mergeCell ref="M25:M26"/>
    <mergeCell ref="L30:M30"/>
    <mergeCell ref="J6:K6"/>
    <mergeCell ref="N6:O6"/>
    <mergeCell ref="P6:Q6"/>
    <mergeCell ref="J25:J26"/>
    <mergeCell ref="K25:K26"/>
    <mergeCell ref="N25:N26"/>
    <mergeCell ref="O25:O26"/>
    <mergeCell ref="P25:P26"/>
    <mergeCell ref="F6:G6"/>
    <mergeCell ref="H6:I6"/>
    <mergeCell ref="A32:A39"/>
    <mergeCell ref="A40:A44"/>
    <mergeCell ref="A45:A48"/>
    <mergeCell ref="A30:E31"/>
    <mergeCell ref="F30:G30"/>
    <mergeCell ref="H30:I30"/>
    <mergeCell ref="A8:A18"/>
    <mergeCell ref="A19:A27"/>
    <mergeCell ref="E25:E26"/>
    <mergeCell ref="F25:F26"/>
    <mergeCell ref="G25:G26"/>
    <mergeCell ref="H25:H26"/>
    <mergeCell ref="I25:I26"/>
    <mergeCell ref="A6:E7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68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topLeftCell="A16" zoomScaleNormal="100" zoomScaleSheetLayoutView="100" workbookViewId="0">
      <selection activeCell="I36" sqref="I36"/>
    </sheetView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4" width="12.6328125" style="2" customWidth="1"/>
    <col min="15" max="16384" width="9" style="2"/>
  </cols>
  <sheetData>
    <row r="1" spans="1:14" ht="34" customHeight="1">
      <c r="A1" s="31" t="s">
        <v>0</v>
      </c>
      <c r="B1" s="31"/>
      <c r="C1" s="86" t="s">
        <v>266</v>
      </c>
      <c r="D1" s="39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0"/>
      <c r="B5" s="40" t="s">
        <v>247</v>
      </c>
      <c r="C5" s="40"/>
      <c r="D5" s="40"/>
      <c r="H5" s="15"/>
      <c r="L5" s="15"/>
      <c r="N5" s="15" t="s">
        <v>168</v>
      </c>
    </row>
    <row r="6" spans="1:14" ht="15" customHeight="1">
      <c r="A6" s="41"/>
      <c r="B6" s="42"/>
      <c r="C6" s="42"/>
      <c r="D6" s="83"/>
      <c r="E6" s="102" t="s">
        <v>262</v>
      </c>
      <c r="F6" s="102"/>
      <c r="G6" s="102" t="s">
        <v>263</v>
      </c>
      <c r="H6" s="102"/>
      <c r="I6" s="103" t="s">
        <v>264</v>
      </c>
      <c r="J6" s="104"/>
      <c r="K6" s="102"/>
      <c r="L6" s="102"/>
      <c r="M6" s="102"/>
      <c r="N6" s="102"/>
    </row>
    <row r="7" spans="1:14" ht="15" customHeight="1">
      <c r="A7" s="18"/>
      <c r="B7" s="19"/>
      <c r="C7" s="19"/>
      <c r="D7" s="57"/>
      <c r="E7" s="34" t="s">
        <v>235</v>
      </c>
      <c r="F7" s="34" t="s">
        <v>236</v>
      </c>
      <c r="G7" s="34" t="s">
        <v>235</v>
      </c>
      <c r="H7" s="34" t="s">
        <v>236</v>
      </c>
      <c r="I7" s="34" t="s">
        <v>235</v>
      </c>
      <c r="J7" s="34" t="s">
        <v>236</v>
      </c>
      <c r="K7" s="34" t="s">
        <v>235</v>
      </c>
      <c r="L7" s="34" t="s">
        <v>236</v>
      </c>
      <c r="M7" s="34" t="s">
        <v>235</v>
      </c>
      <c r="N7" s="34" t="s">
        <v>236</v>
      </c>
    </row>
    <row r="8" spans="1:14" ht="18" customHeight="1">
      <c r="A8" s="87" t="s">
        <v>169</v>
      </c>
      <c r="B8" s="78" t="s">
        <v>170</v>
      </c>
      <c r="C8" s="79"/>
      <c r="D8" s="79"/>
      <c r="E8" s="80">
        <v>1</v>
      </c>
      <c r="F8" s="80">
        <v>1</v>
      </c>
      <c r="G8" s="80">
        <v>1</v>
      </c>
      <c r="H8" s="80">
        <v>1</v>
      </c>
      <c r="I8" s="80">
        <v>1</v>
      </c>
      <c r="J8" s="80">
        <v>1</v>
      </c>
      <c r="K8" s="80"/>
      <c r="L8" s="80"/>
      <c r="M8" s="80"/>
      <c r="N8" s="80"/>
    </row>
    <row r="9" spans="1:14" ht="18" customHeight="1">
      <c r="A9" s="87"/>
      <c r="B9" s="87" t="s">
        <v>171</v>
      </c>
      <c r="C9" s="50" t="s">
        <v>172</v>
      </c>
      <c r="D9" s="50"/>
      <c r="E9" s="80">
        <v>2</v>
      </c>
      <c r="F9" s="80">
        <v>2</v>
      </c>
      <c r="G9" s="80">
        <v>2449</v>
      </c>
      <c r="H9" s="80">
        <v>2449</v>
      </c>
      <c r="I9" s="80">
        <v>20</v>
      </c>
      <c r="J9" s="80">
        <v>20</v>
      </c>
      <c r="K9" s="80"/>
      <c r="L9" s="80"/>
      <c r="M9" s="80"/>
      <c r="N9" s="80"/>
    </row>
    <row r="10" spans="1:14" ht="18" customHeight="1">
      <c r="A10" s="87"/>
      <c r="B10" s="87"/>
      <c r="C10" s="50" t="s">
        <v>173</v>
      </c>
      <c r="D10" s="50"/>
      <c r="E10" s="80">
        <v>2</v>
      </c>
      <c r="F10" s="80">
        <v>2</v>
      </c>
      <c r="G10" s="80">
        <v>2449</v>
      </c>
      <c r="H10" s="80">
        <v>2449</v>
      </c>
      <c r="I10" s="80">
        <v>20</v>
      </c>
      <c r="J10" s="80">
        <v>20</v>
      </c>
      <c r="K10" s="80"/>
      <c r="L10" s="80"/>
      <c r="M10" s="80"/>
      <c r="N10" s="80"/>
    </row>
    <row r="11" spans="1:14" ht="18" customHeight="1">
      <c r="A11" s="87"/>
      <c r="B11" s="87"/>
      <c r="C11" s="50" t="s">
        <v>174</v>
      </c>
      <c r="D11" s="5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spans="1:14" ht="18" customHeight="1">
      <c r="A12" s="87"/>
      <c r="B12" s="87"/>
      <c r="C12" s="50" t="s">
        <v>175</v>
      </c>
      <c r="D12" s="50"/>
      <c r="E12" s="80"/>
      <c r="F12" s="80"/>
      <c r="G12" s="80"/>
      <c r="H12" s="80"/>
      <c r="I12" s="80"/>
      <c r="J12" s="80"/>
      <c r="K12" s="80"/>
      <c r="L12" s="80"/>
      <c r="M12" s="80"/>
      <c r="N12" s="80"/>
    </row>
    <row r="13" spans="1:14" ht="18" customHeight="1">
      <c r="A13" s="87"/>
      <c r="B13" s="87"/>
      <c r="C13" s="50" t="s">
        <v>176</v>
      </c>
      <c r="D13" s="50"/>
      <c r="E13" s="80"/>
      <c r="F13" s="80"/>
      <c r="G13" s="80"/>
      <c r="H13" s="80"/>
      <c r="I13" s="80"/>
      <c r="J13" s="80"/>
      <c r="K13" s="80"/>
      <c r="L13" s="80"/>
      <c r="M13" s="80"/>
      <c r="N13" s="80"/>
    </row>
    <row r="14" spans="1:14" ht="18" customHeight="1">
      <c r="A14" s="87"/>
      <c r="B14" s="87"/>
      <c r="C14" s="50" t="s">
        <v>177</v>
      </c>
      <c r="D14" s="50"/>
      <c r="E14" s="80"/>
      <c r="F14" s="80"/>
      <c r="G14" s="80"/>
      <c r="H14" s="80"/>
      <c r="I14" s="80"/>
      <c r="J14" s="80"/>
      <c r="K14" s="80"/>
      <c r="L14" s="80"/>
      <c r="M14" s="80"/>
      <c r="N14" s="80"/>
    </row>
    <row r="15" spans="1:14" ht="18" customHeight="1">
      <c r="A15" s="87" t="s">
        <v>178</v>
      </c>
      <c r="B15" s="87" t="s">
        <v>179</v>
      </c>
      <c r="C15" s="50" t="s">
        <v>180</v>
      </c>
      <c r="D15" s="50"/>
      <c r="E15" s="51">
        <v>1120</v>
      </c>
      <c r="F15" s="51">
        <v>1119</v>
      </c>
      <c r="G15" s="51">
        <v>1357</v>
      </c>
      <c r="H15" s="51">
        <v>806</v>
      </c>
      <c r="I15" s="51">
        <v>8396</v>
      </c>
      <c r="J15" s="51">
        <v>8524</v>
      </c>
      <c r="K15" s="51"/>
      <c r="L15" s="51"/>
      <c r="M15" s="51"/>
      <c r="N15" s="51"/>
    </row>
    <row r="16" spans="1:14" ht="18" customHeight="1">
      <c r="A16" s="87"/>
      <c r="B16" s="87"/>
      <c r="C16" s="50" t="s">
        <v>181</v>
      </c>
      <c r="D16" s="50"/>
      <c r="E16" s="51">
        <v>4067</v>
      </c>
      <c r="F16" s="51">
        <v>4196</v>
      </c>
      <c r="G16" s="51">
        <v>13967</v>
      </c>
      <c r="H16" s="51">
        <v>13774</v>
      </c>
      <c r="I16" s="51">
        <v>2083</v>
      </c>
      <c r="J16" s="51">
        <v>2105</v>
      </c>
      <c r="K16" s="51"/>
      <c r="L16" s="51"/>
      <c r="M16" s="51"/>
      <c r="N16" s="51"/>
    </row>
    <row r="17" spans="1:15" ht="18" customHeight="1">
      <c r="A17" s="87"/>
      <c r="B17" s="87"/>
      <c r="C17" s="50" t="s">
        <v>182</v>
      </c>
      <c r="D17" s="50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5" ht="18" customHeight="1">
      <c r="A18" s="87"/>
      <c r="B18" s="87"/>
      <c r="C18" s="50" t="s">
        <v>183</v>
      </c>
      <c r="D18" s="50"/>
      <c r="E18" s="51">
        <v>5187</v>
      </c>
      <c r="F18" s="51">
        <v>5315</v>
      </c>
      <c r="G18" s="51">
        <v>15324</v>
      </c>
      <c r="H18" s="51">
        <v>14580</v>
      </c>
      <c r="I18" s="51">
        <v>10480</v>
      </c>
      <c r="J18" s="51">
        <v>10629</v>
      </c>
      <c r="K18" s="51"/>
      <c r="L18" s="51"/>
      <c r="M18" s="51"/>
      <c r="N18" s="51"/>
    </row>
    <row r="19" spans="1:15" ht="18" customHeight="1">
      <c r="A19" s="87"/>
      <c r="B19" s="87" t="s">
        <v>184</v>
      </c>
      <c r="C19" s="50" t="s">
        <v>185</v>
      </c>
      <c r="D19" s="50"/>
      <c r="E19" s="51">
        <v>228</v>
      </c>
      <c r="F19" s="51">
        <v>234</v>
      </c>
      <c r="G19" s="51">
        <v>3120</v>
      </c>
      <c r="H19" s="51">
        <v>2439</v>
      </c>
      <c r="I19" s="51">
        <v>385</v>
      </c>
      <c r="J19" s="51">
        <v>495</v>
      </c>
      <c r="K19" s="51"/>
      <c r="L19" s="51"/>
      <c r="M19" s="51"/>
      <c r="N19" s="51"/>
    </row>
    <row r="20" spans="1:15" ht="18" customHeight="1">
      <c r="A20" s="87"/>
      <c r="B20" s="87"/>
      <c r="C20" s="50" t="s">
        <v>186</v>
      </c>
      <c r="D20" s="50"/>
      <c r="E20" s="51">
        <v>965</v>
      </c>
      <c r="F20" s="51">
        <v>955</v>
      </c>
      <c r="G20" s="51">
        <v>7544</v>
      </c>
      <c r="H20" s="51">
        <v>7534</v>
      </c>
      <c r="I20" s="51">
        <v>246</v>
      </c>
      <c r="J20" s="51">
        <v>257</v>
      </c>
      <c r="K20" s="51"/>
      <c r="L20" s="51"/>
      <c r="M20" s="51"/>
      <c r="N20" s="51"/>
    </row>
    <row r="21" spans="1:15" ht="18" customHeight="1">
      <c r="A21" s="87"/>
      <c r="B21" s="87"/>
      <c r="C21" s="50" t="s">
        <v>187</v>
      </c>
      <c r="D21" s="50"/>
      <c r="E21" s="81"/>
      <c r="F21" s="81"/>
      <c r="G21" s="81">
        <v>2168</v>
      </c>
      <c r="H21" s="81">
        <v>2115</v>
      </c>
      <c r="I21" s="81"/>
      <c r="J21" s="81"/>
      <c r="K21" s="81"/>
      <c r="L21" s="81"/>
      <c r="M21" s="81"/>
      <c r="N21" s="81"/>
    </row>
    <row r="22" spans="1:15" ht="18" customHeight="1">
      <c r="A22" s="87"/>
      <c r="B22" s="87"/>
      <c r="C22" s="44" t="s">
        <v>188</v>
      </c>
      <c r="D22" s="44"/>
      <c r="E22" s="51">
        <v>1193</v>
      </c>
      <c r="F22" s="51">
        <v>1189</v>
      </c>
      <c r="G22" s="51">
        <v>12832</v>
      </c>
      <c r="H22" s="51">
        <v>12088</v>
      </c>
      <c r="I22" s="51">
        <v>631</v>
      </c>
      <c r="J22" s="51">
        <v>753</v>
      </c>
      <c r="K22" s="51"/>
      <c r="L22" s="51"/>
      <c r="M22" s="51"/>
      <c r="N22" s="51"/>
    </row>
    <row r="23" spans="1:15" ht="18" customHeight="1">
      <c r="A23" s="87"/>
      <c r="B23" s="87" t="s">
        <v>189</v>
      </c>
      <c r="C23" s="50" t="s">
        <v>190</v>
      </c>
      <c r="D23" s="50"/>
      <c r="E23" s="51">
        <v>2</v>
      </c>
      <c r="F23" s="51">
        <v>2</v>
      </c>
      <c r="G23" s="51">
        <v>2449</v>
      </c>
      <c r="H23" s="51">
        <v>2449</v>
      </c>
      <c r="I23" s="51">
        <v>20</v>
      </c>
      <c r="J23" s="51">
        <v>20</v>
      </c>
      <c r="K23" s="51"/>
      <c r="L23" s="51"/>
      <c r="M23" s="51"/>
      <c r="N23" s="51"/>
    </row>
    <row r="24" spans="1:15" ht="18" customHeight="1">
      <c r="A24" s="87"/>
      <c r="B24" s="87"/>
      <c r="C24" s="50" t="s">
        <v>191</v>
      </c>
      <c r="D24" s="50"/>
      <c r="E24" s="51">
        <v>3993</v>
      </c>
      <c r="F24" s="51">
        <v>4124</v>
      </c>
      <c r="G24" s="51">
        <v>43</v>
      </c>
      <c r="H24" s="51">
        <v>43</v>
      </c>
      <c r="I24" s="51">
        <v>-28</v>
      </c>
      <c r="J24" s="51">
        <v>-122</v>
      </c>
      <c r="K24" s="51"/>
      <c r="L24" s="51"/>
      <c r="M24" s="51"/>
      <c r="N24" s="51"/>
    </row>
    <row r="25" spans="1:15" ht="18" customHeight="1">
      <c r="A25" s="87"/>
      <c r="B25" s="87"/>
      <c r="C25" s="50" t="s">
        <v>192</v>
      </c>
      <c r="D25" s="50"/>
      <c r="E25" s="51"/>
      <c r="F25" s="51"/>
      <c r="G25" s="51"/>
      <c r="H25" s="51"/>
      <c r="I25" s="51">
        <v>9856</v>
      </c>
      <c r="J25" s="51">
        <v>9978</v>
      </c>
      <c r="K25" s="51"/>
      <c r="L25" s="51"/>
      <c r="M25" s="51"/>
      <c r="N25" s="51"/>
    </row>
    <row r="26" spans="1:15" ht="18" customHeight="1">
      <c r="A26" s="87"/>
      <c r="B26" s="87"/>
      <c r="C26" s="50" t="s">
        <v>193</v>
      </c>
      <c r="D26" s="50"/>
      <c r="E26" s="51">
        <v>3995</v>
      </c>
      <c r="F26" s="51">
        <v>4126</v>
      </c>
      <c r="G26" s="51">
        <v>2492</v>
      </c>
      <c r="H26" s="51">
        <v>2492</v>
      </c>
      <c r="I26" s="51">
        <v>9848</v>
      </c>
      <c r="J26" s="51">
        <v>9876</v>
      </c>
      <c r="K26" s="51"/>
      <c r="L26" s="51"/>
      <c r="M26" s="51"/>
      <c r="N26" s="51"/>
    </row>
    <row r="27" spans="1:15" ht="18" customHeight="1">
      <c r="A27" s="87"/>
      <c r="B27" s="50" t="s">
        <v>194</v>
      </c>
      <c r="C27" s="50"/>
      <c r="D27" s="50"/>
      <c r="E27" s="51">
        <v>5187</v>
      </c>
      <c r="F27" s="51">
        <v>5315</v>
      </c>
      <c r="G27" s="51">
        <v>15324</v>
      </c>
      <c r="H27" s="51">
        <v>14580</v>
      </c>
      <c r="I27" s="51">
        <v>10480</v>
      </c>
      <c r="J27" s="51">
        <v>10629</v>
      </c>
      <c r="K27" s="51"/>
      <c r="L27" s="51"/>
      <c r="M27" s="51"/>
      <c r="N27" s="51"/>
    </row>
    <row r="28" spans="1:15" ht="18" customHeight="1">
      <c r="A28" s="87" t="s">
        <v>195</v>
      </c>
      <c r="B28" s="87" t="s">
        <v>196</v>
      </c>
      <c r="C28" s="50" t="s">
        <v>197</v>
      </c>
      <c r="D28" s="82" t="s">
        <v>40</v>
      </c>
      <c r="E28" s="51">
        <v>634</v>
      </c>
      <c r="F28" s="51">
        <v>634</v>
      </c>
      <c r="G28" s="51">
        <v>1955</v>
      </c>
      <c r="H28" s="51">
        <v>1924</v>
      </c>
      <c r="I28" s="51">
        <v>533</v>
      </c>
      <c r="J28" s="51">
        <v>162</v>
      </c>
      <c r="K28" s="51"/>
      <c r="L28" s="51"/>
      <c r="M28" s="51"/>
      <c r="N28" s="51"/>
    </row>
    <row r="29" spans="1:15" ht="18" customHeight="1">
      <c r="A29" s="87"/>
      <c r="B29" s="87"/>
      <c r="C29" s="50" t="s">
        <v>198</v>
      </c>
      <c r="D29" s="82" t="s">
        <v>41</v>
      </c>
      <c r="E29" s="51">
        <v>598</v>
      </c>
      <c r="F29" s="51">
        <v>580</v>
      </c>
      <c r="G29" s="51">
        <v>2142</v>
      </c>
      <c r="H29" s="51">
        <v>2180</v>
      </c>
      <c r="I29" s="51">
        <v>378</v>
      </c>
      <c r="J29" s="51">
        <v>90</v>
      </c>
      <c r="K29" s="51"/>
      <c r="L29" s="51"/>
      <c r="M29" s="51"/>
      <c r="N29" s="51"/>
    </row>
    <row r="30" spans="1:15" ht="18" customHeight="1">
      <c r="A30" s="87"/>
      <c r="B30" s="87"/>
      <c r="C30" s="50" t="s">
        <v>199</v>
      </c>
      <c r="D30" s="82" t="s">
        <v>200</v>
      </c>
      <c r="E30" s="51">
        <v>62</v>
      </c>
      <c r="F30" s="51">
        <v>63</v>
      </c>
      <c r="G30" s="51">
        <v>97</v>
      </c>
      <c r="H30" s="51">
        <v>102</v>
      </c>
      <c r="I30" s="51">
        <v>147</v>
      </c>
      <c r="J30" s="51">
        <v>152</v>
      </c>
      <c r="K30" s="51"/>
      <c r="L30" s="51"/>
      <c r="M30" s="51"/>
      <c r="N30" s="51"/>
    </row>
    <row r="31" spans="1:15" ht="18" customHeight="1">
      <c r="A31" s="87"/>
      <c r="B31" s="87"/>
      <c r="C31" s="44" t="s">
        <v>201</v>
      </c>
      <c r="D31" s="82" t="s">
        <v>202</v>
      </c>
      <c r="E31" s="51">
        <f t="shared" ref="E31:N31" si="0">E28-E29-E30</f>
        <v>-26</v>
      </c>
      <c r="F31" s="51">
        <f t="shared" si="0"/>
        <v>-9</v>
      </c>
      <c r="G31" s="51">
        <f t="shared" si="0"/>
        <v>-284</v>
      </c>
      <c r="H31" s="51">
        <f t="shared" si="0"/>
        <v>-358</v>
      </c>
      <c r="I31" s="51">
        <f t="shared" si="0"/>
        <v>8</v>
      </c>
      <c r="J31" s="51">
        <f t="shared" si="0"/>
        <v>-80</v>
      </c>
      <c r="K31" s="51">
        <f t="shared" si="0"/>
        <v>0</v>
      </c>
      <c r="L31" s="51">
        <f t="shared" si="0"/>
        <v>0</v>
      </c>
      <c r="M31" s="51">
        <f t="shared" si="0"/>
        <v>0</v>
      </c>
      <c r="N31" s="51">
        <f t="shared" si="0"/>
        <v>0</v>
      </c>
      <c r="O31" s="7"/>
    </row>
    <row r="32" spans="1:15" ht="18" customHeight="1">
      <c r="A32" s="87"/>
      <c r="B32" s="87"/>
      <c r="C32" s="50" t="s">
        <v>203</v>
      </c>
      <c r="D32" s="82" t="s">
        <v>204</v>
      </c>
      <c r="E32" s="51">
        <v>5</v>
      </c>
      <c r="F32" s="51">
        <v>4</v>
      </c>
      <c r="G32" s="51">
        <v>312</v>
      </c>
      <c r="H32" s="51">
        <v>383</v>
      </c>
      <c r="I32" s="51">
        <v>14</v>
      </c>
      <c r="J32" s="51">
        <v>29</v>
      </c>
      <c r="K32" s="51"/>
      <c r="L32" s="51"/>
      <c r="M32" s="51"/>
      <c r="N32" s="51"/>
    </row>
    <row r="33" spans="1:14" ht="18" customHeight="1">
      <c r="A33" s="87"/>
      <c r="B33" s="87"/>
      <c r="C33" s="50" t="s">
        <v>205</v>
      </c>
      <c r="D33" s="82" t="s">
        <v>206</v>
      </c>
      <c r="E33" s="51">
        <v>2</v>
      </c>
      <c r="F33" s="51">
        <v>2</v>
      </c>
      <c r="G33" s="51">
        <v>27</v>
      </c>
      <c r="H33" s="51">
        <v>24</v>
      </c>
      <c r="I33" s="51">
        <v>49</v>
      </c>
      <c r="J33" s="51">
        <v>61</v>
      </c>
      <c r="K33" s="51"/>
      <c r="L33" s="51"/>
      <c r="M33" s="51"/>
      <c r="N33" s="51"/>
    </row>
    <row r="34" spans="1:14" ht="18" customHeight="1">
      <c r="A34" s="87"/>
      <c r="B34" s="87"/>
      <c r="C34" s="44" t="s">
        <v>207</v>
      </c>
      <c r="D34" s="82" t="s">
        <v>208</v>
      </c>
      <c r="E34" s="51">
        <f t="shared" ref="E34:N34" si="1">E31+E32-E33</f>
        <v>-23</v>
      </c>
      <c r="F34" s="51">
        <f t="shared" si="1"/>
        <v>-7</v>
      </c>
      <c r="G34" s="51">
        <f t="shared" si="1"/>
        <v>1</v>
      </c>
      <c r="H34" s="51">
        <f t="shared" si="1"/>
        <v>1</v>
      </c>
      <c r="I34" s="51">
        <f t="shared" si="1"/>
        <v>-27</v>
      </c>
      <c r="J34" s="51">
        <f t="shared" si="1"/>
        <v>-112</v>
      </c>
      <c r="K34" s="51">
        <f t="shared" si="1"/>
        <v>0</v>
      </c>
      <c r="L34" s="51">
        <f t="shared" si="1"/>
        <v>0</v>
      </c>
      <c r="M34" s="51">
        <f t="shared" si="1"/>
        <v>0</v>
      </c>
      <c r="N34" s="51">
        <f t="shared" si="1"/>
        <v>0</v>
      </c>
    </row>
    <row r="35" spans="1:14" ht="18" customHeight="1">
      <c r="A35" s="87"/>
      <c r="B35" s="87" t="s">
        <v>209</v>
      </c>
      <c r="C35" s="50" t="s">
        <v>210</v>
      </c>
      <c r="D35" s="82" t="s">
        <v>211</v>
      </c>
      <c r="E35" s="51"/>
      <c r="F35" s="51"/>
      <c r="G35" s="51"/>
      <c r="H35" s="51"/>
      <c r="I35" s="51"/>
      <c r="J35" s="51">
        <v>101</v>
      </c>
      <c r="K35" s="51"/>
      <c r="L35" s="51"/>
      <c r="M35" s="51"/>
      <c r="N35" s="51"/>
    </row>
    <row r="36" spans="1:14" ht="18" customHeight="1">
      <c r="A36" s="87"/>
      <c r="B36" s="87"/>
      <c r="C36" s="50" t="s">
        <v>212</v>
      </c>
      <c r="D36" s="82" t="s">
        <v>213</v>
      </c>
      <c r="E36" s="51">
        <v>109</v>
      </c>
      <c r="F36" s="51">
        <v>2</v>
      </c>
      <c r="G36" s="51"/>
      <c r="H36" s="51"/>
      <c r="I36" s="51">
        <v>0</v>
      </c>
      <c r="J36" s="51">
        <v>112</v>
      </c>
      <c r="K36" s="51"/>
      <c r="L36" s="51"/>
      <c r="M36" s="51"/>
      <c r="N36" s="51"/>
    </row>
    <row r="37" spans="1:14" ht="18" customHeight="1">
      <c r="A37" s="87"/>
      <c r="B37" s="87"/>
      <c r="C37" s="50" t="s">
        <v>214</v>
      </c>
      <c r="D37" s="82" t="s">
        <v>215</v>
      </c>
      <c r="E37" s="51">
        <f t="shared" ref="E37:N37" si="2">E34+E35-E36</f>
        <v>-132</v>
      </c>
      <c r="F37" s="51">
        <f t="shared" si="2"/>
        <v>-9</v>
      </c>
      <c r="G37" s="51">
        <f t="shared" si="2"/>
        <v>1</v>
      </c>
      <c r="H37" s="51">
        <f t="shared" si="2"/>
        <v>1</v>
      </c>
      <c r="I37" s="51">
        <f t="shared" si="2"/>
        <v>-27</v>
      </c>
      <c r="J37" s="51">
        <f t="shared" si="2"/>
        <v>-123</v>
      </c>
      <c r="K37" s="51">
        <f t="shared" si="2"/>
        <v>0</v>
      </c>
      <c r="L37" s="51">
        <f t="shared" si="2"/>
        <v>0</v>
      </c>
      <c r="M37" s="51">
        <f t="shared" si="2"/>
        <v>0</v>
      </c>
      <c r="N37" s="51">
        <f t="shared" si="2"/>
        <v>0</v>
      </c>
    </row>
    <row r="38" spans="1:14" ht="18" customHeight="1">
      <c r="A38" s="87"/>
      <c r="B38" s="87"/>
      <c r="C38" s="50" t="s">
        <v>216</v>
      </c>
      <c r="D38" s="82" t="s">
        <v>217</v>
      </c>
      <c r="E38" s="51">
        <v>123</v>
      </c>
      <c r="F38" s="51">
        <v>5</v>
      </c>
      <c r="G38" s="51"/>
      <c r="H38" s="51"/>
      <c r="I38" s="51"/>
      <c r="J38" s="51"/>
      <c r="K38" s="51"/>
      <c r="L38" s="51"/>
      <c r="M38" s="51"/>
      <c r="N38" s="51"/>
    </row>
    <row r="39" spans="1:14" ht="18" customHeight="1">
      <c r="A39" s="87"/>
      <c r="B39" s="87"/>
      <c r="C39" s="50" t="s">
        <v>218</v>
      </c>
      <c r="D39" s="82" t="s">
        <v>219</v>
      </c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spans="1:14" ht="18" customHeight="1">
      <c r="A40" s="87"/>
      <c r="B40" s="87"/>
      <c r="C40" s="50" t="s">
        <v>220</v>
      </c>
      <c r="D40" s="82" t="s">
        <v>221</v>
      </c>
      <c r="E40" s="51"/>
      <c r="F40" s="51"/>
      <c r="G40" s="51"/>
      <c r="H40" s="51"/>
      <c r="I40" s="51"/>
      <c r="J40" s="51"/>
      <c r="K40" s="51"/>
      <c r="L40" s="51"/>
      <c r="M40" s="51"/>
      <c r="N40" s="51"/>
    </row>
    <row r="41" spans="1:14" ht="18" customHeight="1">
      <c r="A41" s="87"/>
      <c r="B41" s="87"/>
      <c r="C41" s="44" t="s">
        <v>222</v>
      </c>
      <c r="D41" s="82" t="s">
        <v>223</v>
      </c>
      <c r="E41" s="51">
        <f t="shared" ref="E41:N41" si="3">E34+E35-E36-E40</f>
        <v>-132</v>
      </c>
      <c r="F41" s="51">
        <f t="shared" si="3"/>
        <v>-9</v>
      </c>
      <c r="G41" s="51">
        <f t="shared" si="3"/>
        <v>1</v>
      </c>
      <c r="H41" s="51">
        <f t="shared" si="3"/>
        <v>1</v>
      </c>
      <c r="I41" s="51">
        <f t="shared" si="3"/>
        <v>-27</v>
      </c>
      <c r="J41" s="51">
        <f t="shared" si="3"/>
        <v>-123</v>
      </c>
      <c r="K41" s="51">
        <f t="shared" si="3"/>
        <v>0</v>
      </c>
      <c r="L41" s="51">
        <f t="shared" si="3"/>
        <v>0</v>
      </c>
      <c r="M41" s="51">
        <f t="shared" si="3"/>
        <v>0</v>
      </c>
      <c r="N41" s="51">
        <f t="shared" si="3"/>
        <v>0</v>
      </c>
    </row>
    <row r="42" spans="1:14" ht="18" customHeight="1">
      <c r="A42" s="87"/>
      <c r="B42" s="87"/>
      <c r="C42" s="105" t="s">
        <v>224</v>
      </c>
      <c r="D42" s="105"/>
      <c r="E42" s="51">
        <f t="shared" ref="E42:N42" si="4">E37+E38-E39-E40</f>
        <v>-9</v>
      </c>
      <c r="F42" s="51">
        <f t="shared" si="4"/>
        <v>-4</v>
      </c>
      <c r="G42" s="51">
        <f t="shared" si="4"/>
        <v>1</v>
      </c>
      <c r="H42" s="51">
        <f t="shared" si="4"/>
        <v>1</v>
      </c>
      <c r="I42" s="51">
        <f t="shared" si="4"/>
        <v>-27</v>
      </c>
      <c r="J42" s="51">
        <f t="shared" si="4"/>
        <v>-123</v>
      </c>
      <c r="K42" s="51">
        <f t="shared" si="4"/>
        <v>0</v>
      </c>
      <c r="L42" s="51">
        <f t="shared" si="4"/>
        <v>0</v>
      </c>
      <c r="M42" s="51">
        <f t="shared" si="4"/>
        <v>0</v>
      </c>
      <c r="N42" s="51">
        <f t="shared" si="4"/>
        <v>0</v>
      </c>
    </row>
    <row r="43" spans="1:14" ht="18" customHeight="1">
      <c r="A43" s="87"/>
      <c r="B43" s="87"/>
      <c r="C43" s="50" t="s">
        <v>225</v>
      </c>
      <c r="D43" s="82" t="s">
        <v>226</v>
      </c>
      <c r="E43" s="51"/>
      <c r="F43" s="51"/>
      <c r="G43" s="51"/>
      <c r="H43" s="51"/>
      <c r="I43" s="51"/>
      <c r="J43" s="51"/>
      <c r="K43" s="51"/>
      <c r="L43" s="51"/>
      <c r="M43" s="51"/>
      <c r="N43" s="51"/>
    </row>
    <row r="44" spans="1:14" ht="18" customHeight="1">
      <c r="A44" s="87"/>
      <c r="B44" s="87"/>
      <c r="C44" s="44" t="s">
        <v>227</v>
      </c>
      <c r="D44" s="63" t="s">
        <v>228</v>
      </c>
      <c r="E44" s="51">
        <f>E42+E43</f>
        <v>-9</v>
      </c>
      <c r="F44" s="51">
        <f>F42+F43</f>
        <v>-4</v>
      </c>
      <c r="G44" s="51">
        <f t="shared" ref="G44:N44" si="5">G41+G43</f>
        <v>1</v>
      </c>
      <c r="H44" s="51">
        <f t="shared" si="5"/>
        <v>1</v>
      </c>
      <c r="I44" s="51">
        <f t="shared" si="5"/>
        <v>-27</v>
      </c>
      <c r="J44" s="51">
        <f t="shared" si="5"/>
        <v>-123</v>
      </c>
      <c r="K44" s="51">
        <f t="shared" si="5"/>
        <v>0</v>
      </c>
      <c r="L44" s="51">
        <f t="shared" si="5"/>
        <v>0</v>
      </c>
      <c r="M44" s="51">
        <f t="shared" si="5"/>
        <v>0</v>
      </c>
      <c r="N44" s="51">
        <f t="shared" si="5"/>
        <v>0</v>
      </c>
    </row>
    <row r="45" spans="1:14" ht="14.15" customHeight="1">
      <c r="A45" s="8" t="s">
        <v>229</v>
      </c>
    </row>
    <row r="46" spans="1:14" ht="14.15" customHeight="1">
      <c r="A46" s="8" t="s">
        <v>230</v>
      </c>
    </row>
    <row r="47" spans="1:14">
      <c r="A47" s="43"/>
    </row>
  </sheetData>
  <mergeCells count="15">
    <mergeCell ref="C42:D42"/>
    <mergeCell ref="A15:A27"/>
    <mergeCell ref="B15:B18"/>
    <mergeCell ref="B19:B22"/>
    <mergeCell ref="B23:B26"/>
    <mergeCell ref="A28:A44"/>
    <mergeCell ref="B28:B34"/>
    <mergeCell ref="B35:B44"/>
    <mergeCell ref="E6:F6"/>
    <mergeCell ref="G6:H6"/>
    <mergeCell ref="K6:L6"/>
    <mergeCell ref="M6:N6"/>
    <mergeCell ref="A8:A14"/>
    <mergeCell ref="B9:B14"/>
    <mergeCell ref="I6:J6"/>
  </mergeCells>
  <phoneticPr fontId="16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chihousai09</cp:lastModifiedBy>
  <cp:lastPrinted>2025-08-19T08:20:45Z</cp:lastPrinted>
  <dcterms:created xsi:type="dcterms:W3CDTF">1999-07-06T05:17:05Z</dcterms:created>
  <dcterms:modified xsi:type="dcterms:W3CDTF">2025-09-18T00:38:46Z</dcterms:modified>
</cp:coreProperties>
</file>