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gunmanw-my.sharepoint.com/personal/dept-o365-009_pref_gunma_lg_jp/Documents/総務部-財政課/04-県債係/03-県債/040-地方債協会（末席）/03-地方債協会からの照会もの/R07/070707_財政状況/03_回答/"/>
    </mc:Choice>
  </mc:AlternateContent>
  <xr:revisionPtr revIDLastSave="295" documentId="13_ncr:1_{6CDD0903-7BE8-4507-8AFB-7D82A0237815}" xr6:coauthVersionLast="47" xr6:coauthVersionMax="47" xr10:uidLastSave="{E75B223D-09ED-43F0-B277-ACB1B47E625D}"/>
  <bookViews>
    <workbookView xWindow="-28920" yWindow="-120" windowWidth="29040" windowHeight="15840" tabRatio="663" xr2:uid="{00000000-000D-0000-FFFF-FFFF00000000}"/>
  </bookViews>
  <sheets>
    <sheet name="1.普通会計予算(R6-7年度)" sheetId="2" r:id="rId1"/>
    <sheet name="2.公営企業会計予算(R6-7年度)" sheetId="4" r:id="rId2"/>
    <sheet name="3.(1)普通会計決算（R4-5年度)" sheetId="5" r:id="rId3"/>
    <sheet name="3.(2)財政指標等（R元‐R5年度）" sheetId="6" r:id="rId4"/>
    <sheet name="4.公営企業会計決算（R4-5年度）" sheetId="7" r:id="rId5"/>
    <sheet name="5.三セク決算（R4-5年度）" sheetId="8" r:id="rId6"/>
  </sheets>
  <definedNames>
    <definedName name="_xlnm.Print_Area" localSheetId="0">'1.普通会計予算(R6-7年度)'!$A$1:$I$47</definedName>
    <definedName name="_xlnm.Print_Area" localSheetId="1">'2.公営企業会計予算(R6-7年度)'!$A$1:$S$49</definedName>
    <definedName name="_xlnm.Print_Area" localSheetId="2">'3.(1)普通会計決算（R4-5年度)'!$A$1:$I$47</definedName>
    <definedName name="_xlnm.Print_Area" localSheetId="3">'3.(2)財政指標等（R元‐R5年度）'!$A$1:$I$35</definedName>
    <definedName name="_xlnm.Print_Area" localSheetId="4">'4.公営企業会計決算（R4-5年度）'!$A$1:$S$49</definedName>
    <definedName name="_xlnm.Print_Area" localSheetId="5">'5.三セク決算（R4-5年度）'!$A$1:$N$46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8" l="1"/>
  <c r="E34" i="8" s="1"/>
  <c r="E41" i="8" l="1"/>
  <c r="E44" i="8" s="1"/>
  <c r="E37" i="8"/>
  <c r="E42" i="8" s="1"/>
  <c r="P24" i="7" l="1"/>
  <c r="P27" i="7" s="1"/>
  <c r="P16" i="7"/>
  <c r="P15" i="7"/>
  <c r="P14" i="7"/>
  <c r="N24" i="7"/>
  <c r="N27" i="7" s="1"/>
  <c r="N16" i="7"/>
  <c r="N15" i="7"/>
  <c r="N14" i="7"/>
  <c r="L27" i="7"/>
  <c r="L24" i="7"/>
  <c r="L16" i="7"/>
  <c r="L15" i="7"/>
  <c r="L14" i="7"/>
  <c r="J24" i="7"/>
  <c r="J27" i="7" s="1"/>
  <c r="J16" i="7"/>
  <c r="J15" i="7"/>
  <c r="J14" i="7"/>
  <c r="H24" i="7"/>
  <c r="H27" i="7" s="1"/>
  <c r="H16" i="7"/>
  <c r="H15" i="7"/>
  <c r="H14" i="7"/>
  <c r="R24" i="7" l="1"/>
  <c r="R27" i="7" s="1"/>
  <c r="R16" i="7"/>
  <c r="R15" i="7"/>
  <c r="R14" i="7"/>
  <c r="F24" i="7"/>
  <c r="F27" i="7" s="1"/>
  <c r="F16" i="7"/>
  <c r="F15" i="7"/>
  <c r="F14" i="7"/>
  <c r="R24" i="4"/>
  <c r="R27" i="4" s="1"/>
  <c r="R16" i="4"/>
  <c r="R15" i="4"/>
  <c r="R14" i="4"/>
  <c r="P24" i="4" l="1"/>
  <c r="P27" i="4" s="1"/>
  <c r="P16" i="4"/>
  <c r="P15" i="4"/>
  <c r="P14" i="4"/>
  <c r="N27" i="4"/>
  <c r="N24" i="4"/>
  <c r="N16" i="4"/>
  <c r="N15" i="4"/>
  <c r="N14" i="4"/>
  <c r="L27" i="4"/>
  <c r="L24" i="4"/>
  <c r="L16" i="4"/>
  <c r="L15" i="4"/>
  <c r="L14" i="4"/>
  <c r="J24" i="4"/>
  <c r="J27" i="4" s="1"/>
  <c r="J16" i="4"/>
  <c r="J15" i="4"/>
  <c r="J14" i="4"/>
  <c r="H24" i="4"/>
  <c r="H27" i="4" s="1"/>
  <c r="H16" i="4"/>
  <c r="H15" i="4"/>
  <c r="H14" i="4"/>
  <c r="F27" i="4" l="1"/>
  <c r="F24" i="4"/>
  <c r="F16" i="4"/>
  <c r="F15" i="4"/>
  <c r="F14" i="4"/>
  <c r="L17" i="5" l="1"/>
  <c r="K17" i="5"/>
  <c r="I25" i="6"/>
  <c r="I18" i="6"/>
  <c r="I17" i="6"/>
  <c r="I16" i="6"/>
  <c r="I15" i="6"/>
  <c r="I14" i="6"/>
  <c r="I13" i="6"/>
  <c r="I12" i="6"/>
  <c r="I11" i="6"/>
  <c r="I10" i="6"/>
  <c r="I9" i="6"/>
  <c r="I8" i="6"/>
  <c r="I7" i="6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44" i="2"/>
  <c r="F43" i="2"/>
  <c r="F42" i="2"/>
  <c r="F41" i="2"/>
  <c r="F40" i="2"/>
  <c r="F39" i="2"/>
  <c r="F38" i="2"/>
  <c r="F37" i="2"/>
  <c r="F36" i="2"/>
  <c r="F35" i="2"/>
  <c r="F34" i="2"/>
  <c r="F32" i="2"/>
  <c r="F31" i="2"/>
  <c r="F30" i="2"/>
  <c r="F29" i="2"/>
  <c r="F28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33" i="2"/>
  <c r="K27" i="6"/>
  <c r="K12" i="6" l="1"/>
  <c r="K10" i="6"/>
  <c r="K32" i="2"/>
  <c r="K39" i="2" l="1"/>
  <c r="K28" i="2"/>
  <c r="K41" i="2"/>
  <c r="K38" i="2"/>
  <c r="K17" i="2" l="1"/>
  <c r="I24" i="6" l="1"/>
  <c r="H24" i="6"/>
  <c r="H23" i="6"/>
  <c r="H22" i="6"/>
  <c r="H20" i="6"/>
  <c r="H19" i="6"/>
  <c r="H21" i="6" s="1"/>
  <c r="G24" i="6"/>
  <c r="E24" i="6"/>
  <c r="E22" i="6" s="1"/>
  <c r="E23" i="6"/>
  <c r="G22" i="6"/>
  <c r="F22" i="6"/>
  <c r="F21" i="6"/>
  <c r="G20" i="6"/>
  <c r="F20" i="6"/>
  <c r="E20" i="6"/>
  <c r="G19" i="6"/>
  <c r="G21" i="6" s="1"/>
  <c r="F19" i="6"/>
  <c r="F23" i="6" s="1"/>
  <c r="E19" i="6"/>
  <c r="E21" i="6" s="1"/>
  <c r="H45" i="5"/>
  <c r="H27" i="5"/>
  <c r="H45" i="2"/>
  <c r="H27" i="2"/>
  <c r="F31" i="8"/>
  <c r="F34" i="8" s="1"/>
  <c r="S24" i="7"/>
  <c r="S27" i="7" s="1"/>
  <c r="S16" i="7"/>
  <c r="S15" i="7"/>
  <c r="S14" i="7"/>
  <c r="Q24" i="7"/>
  <c r="Q27" i="7" s="1"/>
  <c r="Q16" i="7"/>
  <c r="Q15" i="7"/>
  <c r="Q14" i="7"/>
  <c r="O24" i="7"/>
  <c r="O27" i="7" s="1"/>
  <c r="O16" i="7"/>
  <c r="O15" i="7"/>
  <c r="O14" i="7"/>
  <c r="M24" i="7"/>
  <c r="M27" i="7" s="1"/>
  <c r="M16" i="7"/>
  <c r="M15" i="7"/>
  <c r="M14" i="7"/>
  <c r="K24" i="7"/>
  <c r="K27" i="7" s="1"/>
  <c r="K16" i="7"/>
  <c r="K15" i="7"/>
  <c r="K14" i="7"/>
  <c r="I24" i="7"/>
  <c r="I27" i="7" s="1"/>
  <c r="I16" i="7"/>
  <c r="I15" i="7"/>
  <c r="I14" i="7"/>
  <c r="G24" i="7"/>
  <c r="G27" i="7" s="1"/>
  <c r="G16" i="7"/>
  <c r="G15" i="7"/>
  <c r="G14" i="7"/>
  <c r="M45" i="7"/>
  <c r="L45" i="7"/>
  <c r="M44" i="7"/>
  <c r="L44" i="7"/>
  <c r="M39" i="7"/>
  <c r="L39" i="7"/>
  <c r="N45" i="7"/>
  <c r="O44" i="7"/>
  <c r="N44" i="7"/>
  <c r="O39" i="7"/>
  <c r="N39" i="7"/>
  <c r="S24" i="4"/>
  <c r="S27" i="4" s="1"/>
  <c r="S16" i="4"/>
  <c r="S15" i="4"/>
  <c r="S14" i="4"/>
  <c r="Q24" i="4"/>
  <c r="Q27" i="4" s="1"/>
  <c r="Q16" i="4"/>
  <c r="Q15" i="4"/>
  <c r="Q14" i="4"/>
  <c r="O24" i="4"/>
  <c r="O27" i="4" s="1"/>
  <c r="O16" i="4"/>
  <c r="O15" i="4"/>
  <c r="O14" i="4"/>
  <c r="M24" i="4"/>
  <c r="M27" i="4" s="1"/>
  <c r="M16" i="4"/>
  <c r="M15" i="4"/>
  <c r="M14" i="4"/>
  <c r="K24" i="4"/>
  <c r="K27" i="4" s="1"/>
  <c r="K16" i="4"/>
  <c r="K15" i="4"/>
  <c r="K14" i="4"/>
  <c r="I27" i="4"/>
  <c r="I24" i="4"/>
  <c r="I16" i="4"/>
  <c r="I15" i="4"/>
  <c r="I14" i="4"/>
  <c r="G24" i="4"/>
  <c r="G27" i="4" s="1"/>
  <c r="G16" i="4"/>
  <c r="G15" i="4"/>
  <c r="G14" i="4"/>
  <c r="S44" i="4"/>
  <c r="R44" i="4"/>
  <c r="S39" i="4"/>
  <c r="S45" i="4" s="1"/>
  <c r="R39" i="4"/>
  <c r="R45" i="4" s="1"/>
  <c r="Q44" i="4"/>
  <c r="P44" i="4"/>
  <c r="Q39" i="4"/>
  <c r="Q45" i="4" s="1"/>
  <c r="P39" i="4"/>
  <c r="P45" i="4" s="1"/>
  <c r="G23" i="6" l="1"/>
  <c r="F41" i="8"/>
  <c r="F44" i="8" s="1"/>
  <c r="F37" i="8"/>
  <c r="F42" i="8" s="1"/>
  <c r="O45" i="7"/>
  <c r="I9" i="2" l="1"/>
  <c r="F45" i="2"/>
  <c r="G45" i="2" s="1"/>
  <c r="F27" i="2"/>
  <c r="F45" i="5"/>
  <c r="G44" i="5" s="1"/>
  <c r="F27" i="5"/>
  <c r="G19" i="5" s="1"/>
  <c r="F44" i="4"/>
  <c r="F39" i="4"/>
  <c r="N31" i="8"/>
  <c r="N34" i="8" s="1"/>
  <c r="M31" i="8"/>
  <c r="M34" i="8" s="1"/>
  <c r="L31" i="8"/>
  <c r="L34" i="8"/>
  <c r="L37" i="8" s="1"/>
  <c r="L42" i="8" s="1"/>
  <c r="K31" i="8"/>
  <c r="K34" i="8" s="1"/>
  <c r="J31" i="8"/>
  <c r="J34" i="8"/>
  <c r="J41" i="8" s="1"/>
  <c r="J44" i="8" s="1"/>
  <c r="I31" i="8"/>
  <c r="I34" i="8" s="1"/>
  <c r="I37" i="8" s="1"/>
  <c r="I42" i="8" s="1"/>
  <c r="H31" i="8"/>
  <c r="H34" i="8" s="1"/>
  <c r="G31" i="8"/>
  <c r="G34" i="8" s="1"/>
  <c r="G41" i="8" s="1"/>
  <c r="G44" i="8" s="1"/>
  <c r="S44" i="7"/>
  <c r="R44" i="7"/>
  <c r="Q44" i="7"/>
  <c r="P44" i="7"/>
  <c r="K44" i="7"/>
  <c r="J44" i="7"/>
  <c r="I44" i="7"/>
  <c r="H44" i="7"/>
  <c r="G44" i="7"/>
  <c r="F44" i="7"/>
  <c r="S39" i="7"/>
  <c r="R39" i="7"/>
  <c r="Q39" i="7"/>
  <c r="P39" i="7"/>
  <c r="K39" i="7"/>
  <c r="J39" i="7"/>
  <c r="I39" i="7"/>
  <c r="H39" i="7"/>
  <c r="G39" i="7"/>
  <c r="F39" i="7"/>
  <c r="I20" i="6"/>
  <c r="I19" i="6"/>
  <c r="I21" i="6" s="1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40" i="2"/>
  <c r="I39" i="2"/>
  <c r="I37" i="2"/>
  <c r="I33" i="2"/>
  <c r="I32" i="2"/>
  <c r="I31" i="2"/>
  <c r="I29" i="2"/>
  <c r="I28" i="2"/>
  <c r="I34" i="2"/>
  <c r="I22" i="2"/>
  <c r="I18" i="2"/>
  <c r="I17" i="2"/>
  <c r="I35" i="2"/>
  <c r="I10" i="2"/>
  <c r="I11" i="2"/>
  <c r="I12" i="2"/>
  <c r="I13" i="2"/>
  <c r="I14" i="2"/>
  <c r="I15" i="2"/>
  <c r="I16" i="2"/>
  <c r="I26" i="2"/>
  <c r="I25" i="2"/>
  <c r="I23" i="2"/>
  <c r="I21" i="2"/>
  <c r="I20" i="2"/>
  <c r="I43" i="2"/>
  <c r="I44" i="2"/>
  <c r="I42" i="2"/>
  <c r="I41" i="2"/>
  <c r="I38" i="2"/>
  <c r="I36" i="2"/>
  <c r="I30" i="2"/>
  <c r="I24" i="2"/>
  <c r="I19" i="2"/>
  <c r="O39" i="4"/>
  <c r="O44" i="4"/>
  <c r="N39" i="4"/>
  <c r="N44" i="4"/>
  <c r="M39" i="4"/>
  <c r="M44" i="4"/>
  <c r="L39" i="4"/>
  <c r="L45" i="4" s="1"/>
  <c r="L44" i="4"/>
  <c r="K39" i="4"/>
  <c r="K44" i="4"/>
  <c r="J39" i="4"/>
  <c r="J44" i="4"/>
  <c r="I39" i="4"/>
  <c r="I44" i="4"/>
  <c r="H39" i="4"/>
  <c r="H44" i="4"/>
  <c r="G39" i="4"/>
  <c r="G44" i="4"/>
  <c r="G45" i="4" s="1"/>
  <c r="G35" i="5"/>
  <c r="G33" i="5"/>
  <c r="G37" i="5"/>
  <c r="G28" i="5"/>
  <c r="G30" i="5"/>
  <c r="G34" i="5"/>
  <c r="G40" i="5"/>
  <c r="G42" i="5"/>
  <c r="G41" i="2" l="1"/>
  <c r="G29" i="2"/>
  <c r="G27" i="2"/>
  <c r="G26" i="2"/>
  <c r="G14" i="2"/>
  <c r="K45" i="4"/>
  <c r="N45" i="4"/>
  <c r="M45" i="4"/>
  <c r="F45" i="4"/>
  <c r="G41" i="5"/>
  <c r="Q45" i="7"/>
  <c r="G38" i="5"/>
  <c r="I45" i="4"/>
  <c r="S45" i="7"/>
  <c r="G39" i="5"/>
  <c r="I45" i="5"/>
  <c r="G45" i="5"/>
  <c r="G29" i="5"/>
  <c r="G28" i="2"/>
  <c r="J37" i="8"/>
  <c r="J42" i="8" s="1"/>
  <c r="H45" i="4"/>
  <c r="G21" i="2"/>
  <c r="G43" i="5"/>
  <c r="G16" i="2"/>
  <c r="G45" i="7"/>
  <c r="G18" i="2"/>
  <c r="J45" i="7"/>
  <c r="G36" i="5"/>
  <c r="G31" i="5"/>
  <c r="K45" i="7"/>
  <c r="G32" i="5"/>
  <c r="G9" i="2"/>
  <c r="J45" i="4"/>
  <c r="O45" i="4"/>
  <c r="G37" i="8"/>
  <c r="G42" i="8" s="1"/>
  <c r="G19" i="2"/>
  <c r="G25" i="2"/>
  <c r="G24" i="2"/>
  <c r="G36" i="2"/>
  <c r="P45" i="7"/>
  <c r="G12" i="2"/>
  <c r="G39" i="2"/>
  <c r="G11" i="2"/>
  <c r="G38" i="2"/>
  <c r="I27" i="2"/>
  <c r="G22" i="2"/>
  <c r="G15" i="2"/>
  <c r="G43" i="2"/>
  <c r="F45" i="7"/>
  <c r="G23" i="2"/>
  <c r="G30" i="2"/>
  <c r="H45" i="7"/>
  <c r="G32" i="2"/>
  <c r="G13" i="2"/>
  <c r="G40" i="2"/>
  <c r="I45" i="7"/>
  <c r="G20" i="2"/>
  <c r="G17" i="2"/>
  <c r="G10" i="2"/>
  <c r="G31" i="2"/>
  <c r="R45" i="7"/>
  <c r="I23" i="6"/>
  <c r="K37" i="8"/>
  <c r="K42" i="8" s="1"/>
  <c r="K41" i="8"/>
  <c r="K44" i="8" s="1"/>
  <c r="H37" i="8"/>
  <c r="H42" i="8" s="1"/>
  <c r="H41" i="8"/>
  <c r="H44" i="8" s="1"/>
  <c r="M41" i="8"/>
  <c r="M44" i="8" s="1"/>
  <c r="M37" i="8"/>
  <c r="M42" i="8" s="1"/>
  <c r="N37" i="8"/>
  <c r="N42" i="8" s="1"/>
  <c r="N41" i="8"/>
  <c r="N44" i="8" s="1"/>
  <c r="I27" i="5"/>
  <c r="G33" i="2"/>
  <c r="G12" i="5"/>
  <c r="G26" i="5"/>
  <c r="G10" i="5"/>
  <c r="G15" i="5"/>
  <c r="G27" i="5"/>
  <c r="G9" i="5"/>
  <c r="G23" i="5"/>
  <c r="G24" i="5"/>
  <c r="G21" i="5"/>
  <c r="G22" i="5"/>
  <c r="G11" i="5"/>
  <c r="G34" i="2"/>
  <c r="L41" i="8"/>
  <c r="L44" i="8" s="1"/>
  <c r="G37" i="2"/>
  <c r="G20" i="5"/>
  <c r="G44" i="2"/>
  <c r="G17" i="5"/>
  <c r="I41" i="8"/>
  <c r="I44" i="8" s="1"/>
  <c r="G42" i="2"/>
  <c r="I45" i="2"/>
  <c r="G18" i="5"/>
  <c r="G35" i="2"/>
  <c r="G25" i="5"/>
  <c r="G16" i="5"/>
  <c r="G13" i="5"/>
  <c r="G14" i="5"/>
  <c r="I2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（財）原 大介</author>
  </authors>
  <commentList>
    <comment ref="F32" authorId="0" shapeId="0" xr:uid="{589A903A-3675-4BA9-AA49-21B542224528}">
      <text>
        <r>
          <rPr>
            <b/>
            <sz val="9"/>
            <color indexed="81"/>
            <rFont val="MS P ゴシック"/>
            <family val="3"/>
            <charset val="128"/>
          </rPr>
          <t>下記内訳＋予備費705百万円</t>
        </r>
      </text>
    </comment>
  </commentList>
</comments>
</file>

<file path=xl/sharedStrings.xml><?xml version="1.0" encoding="utf-8"?>
<sst xmlns="http://schemas.openxmlformats.org/spreadsheetml/2006/main" count="476" uniqueCount="254">
  <si>
    <t>団体名</t>
  </si>
  <si>
    <t>群馬県</t>
    <rPh sb="0" eb="3">
      <t>グンマケン</t>
    </rPh>
    <phoneticPr fontId="9"/>
  </si>
  <si>
    <t>1.普通会計の状況</t>
    <rPh sb="2" eb="4">
      <t>フツウ</t>
    </rPh>
    <rPh sb="4" eb="6">
      <t>カイケイ</t>
    </rPh>
    <phoneticPr fontId="9"/>
  </si>
  <si>
    <t>（1）令和７年度普通会計予算の状況</t>
    <rPh sb="8" eb="10">
      <t>フツウ</t>
    </rPh>
    <rPh sb="10" eb="12">
      <t>カイケイ</t>
    </rPh>
    <rPh sb="12" eb="14">
      <t>ヨサン</t>
    </rPh>
    <phoneticPr fontId="9"/>
  </si>
  <si>
    <t>（単位：百万円、％）</t>
  </si>
  <si>
    <t>令和７年度</t>
    <rPh sb="3" eb="5">
      <t>ネンド</t>
    </rPh>
    <phoneticPr fontId="18"/>
  </si>
  <si>
    <t>令和６年度</t>
    <rPh sb="3" eb="5">
      <t>ネンド</t>
    </rPh>
    <phoneticPr fontId="18"/>
  </si>
  <si>
    <t>対前年度
伸び率</t>
  </si>
  <si>
    <t>予算額</t>
    <rPh sb="0" eb="2">
      <t>ヨサン</t>
    </rPh>
    <rPh sb="2" eb="3">
      <t>ガク</t>
    </rPh>
    <phoneticPr fontId="9"/>
  </si>
  <si>
    <t>構成比</t>
  </si>
  <si>
    <t>予算額</t>
    <phoneticPr fontId="9"/>
  </si>
  <si>
    <t>普　　　通　　　会　　　計</t>
    <rPh sb="0" eb="1">
      <t>アマネ</t>
    </rPh>
    <rPh sb="4" eb="5">
      <t>ツウ</t>
    </rPh>
    <rPh sb="8" eb="9">
      <t>カイ</t>
    </rPh>
    <rPh sb="12" eb="13">
      <t>ケイ</t>
    </rPh>
    <phoneticPr fontId="9"/>
  </si>
  <si>
    <t>歳　　　入</t>
    <rPh sb="0" eb="1">
      <t>トシ</t>
    </rPh>
    <rPh sb="4" eb="5">
      <t>イ</t>
    </rPh>
    <phoneticPr fontId="9"/>
  </si>
  <si>
    <t>地方税</t>
  </si>
  <si>
    <t>うち都道府県民税</t>
  </si>
  <si>
    <t>うち所得割</t>
  </si>
  <si>
    <t>　　法人税割</t>
  </si>
  <si>
    <t>　　利子割</t>
  </si>
  <si>
    <t>うち事業税</t>
  </si>
  <si>
    <t>うち個人分</t>
  </si>
  <si>
    <t>　　法人分</t>
  </si>
  <si>
    <t>うち地方消費税</t>
  </si>
  <si>
    <t>うち不動産取得税</t>
    <phoneticPr fontId="9"/>
  </si>
  <si>
    <t>うち固定資産税</t>
    <phoneticPr fontId="9"/>
  </si>
  <si>
    <t xml:space="preserve"> </t>
    <phoneticPr fontId="9"/>
  </si>
  <si>
    <t>地方譲与税</t>
  </si>
  <si>
    <t>地方交付税</t>
  </si>
  <si>
    <t>使用料・手数料</t>
  </si>
  <si>
    <t>国庫支出金</t>
  </si>
  <si>
    <t>財産収入</t>
  </si>
  <si>
    <t>地方債</t>
  </si>
  <si>
    <t>その他の収入</t>
  </si>
  <si>
    <t>歳　入　合　計</t>
  </si>
  <si>
    <t>歳　　　出</t>
    <rPh sb="0" eb="1">
      <t>トシ</t>
    </rPh>
    <rPh sb="4" eb="5">
      <t>デ</t>
    </rPh>
    <phoneticPr fontId="9"/>
  </si>
  <si>
    <t>義務的経費</t>
  </si>
  <si>
    <t>うち人件費</t>
  </si>
  <si>
    <t>　　扶助費</t>
  </si>
  <si>
    <t>　　公債費</t>
  </si>
  <si>
    <t>その他の経費</t>
  </si>
  <si>
    <t>うち物件費</t>
  </si>
  <si>
    <t>　　維持補修費</t>
  </si>
  <si>
    <t>　　補助費等</t>
  </si>
  <si>
    <t>　　繰出金</t>
  </si>
  <si>
    <t>　　積立金</t>
  </si>
  <si>
    <t>　　投資・出資・貸付金</t>
  </si>
  <si>
    <t>投資的経費</t>
  </si>
  <si>
    <t>うち普通建設事業費</t>
  </si>
  <si>
    <t>うち補助事業(国直轄事業負担金を含む)</t>
    <rPh sb="7" eb="8">
      <t>クニ</t>
    </rPh>
    <rPh sb="8" eb="10">
      <t>チョッカツ</t>
    </rPh>
    <rPh sb="10" eb="12">
      <t>ジギョウ</t>
    </rPh>
    <rPh sb="12" eb="15">
      <t>フタンキン</t>
    </rPh>
    <rPh sb="16" eb="17">
      <t>フク</t>
    </rPh>
    <phoneticPr fontId="9"/>
  </si>
  <si>
    <t>　　単独事業</t>
  </si>
  <si>
    <t>うち災害復旧事業費</t>
  </si>
  <si>
    <t>　　失業対策事業費</t>
  </si>
  <si>
    <t>歳　出　合  計</t>
  </si>
  <si>
    <t>（注１）原則として表示単位未満を四捨五入して端数調整していないため、合計等と一致しない場合がある。</t>
  </si>
  <si>
    <t>（注２）構成比は表内計数により計算している。</t>
  </si>
  <si>
    <t>群馬県</t>
    <phoneticPr fontId="9"/>
  </si>
  <si>
    <t>2.公営企業会計の状況</t>
  </si>
  <si>
    <t>(令和７年度予算ﾍﾞｰｽ）</t>
    <rPh sb="6" eb="8">
      <t>ヨサン</t>
    </rPh>
    <phoneticPr fontId="14"/>
  </si>
  <si>
    <t>　　　　　　（単位：百万円）</t>
  </si>
  <si>
    <t>法適用企業</t>
  </si>
  <si>
    <t>下水道事業</t>
  </si>
  <si>
    <t>電気事業</t>
  </si>
  <si>
    <t>工業用水道事業</t>
  </si>
  <si>
    <t>水道事業</t>
  </si>
  <si>
    <t>団地造成事業</t>
  </si>
  <si>
    <t>施設管理事業</t>
  </si>
  <si>
    <t>病院事業</t>
  </si>
  <si>
    <t>令和７年度</t>
    <phoneticPr fontId="18"/>
  </si>
  <si>
    <t>損益収支</t>
    <rPh sb="0" eb="2">
      <t>ソンエキ</t>
    </rPh>
    <rPh sb="2" eb="4">
      <t>シュウシ</t>
    </rPh>
    <phoneticPr fontId="9"/>
  </si>
  <si>
    <t>総収益</t>
  </si>
  <si>
    <t>(a)</t>
  </si>
  <si>
    <t>うち経常収益</t>
  </si>
  <si>
    <t>(b)</t>
  </si>
  <si>
    <t xml:space="preserve">    特別利益</t>
  </si>
  <si>
    <t>(c)</t>
  </si>
  <si>
    <t>総費用</t>
  </si>
  <si>
    <t>(d)</t>
  </si>
  <si>
    <t>うち経常費用</t>
  </si>
  <si>
    <t>(e)</t>
  </si>
  <si>
    <t xml:space="preserve">    特別損失</t>
  </si>
  <si>
    <t>(f)</t>
  </si>
  <si>
    <t xml:space="preserve">経常損益 </t>
  </si>
  <si>
    <t>(b-e)</t>
    <phoneticPr fontId="11"/>
  </si>
  <si>
    <t xml:space="preserve">特別損益 </t>
  </si>
  <si>
    <t>(c-f)</t>
    <phoneticPr fontId="11"/>
  </si>
  <si>
    <t xml:space="preserve">純損益   </t>
  </si>
  <si>
    <t>(a-d)</t>
    <phoneticPr fontId="11"/>
  </si>
  <si>
    <t>累積欠損金</t>
  </si>
  <si>
    <t>不良債務</t>
  </si>
  <si>
    <t>資本収支</t>
    <rPh sb="0" eb="2">
      <t>シホン</t>
    </rPh>
    <rPh sb="2" eb="4">
      <t>シュウシ</t>
    </rPh>
    <phoneticPr fontId="9"/>
  </si>
  <si>
    <t>資本的収入</t>
  </si>
  <si>
    <t>うち企業債</t>
  </si>
  <si>
    <t>資本的収入（純計） 　</t>
  </si>
  <si>
    <t>(g)</t>
    <phoneticPr fontId="11"/>
  </si>
  <si>
    <t>資本的支出</t>
  </si>
  <si>
    <t>(h)</t>
    <phoneticPr fontId="11"/>
  </si>
  <si>
    <t>　</t>
  </si>
  <si>
    <t>うち企業債償還金</t>
  </si>
  <si>
    <t>差引不足額 (▲)</t>
    <phoneticPr fontId="14"/>
  </si>
  <si>
    <t>(i=g-h)</t>
    <phoneticPr fontId="11"/>
  </si>
  <si>
    <t>資本的収入が資本的支出に</t>
  </si>
  <si>
    <t>(j)</t>
    <phoneticPr fontId="11"/>
  </si>
  <si>
    <t xml:space="preserve">不足する額の補てん財源　 </t>
  </si>
  <si>
    <t>補てん財源不足額(▲)</t>
    <phoneticPr fontId="14"/>
  </si>
  <si>
    <t>(i+j)</t>
    <phoneticPr fontId="11"/>
  </si>
  <si>
    <t>　　　　　　（単位：百万円）</t>
    <phoneticPr fontId="14"/>
  </si>
  <si>
    <t>法非適用企業</t>
  </si>
  <si>
    <t>収益的収支</t>
    <rPh sb="0" eb="3">
      <t>シュウエキテキ</t>
    </rPh>
    <rPh sb="3" eb="5">
      <t>シュウシ</t>
    </rPh>
    <phoneticPr fontId="9"/>
  </si>
  <si>
    <t>うち営業収益</t>
  </si>
  <si>
    <t>うち料金収入</t>
  </si>
  <si>
    <t>うち営業外収益</t>
  </si>
  <si>
    <t>うち営業費用</t>
  </si>
  <si>
    <t>　　営業外費用</t>
  </si>
  <si>
    <t>収支差引</t>
  </si>
  <si>
    <t>(c=a-b)</t>
    <phoneticPr fontId="9"/>
  </si>
  <si>
    <t>資本的収支</t>
    <rPh sb="0" eb="2">
      <t>シホン</t>
    </rPh>
    <rPh sb="2" eb="3">
      <t>テキ</t>
    </rPh>
    <rPh sb="3" eb="5">
      <t>シュウシ</t>
    </rPh>
    <phoneticPr fontId="9"/>
  </si>
  <si>
    <t>資本的収入　</t>
  </si>
  <si>
    <t>うち地方債</t>
  </si>
  <si>
    <t>うち地方債償還金</t>
  </si>
  <si>
    <t>(f=d-e)</t>
    <phoneticPr fontId="9"/>
  </si>
  <si>
    <t>その他</t>
    <rPh sb="2" eb="3">
      <t>タ</t>
    </rPh>
    <phoneticPr fontId="9"/>
  </si>
  <si>
    <t>収支再差引</t>
  </si>
  <si>
    <t>(g=c+f)</t>
    <phoneticPr fontId="9"/>
  </si>
  <si>
    <t>積立金</t>
  </si>
  <si>
    <t>形式収支</t>
  </si>
  <si>
    <t>実質収支</t>
  </si>
  <si>
    <t>（注）原則として表示単位未満を四捨五入して端数調整していないため、合計等と一致しない場合がある。</t>
    <phoneticPr fontId="14"/>
  </si>
  <si>
    <t>群馬県</t>
    <phoneticPr fontId="16"/>
  </si>
  <si>
    <t>３.普通会計の状況</t>
    <phoneticPr fontId="9"/>
  </si>
  <si>
    <t>（1）令和５年度普通会計決算の状況</t>
    <phoneticPr fontId="16"/>
  </si>
  <si>
    <t>令和５年度</t>
    <rPh sb="3" eb="5">
      <t>ネンド</t>
    </rPh>
    <phoneticPr fontId="18"/>
  </si>
  <si>
    <t>令和４年度</t>
    <phoneticPr fontId="18"/>
  </si>
  <si>
    <t>決算額</t>
    <phoneticPr fontId="16"/>
  </si>
  <si>
    <t>（2）最近の普通会計決算及び財政指標等の状況</t>
  </si>
  <si>
    <t>(単位:百万円、％)</t>
  </si>
  <si>
    <t>区分</t>
  </si>
  <si>
    <t>元年度</t>
    <rPh sb="0" eb="1">
      <t>ガン</t>
    </rPh>
    <rPh sb="1" eb="3">
      <t>ネンド</t>
    </rPh>
    <phoneticPr fontId="18"/>
  </si>
  <si>
    <t>２年度</t>
    <rPh sb="1" eb="3">
      <t>ネンド</t>
    </rPh>
    <phoneticPr fontId="18"/>
  </si>
  <si>
    <t>３年度</t>
    <rPh sb="1" eb="3">
      <t>ネンド</t>
    </rPh>
    <phoneticPr fontId="18"/>
  </si>
  <si>
    <t>４年度</t>
    <rPh sb="1" eb="3">
      <t>ネンド</t>
    </rPh>
    <phoneticPr fontId="18"/>
  </si>
  <si>
    <t>５年度</t>
    <rPh sb="1" eb="3">
      <t>ネンド</t>
    </rPh>
    <phoneticPr fontId="18"/>
  </si>
  <si>
    <t>決　算　規　模　・　財　政　指　標　等</t>
    <rPh sb="0" eb="1">
      <t>ケツ</t>
    </rPh>
    <rPh sb="2" eb="3">
      <t>サン</t>
    </rPh>
    <rPh sb="4" eb="5">
      <t>キ</t>
    </rPh>
    <rPh sb="6" eb="7">
      <t>ノット</t>
    </rPh>
    <rPh sb="10" eb="11">
      <t>ザイ</t>
    </rPh>
    <rPh sb="12" eb="13">
      <t>セイ</t>
    </rPh>
    <rPh sb="14" eb="15">
      <t>ユビ</t>
    </rPh>
    <rPh sb="16" eb="17">
      <t>シルベ</t>
    </rPh>
    <rPh sb="18" eb="19">
      <t>トウ</t>
    </rPh>
    <phoneticPr fontId="9"/>
  </si>
  <si>
    <t xml:space="preserve">歳入総額    </t>
  </si>
  <si>
    <t>(a)</t>
    <phoneticPr fontId="9"/>
  </si>
  <si>
    <t>うち一般財源総額</t>
  </si>
  <si>
    <t>歳出総額</t>
  </si>
  <si>
    <t>歳入歳出差引</t>
  </si>
  <si>
    <t>翌年度への繰越財源</t>
  </si>
  <si>
    <t>実質収支</t>
    <phoneticPr fontId="14"/>
  </si>
  <si>
    <t>単年度収支</t>
    <rPh sb="0" eb="3">
      <t>タンネンド</t>
    </rPh>
    <rPh sb="3" eb="5">
      <t>シュウシ</t>
    </rPh>
    <phoneticPr fontId="14"/>
  </si>
  <si>
    <t>繰上償還金</t>
    <rPh sb="0" eb="2">
      <t>クリア</t>
    </rPh>
    <rPh sb="2" eb="5">
      <t>ショウカンキン</t>
    </rPh>
    <phoneticPr fontId="14"/>
  </si>
  <si>
    <t>実質単年度収支</t>
    <rPh sb="0" eb="2">
      <t>ジッシツ</t>
    </rPh>
    <phoneticPr fontId="14"/>
  </si>
  <si>
    <t>積立金現在高</t>
  </si>
  <si>
    <t>債務負担行為（翌年度以降支出予定額）</t>
  </si>
  <si>
    <t>地方債現在高</t>
  </si>
  <si>
    <t>後年度財政負担</t>
  </si>
  <si>
    <t>(f=d+e-c)</t>
    <phoneticPr fontId="9"/>
  </si>
  <si>
    <t>地方債現在高の一般財源総額比</t>
  </si>
  <si>
    <t>(e/b)</t>
    <phoneticPr fontId="9"/>
  </si>
  <si>
    <t>後年度財政負担の一般財源総額比</t>
  </si>
  <si>
    <t>(f/b)</t>
    <phoneticPr fontId="9"/>
  </si>
  <si>
    <t>一人あたり地方債現在高</t>
  </si>
  <si>
    <t>(e/g、円)</t>
    <rPh sb="5" eb="6">
      <t>エン</t>
    </rPh>
    <phoneticPr fontId="14"/>
  </si>
  <si>
    <t>一人あたり後年度財政負担</t>
  </si>
  <si>
    <t>(f/g、円)</t>
    <rPh sb="5" eb="6">
      <t>エン</t>
    </rPh>
    <phoneticPr fontId="14"/>
  </si>
  <si>
    <t>人口　（注 1）</t>
    <rPh sb="4" eb="5">
      <t>チュウ</t>
    </rPh>
    <phoneticPr fontId="9"/>
  </si>
  <si>
    <t>(g、人)</t>
    <rPh sb="3" eb="4">
      <t>ニン</t>
    </rPh>
    <phoneticPr fontId="14"/>
  </si>
  <si>
    <t xml:space="preserve">標準財政規模  </t>
  </si>
  <si>
    <t>財政力指数</t>
  </si>
  <si>
    <t>実質収支比率</t>
  </si>
  <si>
    <t>経常収支比率</t>
  </si>
  <si>
    <t>自主財源比率</t>
  </si>
  <si>
    <t>健全化判断比率</t>
    <rPh sb="0" eb="3">
      <t>ケンゼンカ</t>
    </rPh>
    <rPh sb="3" eb="5">
      <t>ハンダン</t>
    </rPh>
    <rPh sb="5" eb="7">
      <t>ヒリツ</t>
    </rPh>
    <phoneticPr fontId="9"/>
  </si>
  <si>
    <t>実質赤字比率</t>
    <rPh sb="0" eb="2">
      <t>ジッシツ</t>
    </rPh>
    <rPh sb="2" eb="4">
      <t>アカジ</t>
    </rPh>
    <rPh sb="4" eb="6">
      <t>ヒリツ</t>
    </rPh>
    <phoneticPr fontId="14"/>
  </si>
  <si>
    <t>-</t>
  </si>
  <si>
    <t>連結実質赤字比率</t>
    <rPh sb="0" eb="2">
      <t>レンケツ</t>
    </rPh>
    <rPh sb="2" eb="4">
      <t>ジッシツ</t>
    </rPh>
    <rPh sb="4" eb="6">
      <t>アカジ</t>
    </rPh>
    <rPh sb="6" eb="8">
      <t>ヒリツ</t>
    </rPh>
    <phoneticPr fontId="14"/>
  </si>
  <si>
    <t>実質公債費比率</t>
    <rPh sb="0" eb="2">
      <t>ジッシツ</t>
    </rPh>
    <rPh sb="2" eb="4">
      <t>コウサイ</t>
    </rPh>
    <rPh sb="4" eb="5">
      <t>ヒ</t>
    </rPh>
    <rPh sb="5" eb="7">
      <t>ヒリツ</t>
    </rPh>
    <phoneticPr fontId="14"/>
  </si>
  <si>
    <t>将来負担比率</t>
    <rPh sb="0" eb="2">
      <t>ショウライ</t>
    </rPh>
    <rPh sb="2" eb="4">
      <t>フタン</t>
    </rPh>
    <rPh sb="4" eb="6">
      <t>ヒリツ</t>
    </rPh>
    <phoneticPr fontId="14"/>
  </si>
  <si>
    <r>
      <t>（注1）令和元年度は平成27年度国勢調査、令和</t>
    </r>
    <r>
      <rPr>
        <sz val="11"/>
        <rFont val="Meiryo UI"/>
        <family val="1"/>
        <charset val="128"/>
      </rPr>
      <t>2年度～令和5年度は令和2年度国勢調査</t>
    </r>
    <r>
      <rPr>
        <sz val="11"/>
        <rFont val="明朝"/>
        <family val="1"/>
        <charset val="128"/>
      </rPr>
      <t>を基に計上している。</t>
    </r>
    <rPh sb="4" eb="6">
      <t>レイワ</t>
    </rPh>
    <rPh sb="6" eb="8">
      <t>ガンネン</t>
    </rPh>
    <rPh sb="8" eb="9">
      <t>ド</t>
    </rPh>
    <rPh sb="9" eb="11">
      <t>ヘイネンド</t>
    </rPh>
    <rPh sb="10" eb="12">
      <t>ヘイセイ</t>
    </rPh>
    <rPh sb="14" eb="16">
      <t>ネンド</t>
    </rPh>
    <rPh sb="16" eb="18">
      <t>コクセイ</t>
    </rPh>
    <rPh sb="18" eb="20">
      <t>チョウサ</t>
    </rPh>
    <rPh sb="21" eb="23">
      <t>レイワ</t>
    </rPh>
    <rPh sb="24" eb="26">
      <t>ネンド</t>
    </rPh>
    <rPh sb="27" eb="29">
      <t>レイワ</t>
    </rPh>
    <rPh sb="30" eb="32">
      <t>ネンド</t>
    </rPh>
    <rPh sb="33" eb="35">
      <t>レイワ</t>
    </rPh>
    <rPh sb="36" eb="38">
      <t>ネンド</t>
    </rPh>
    <rPh sb="38" eb="42">
      <t>コクセイチョウサ</t>
    </rPh>
    <rPh sb="43" eb="44">
      <t>モト</t>
    </rPh>
    <rPh sb="45" eb="47">
      <t>ケイジョウ</t>
    </rPh>
    <phoneticPr fontId="9"/>
  </si>
  <si>
    <t>４.公営企業会計の状況</t>
    <phoneticPr fontId="14"/>
  </si>
  <si>
    <t>(令和５年度決算ﾍﾞｰｽ）</t>
    <phoneticPr fontId="16"/>
  </si>
  <si>
    <t>令和４年度</t>
    <rPh sb="3" eb="5">
      <t>ネンド</t>
    </rPh>
    <phoneticPr fontId="18"/>
  </si>
  <si>
    <t>５.第三セクター(公社・株式会社形態の三セク)の状況</t>
    <phoneticPr fontId="14"/>
  </si>
  <si>
    <t>(令和５年度決算額）</t>
    <phoneticPr fontId="16"/>
  </si>
  <si>
    <t>　（単位：百万円）</t>
  </si>
  <si>
    <t>住宅供給公社</t>
  </si>
  <si>
    <t>出資状況</t>
    <rPh sb="0" eb="2">
      <t>シュッシ</t>
    </rPh>
    <rPh sb="2" eb="4">
      <t>ジョウキョウ</t>
    </rPh>
    <phoneticPr fontId="14"/>
  </si>
  <si>
    <t>出資団体数</t>
  </si>
  <si>
    <t>出資金額</t>
    <rPh sb="0" eb="2">
      <t>シュッシ</t>
    </rPh>
    <rPh sb="2" eb="4">
      <t>キンガク</t>
    </rPh>
    <phoneticPr fontId="9"/>
  </si>
  <si>
    <t>総額</t>
  </si>
  <si>
    <t>当該団体</t>
  </si>
  <si>
    <t>その他団体</t>
  </si>
  <si>
    <t>民間</t>
  </si>
  <si>
    <t>－</t>
  </si>
  <si>
    <t>国</t>
  </si>
  <si>
    <t>その他</t>
  </si>
  <si>
    <t>貸借対照表</t>
  </si>
  <si>
    <t>資産</t>
    <rPh sb="0" eb="2">
      <t>シサン</t>
    </rPh>
    <phoneticPr fontId="9"/>
  </si>
  <si>
    <t>流動資産</t>
  </si>
  <si>
    <t>固定資産</t>
  </si>
  <si>
    <t>繰延資産</t>
  </si>
  <si>
    <t>資産合計</t>
  </si>
  <si>
    <t>負債</t>
    <rPh sb="0" eb="2">
      <t>フサイ</t>
    </rPh>
    <phoneticPr fontId="9"/>
  </si>
  <si>
    <t>流動負債</t>
  </si>
  <si>
    <t>固定負債</t>
  </si>
  <si>
    <t>特別法上の引当金等</t>
  </si>
  <si>
    <t>負債合計</t>
  </si>
  <si>
    <t>資本</t>
    <rPh sb="0" eb="2">
      <t>シホン</t>
    </rPh>
    <phoneticPr fontId="9"/>
  </si>
  <si>
    <t>資本金</t>
  </si>
  <si>
    <t>剰余金</t>
  </si>
  <si>
    <t>法定準備金</t>
  </si>
  <si>
    <t>資本合計</t>
  </si>
  <si>
    <t>負債・資本合計</t>
  </si>
  <si>
    <t>損益計算書</t>
    <rPh sb="0" eb="2">
      <t>ソンエキ</t>
    </rPh>
    <rPh sb="2" eb="5">
      <t>ケイサンショ</t>
    </rPh>
    <phoneticPr fontId="14"/>
  </si>
  <si>
    <t>事業・経常損益</t>
    <rPh sb="0" eb="2">
      <t>ジギョウ</t>
    </rPh>
    <rPh sb="3" eb="5">
      <t>ケイジョウ</t>
    </rPh>
    <rPh sb="5" eb="7">
      <t>ソンエキ</t>
    </rPh>
    <phoneticPr fontId="9"/>
  </si>
  <si>
    <t>営業収益</t>
  </si>
  <si>
    <t>営業費用</t>
  </si>
  <si>
    <t>一般管理費</t>
    <rPh sb="0" eb="2">
      <t>イッパン</t>
    </rPh>
    <rPh sb="2" eb="5">
      <t>カンリヒ</t>
    </rPh>
    <phoneticPr fontId="14"/>
  </si>
  <si>
    <t>(c)</t>
    <phoneticPr fontId="14"/>
  </si>
  <si>
    <t xml:space="preserve">営業利益          </t>
  </si>
  <si>
    <t>(d=a-b-c)</t>
    <phoneticPr fontId="14"/>
  </si>
  <si>
    <t>営業外収益</t>
  </si>
  <si>
    <t>(e)</t>
    <phoneticPr fontId="14"/>
  </si>
  <si>
    <t>営業外費用</t>
  </si>
  <si>
    <t>(f)</t>
    <phoneticPr fontId="14"/>
  </si>
  <si>
    <t xml:space="preserve">経常利益      </t>
  </si>
  <si>
    <t>(g=d+e-f)</t>
    <phoneticPr fontId="14"/>
  </si>
  <si>
    <t>特別損失</t>
    <rPh sb="0" eb="2">
      <t>トクベツ</t>
    </rPh>
    <rPh sb="2" eb="4">
      <t>ソンシツ</t>
    </rPh>
    <phoneticPr fontId="9"/>
  </si>
  <si>
    <t>特別利益</t>
  </si>
  <si>
    <t>(h)</t>
    <phoneticPr fontId="14"/>
  </si>
  <si>
    <t>特別損失</t>
  </si>
  <si>
    <t>(i)</t>
    <phoneticPr fontId="14"/>
  </si>
  <si>
    <t>特定準備金計上前利益</t>
    <rPh sb="0" eb="2">
      <t>トクテイ</t>
    </rPh>
    <rPh sb="2" eb="5">
      <t>ジュンビキン</t>
    </rPh>
    <rPh sb="5" eb="7">
      <t>ケイジョウ</t>
    </rPh>
    <rPh sb="7" eb="8">
      <t>マエ</t>
    </rPh>
    <rPh sb="8" eb="10">
      <t>リエキ</t>
    </rPh>
    <phoneticPr fontId="14"/>
  </si>
  <si>
    <t>(j=g+h-i)</t>
    <phoneticPr fontId="14"/>
  </si>
  <si>
    <t>特定準備金取崩</t>
    <rPh sb="0" eb="2">
      <t>トクテイ</t>
    </rPh>
    <rPh sb="2" eb="5">
      <t>ジュンビキン</t>
    </rPh>
    <rPh sb="5" eb="7">
      <t>トリクズシ</t>
    </rPh>
    <phoneticPr fontId="14"/>
  </si>
  <si>
    <t>(k)</t>
    <phoneticPr fontId="14"/>
  </si>
  <si>
    <t>特定準備金繰入</t>
    <rPh sb="0" eb="2">
      <t>トクテイ</t>
    </rPh>
    <rPh sb="2" eb="5">
      <t>ジュンビキン</t>
    </rPh>
    <rPh sb="5" eb="7">
      <t>クリイレ</t>
    </rPh>
    <phoneticPr fontId="14"/>
  </si>
  <si>
    <t>(l)</t>
    <phoneticPr fontId="14"/>
  </si>
  <si>
    <t>法人税等</t>
  </si>
  <si>
    <t>(m)</t>
    <phoneticPr fontId="14"/>
  </si>
  <si>
    <t xml:space="preserve">当期利益  </t>
  </si>
  <si>
    <t>(ｎ=g+h-i-m)</t>
    <phoneticPr fontId="14"/>
  </si>
  <si>
    <t>（注１）住宅供給公社については（n=j+k-l-m）</t>
    <rPh sb="1" eb="2">
      <t>チュウ</t>
    </rPh>
    <rPh sb="4" eb="6">
      <t>ジュウタク</t>
    </rPh>
    <rPh sb="6" eb="8">
      <t>キョウキュウ</t>
    </rPh>
    <rPh sb="8" eb="10">
      <t>コウシャ</t>
    </rPh>
    <phoneticPr fontId="14"/>
  </si>
  <si>
    <t>前期繰越利益</t>
  </si>
  <si>
    <t>(o)</t>
    <phoneticPr fontId="14"/>
  </si>
  <si>
    <t xml:space="preserve">当期未処分利益    </t>
  </si>
  <si>
    <t>(p=n+o)</t>
    <phoneticPr fontId="14"/>
  </si>
  <si>
    <t>（注１）住宅供給公社については14年度から新公社会計基準を適用しているため、一般管理費、特定準備金計上前利益、特定準備金取崩・繰入額を計上している。</t>
    <rPh sb="4" eb="6">
      <t>ジュウタク</t>
    </rPh>
    <rPh sb="6" eb="8">
      <t>キョウキュウ</t>
    </rPh>
    <rPh sb="8" eb="10">
      <t>コウシャ</t>
    </rPh>
    <rPh sb="17" eb="19">
      <t>ネンド</t>
    </rPh>
    <rPh sb="21" eb="22">
      <t>シン</t>
    </rPh>
    <rPh sb="22" eb="24">
      <t>コウシャ</t>
    </rPh>
    <rPh sb="24" eb="26">
      <t>カイケイ</t>
    </rPh>
    <rPh sb="26" eb="28">
      <t>キジュン</t>
    </rPh>
    <rPh sb="29" eb="31">
      <t>テキヨウ</t>
    </rPh>
    <rPh sb="38" eb="40">
      <t>イッパン</t>
    </rPh>
    <rPh sb="40" eb="43">
      <t>カンリヒ</t>
    </rPh>
    <rPh sb="44" eb="46">
      <t>トクテイ</t>
    </rPh>
    <rPh sb="46" eb="49">
      <t>ジュンビキン</t>
    </rPh>
    <rPh sb="49" eb="51">
      <t>ケイジョウ</t>
    </rPh>
    <rPh sb="51" eb="52">
      <t>マエ</t>
    </rPh>
    <rPh sb="52" eb="54">
      <t>リエキ</t>
    </rPh>
    <rPh sb="55" eb="57">
      <t>トクテイ</t>
    </rPh>
    <rPh sb="57" eb="60">
      <t>ジュンビキン</t>
    </rPh>
    <rPh sb="60" eb="62">
      <t>トリクズシ</t>
    </rPh>
    <rPh sb="63" eb="65">
      <t>クリイレ</t>
    </rPh>
    <rPh sb="65" eb="66">
      <t>ガク</t>
    </rPh>
    <rPh sb="67" eb="69">
      <t>ケイジョウ</t>
    </rPh>
    <phoneticPr fontId="14"/>
  </si>
  <si>
    <t>（注２）原則として表示単位未満を四捨五入して端数調整していないため、合計等と一致しない場合がある。</t>
    <phoneticPr fontId="14"/>
  </si>
  <si>
    <t>R7予算（千円）</t>
    <rPh sb="2" eb="4">
      <t>ヨサン</t>
    </rPh>
    <rPh sb="5" eb="7">
      <t>センエン</t>
    </rPh>
    <phoneticPr fontId="9"/>
  </si>
  <si>
    <t>一四　予備費</t>
    <rPh sb="0" eb="2">
      <t>14</t>
    </rPh>
    <rPh sb="3" eb="6">
      <t>ヨビヒ</t>
    </rPh>
    <phoneticPr fontId="9"/>
  </si>
  <si>
    <t>R5決算額（千円）</t>
    <rPh sb="2" eb="5">
      <t>ケッサンガク</t>
    </rPh>
    <rPh sb="6" eb="8">
      <t>センエン</t>
    </rPh>
    <phoneticPr fontId="16"/>
  </si>
  <si>
    <t>５年度（千円）</t>
    <rPh sb="1" eb="3">
      <t>ネンド</t>
    </rPh>
    <rPh sb="4" eb="6">
      <t>センエン</t>
    </rPh>
    <phoneticPr fontId="16"/>
  </si>
  <si>
    <t>-</t>
    <phoneticPr fontId="16"/>
  </si>
  <si>
    <t>R4決算額（千円）</t>
    <rPh sb="2" eb="5">
      <t>ケッサンガク</t>
    </rPh>
    <rPh sb="6" eb="8">
      <t>センエン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</si>
</sst>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 * #,##0_ ;_ * \-#,##0_ ;_ * &quot;-&quot;_ ;_ @_ "/>
    <numFmt numFmtId="176" formatCode="#,##0;&quot;△ &quot;#,##0"/>
    <numFmt numFmtId="177" formatCode="_ * #,##0_ ;_ * &quot;▲ &quot;#,##0_ ;_ * &quot;－&quot;_ ;_ @_ "/>
    <numFmt numFmtId="178" formatCode="_ * #,##0.0_ ;_ * &quot;▲ &quot;#,##0.0_ ;_ * &quot;－&quot;_ ;_ @_ "/>
    <numFmt numFmtId="179" formatCode="#,##0.0;&quot;▲ &quot;#,##0.0"/>
    <numFmt numFmtId="180" formatCode="#,##0;[Red]&quot;△&quot;#,##0"/>
    <numFmt numFmtId="181" formatCode="_ * #,##0.00_ ;_ * &quot;▲ &quot;#,##0.00_ ;_ * &quot;－&quot;_ ;_ @_ "/>
    <numFmt numFmtId="182" formatCode="_ * #,##0.000_ ;_ * &quot;▲ &quot;#,##0.000_ ;_ * &quot;－&quot;_ ;_ @_ "/>
    <numFmt numFmtId="183" formatCode="_ * #,##0.00_ ;_ * \-#,##0.00_ ;_ * &quot;-&quot;_ ;_ @_ "/>
    <numFmt numFmtId="184" formatCode="_ * #,##0.00000_ ;_ * \-#,##0.00000_ ;_ * &quot;-&quot;_ ;_ @_ "/>
  </numFmts>
  <fonts count="24">
    <font>
      <sz val="11"/>
      <name val="明朝"/>
      <family val="1"/>
      <charset val="128"/>
    </font>
    <font>
      <b/>
      <sz val="11"/>
      <name val="明朝"/>
      <family val="1"/>
      <charset val="128"/>
    </font>
    <font>
      <sz val="11"/>
      <name val="明朝"/>
      <family val="1"/>
      <charset val="128"/>
    </font>
    <font>
      <b/>
      <sz val="12"/>
      <name val="明朝"/>
      <family val="1"/>
      <charset val="128"/>
    </font>
    <font>
      <u/>
      <sz val="11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2"/>
      <name val="ｺﾞｼｯｸ"/>
      <family val="3"/>
      <charset val="128"/>
    </font>
    <font>
      <sz val="10"/>
      <name val="明朝"/>
      <family val="1"/>
      <charset val="128"/>
    </font>
    <font>
      <sz val="6"/>
      <name val="ＭＳ Ｐ明朝"/>
      <family val="1"/>
      <charset val="128"/>
    </font>
    <font>
      <sz val="9"/>
      <name val="明朝"/>
      <family val="1"/>
      <charset val="128"/>
    </font>
    <font>
      <sz val="14"/>
      <name val="ＭＳ 明朝"/>
      <family val="1"/>
      <charset val="128"/>
    </font>
    <font>
      <sz val="11"/>
      <name val="ｺﾞｼｯｸ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明朝"/>
      <family val="1"/>
      <charset val="128"/>
    </font>
    <font>
      <sz val="6"/>
      <name val="明朝"/>
      <family val="1"/>
      <charset val="128"/>
    </font>
    <font>
      <sz val="8"/>
      <name val="明朝"/>
      <family val="1"/>
      <charset val="128"/>
    </font>
    <font>
      <sz val="6"/>
      <name val="明朝"/>
      <family val="3"/>
      <charset val="128"/>
    </font>
    <font>
      <sz val="11"/>
      <name val="Meiryo UI"/>
      <family val="1"/>
      <charset val="128"/>
    </font>
    <font>
      <sz val="11"/>
      <name val="ＭＳ Ｐゴシック"/>
      <family val="1"/>
      <charset val="128"/>
    </font>
    <font>
      <sz val="11"/>
      <name val="MS UI Gothic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游ゴシック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/>
    <xf numFmtId="0" fontId="2" fillId="0" borderId="0"/>
    <xf numFmtId="0" fontId="13" fillId="0" borderId="0"/>
  </cellStyleXfs>
  <cellXfs count="135">
    <xf numFmtId="0" fontId="0" fillId="0" borderId="0" xfId="0"/>
    <xf numFmtId="41" fontId="4" fillId="0" borderId="0" xfId="0" applyNumberFormat="1" applyFont="1" applyAlignment="1">
      <alignment vertical="center"/>
    </xf>
    <xf numFmtId="41" fontId="0" fillId="0" borderId="0" xfId="0" applyNumberFormat="1" applyAlignment="1">
      <alignment vertical="center"/>
    </xf>
    <xf numFmtId="41" fontId="3" fillId="0" borderId="0" xfId="0" applyNumberFormat="1" applyFont="1" applyAlignment="1">
      <alignment vertical="center"/>
    </xf>
    <xf numFmtId="41" fontId="0" fillId="0" borderId="0" xfId="0" quotePrefix="1" applyNumberFormat="1" applyAlignment="1">
      <alignment vertical="center"/>
    </xf>
    <xf numFmtId="41" fontId="3" fillId="0" borderId="1" xfId="0" applyNumberFormat="1" applyFont="1" applyBorder="1" applyAlignment="1">
      <alignment vertical="center"/>
    </xf>
    <xf numFmtId="41" fontId="0" fillId="0" borderId="2" xfId="0" applyNumberFormat="1" applyBorder="1" applyAlignment="1">
      <alignment vertical="center"/>
    </xf>
    <xf numFmtId="41" fontId="0" fillId="0" borderId="3" xfId="0" applyNumberForma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0" fillId="0" borderId="0" xfId="0" applyNumberFormat="1" applyAlignment="1">
      <alignment horizontal="right" vertical="center"/>
    </xf>
    <xf numFmtId="41" fontId="7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distributed" vertical="center"/>
    </xf>
    <xf numFmtId="41" fontId="0" fillId="0" borderId="5" xfId="0" applyNumberFormat="1" applyBorder="1" applyAlignment="1">
      <alignment horizontal="left" vertical="center"/>
    </xf>
    <xf numFmtId="41" fontId="1" fillId="0" borderId="0" xfId="0" applyNumberFormat="1" applyFont="1" applyAlignment="1">
      <alignment horizontal="distributed" vertical="center"/>
    </xf>
    <xf numFmtId="41" fontId="6" fillId="0" borderId="0" xfId="0" applyNumberFormat="1" applyFont="1" applyAlignment="1">
      <alignment horizontal="left" vertical="center"/>
    </xf>
    <xf numFmtId="41" fontId="0" fillId="0" borderId="0" xfId="0" quotePrefix="1" applyNumberFormat="1" applyAlignment="1">
      <alignment horizontal="right" vertical="center"/>
    </xf>
    <xf numFmtId="41" fontId="3" fillId="0" borderId="5" xfId="0" applyNumberFormat="1" applyFont="1" applyBorder="1" applyAlignment="1">
      <alignment horizontal="centerContinuous" vertical="center"/>
    </xf>
    <xf numFmtId="41" fontId="5" fillId="0" borderId="0" xfId="0" applyNumberFormat="1" applyFont="1" applyAlignment="1">
      <alignment horizontal="left" vertical="center"/>
    </xf>
    <xf numFmtId="41" fontId="0" fillId="0" borderId="4" xfId="0" applyNumberFormat="1" applyBorder="1" applyAlignment="1">
      <alignment horizontal="centerContinuous" vertical="center"/>
    </xf>
    <xf numFmtId="41" fontId="0" fillId="0" borderId="5" xfId="0" applyNumberFormat="1" applyBorder="1" applyAlignment="1">
      <alignment horizontal="centerContinuous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distributed" vertical="center" justifyLastLine="1"/>
    </xf>
    <xf numFmtId="0" fontId="1" fillId="0" borderId="5" xfId="0" applyFont="1" applyBorder="1" applyAlignment="1">
      <alignment horizontal="distributed" vertical="center" justifyLastLine="1"/>
    </xf>
    <xf numFmtId="41" fontId="8" fillId="0" borderId="0" xfId="0" applyNumberFormat="1" applyFont="1" applyAlignment="1">
      <alignment vertical="center"/>
    </xf>
    <xf numFmtId="41" fontId="8" fillId="0" borderId="0" xfId="0" applyNumberFormat="1" applyFont="1" applyAlignment="1">
      <alignment horizontal="left" vertical="center"/>
    </xf>
    <xf numFmtId="179" fontId="0" fillId="0" borderId="0" xfId="0" applyNumberFormat="1" applyAlignment="1">
      <alignment vertical="center"/>
    </xf>
    <xf numFmtId="41" fontId="13" fillId="0" borderId="0" xfId="0" applyNumberFormat="1" applyFont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0" xfId="0" quotePrefix="1" applyNumberForma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1" applyNumberFormat="1" applyBorder="1" applyAlignment="1">
      <alignment vertical="center"/>
    </xf>
    <xf numFmtId="177" fontId="2" fillId="0" borderId="0" xfId="1" quotePrefix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Continuous" vertical="center"/>
    </xf>
    <xf numFmtId="41" fontId="3" fillId="0" borderId="0" xfId="0" applyNumberFormat="1" applyFont="1" applyAlignment="1">
      <alignment horizontal="distributed" vertical="center"/>
    </xf>
    <xf numFmtId="41" fontId="5" fillId="0" borderId="0" xfId="0" applyNumberFormat="1" applyFont="1" applyAlignment="1">
      <alignment vertical="center"/>
    </xf>
    <xf numFmtId="41" fontId="0" fillId="0" borderId="10" xfId="0" applyNumberFormat="1" applyBorder="1" applyAlignment="1">
      <alignment horizontal="center" vertical="center"/>
    </xf>
    <xf numFmtId="4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vertical="center"/>
    </xf>
    <xf numFmtId="178" fontId="2" fillId="0" borderId="0" xfId="1" applyNumberFormat="1" applyFill="1" applyBorder="1" applyAlignment="1">
      <alignment vertical="center"/>
    </xf>
    <xf numFmtId="41" fontId="2" fillId="0" borderId="0" xfId="0" applyNumberFormat="1" applyFont="1" applyAlignment="1">
      <alignment horizontal="left"/>
    </xf>
    <xf numFmtId="41" fontId="3" fillId="0" borderId="5" xfId="0" applyNumberFormat="1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/>
    </xf>
    <xf numFmtId="41" fontId="5" fillId="0" borderId="5" xfId="0" applyNumberFormat="1" applyFont="1" applyBorder="1" applyAlignment="1">
      <alignment horizontal="left" vertical="center"/>
    </xf>
    <xf numFmtId="41" fontId="0" fillId="0" borderId="1" xfId="0" applyNumberFormat="1" applyBorder="1" applyAlignment="1">
      <alignment horizontal="centerContinuous" vertical="center"/>
    </xf>
    <xf numFmtId="41" fontId="0" fillId="0" borderId="2" xfId="0" applyNumberFormat="1" applyBorder="1" applyAlignment="1">
      <alignment horizontal="centerContinuous" vertical="center"/>
    </xf>
    <xf numFmtId="41" fontId="2" fillId="0" borderId="0" xfId="0" applyNumberFormat="1" applyFont="1" applyAlignment="1">
      <alignment horizontal="left" vertical="center"/>
    </xf>
    <xf numFmtId="41" fontId="0" fillId="0" borderId="10" xfId="0" applyNumberFormat="1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 wrapText="1"/>
    </xf>
    <xf numFmtId="41" fontId="0" fillId="0" borderId="10" xfId="0" applyNumberFormat="1" applyBorder="1" applyAlignment="1">
      <alignment horizontal="centerContinuous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41" fontId="0" fillId="0" borderId="10" xfId="0" applyNumberFormat="1" applyBorder="1" applyAlignment="1">
      <alignment horizontal="left" vertical="center"/>
    </xf>
    <xf numFmtId="177" fontId="2" fillId="0" borderId="10" xfId="1" applyNumberFormat="1" applyBorder="1" applyAlignment="1">
      <alignment vertical="center"/>
    </xf>
    <xf numFmtId="178" fontId="2" fillId="0" borderId="10" xfId="1" applyNumberFormat="1" applyBorder="1" applyAlignment="1">
      <alignment vertical="center"/>
    </xf>
    <xf numFmtId="177" fontId="2" fillId="0" borderId="10" xfId="1" applyNumberFormat="1" applyFont="1" applyBorder="1" applyAlignment="1">
      <alignment vertical="center"/>
    </xf>
    <xf numFmtId="41" fontId="10" fillId="0" borderId="10" xfId="0" applyNumberFormat="1" applyFon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horizontal="centerContinuous" vertical="center"/>
    </xf>
    <xf numFmtId="41" fontId="0" fillId="0" borderId="11" xfId="0" applyNumberFormat="1" applyBorder="1" applyAlignment="1">
      <alignment horizontal="left" vertical="center"/>
    </xf>
    <xf numFmtId="41" fontId="0" fillId="0" borderId="13" xfId="0" applyNumberFormat="1" applyBorder="1" applyAlignment="1">
      <alignment vertical="center"/>
    </xf>
    <xf numFmtId="41" fontId="0" fillId="0" borderId="12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7" xfId="0" applyNumberFormat="1" applyBorder="1" applyAlignment="1">
      <alignment horizontal="left" vertical="center"/>
    </xf>
    <xf numFmtId="41" fontId="0" fillId="0" borderId="10" xfId="0" applyNumberFormat="1" applyBorder="1" applyAlignment="1">
      <alignment horizontal="right" vertical="center"/>
    </xf>
    <xf numFmtId="177" fontId="0" fillId="0" borderId="10" xfId="0" quotePrefix="1" applyNumberFormat="1" applyBorder="1" applyAlignment="1">
      <alignment horizontal="right" vertical="center"/>
    </xf>
    <xf numFmtId="177" fontId="2" fillId="0" borderId="10" xfId="1" quotePrefix="1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 wrapText="1"/>
    </xf>
    <xf numFmtId="177" fontId="0" fillId="0" borderId="10" xfId="0" applyNumberFormat="1" applyBorder="1" applyAlignment="1">
      <alignment vertical="center"/>
    </xf>
    <xf numFmtId="177" fontId="2" fillId="0" borderId="10" xfId="1" applyNumberFormat="1" applyFill="1" applyBorder="1" applyAlignment="1">
      <alignment horizontal="right" vertical="center"/>
    </xf>
    <xf numFmtId="177" fontId="2" fillId="0" borderId="10" xfId="1" applyNumberFormat="1" applyBorder="1" applyAlignment="1">
      <alignment horizontal="right" vertical="center"/>
    </xf>
    <xf numFmtId="181" fontId="0" fillId="0" borderId="10" xfId="0" applyNumberFormat="1" applyBorder="1" applyAlignment="1">
      <alignment vertical="center"/>
    </xf>
    <xf numFmtId="41" fontId="2" fillId="0" borderId="10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82" fontId="0" fillId="0" borderId="10" xfId="0" applyNumberFormat="1" applyBorder="1" applyAlignment="1">
      <alignment vertical="center"/>
    </xf>
    <xf numFmtId="182" fontId="2" fillId="0" borderId="10" xfId="1" applyNumberFormat="1" applyBorder="1" applyAlignment="1">
      <alignment vertical="center"/>
    </xf>
    <xf numFmtId="178" fontId="2" fillId="0" borderId="10" xfId="1" applyNumberFormat="1" applyFill="1" applyBorder="1" applyAlignment="1">
      <alignment vertical="center"/>
    </xf>
    <xf numFmtId="41" fontId="0" fillId="0" borderId="13" xfId="0" applyNumberFormat="1" applyBorder="1" applyAlignment="1">
      <alignment horizontal="left" vertical="center"/>
    </xf>
    <xf numFmtId="41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distributed" vertical="center"/>
    </xf>
    <xf numFmtId="177" fontId="2" fillId="0" borderId="10" xfId="1" applyNumberForma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41" fontId="0" fillId="0" borderId="10" xfId="0" quotePrefix="1" applyNumberFormat="1" applyBorder="1" applyAlignment="1">
      <alignment horizontal="right" vertical="center"/>
    </xf>
    <xf numFmtId="41" fontId="0" fillId="0" borderId="7" xfId="0" applyNumberFormat="1" applyBorder="1" applyAlignment="1">
      <alignment horizontal="centerContinuous" vertical="center"/>
    </xf>
    <xf numFmtId="41" fontId="20" fillId="0" borderId="0" xfId="0" applyNumberFormat="1" applyFont="1" applyAlignment="1">
      <alignment vertical="center"/>
    </xf>
    <xf numFmtId="41" fontId="21" fillId="0" borderId="0" xfId="0" applyNumberFormat="1" applyFont="1" applyAlignment="1">
      <alignment vertical="center"/>
    </xf>
    <xf numFmtId="183" fontId="0" fillId="0" borderId="0" xfId="0" applyNumberFormat="1" applyAlignment="1">
      <alignment vertical="center"/>
    </xf>
    <xf numFmtId="184" fontId="0" fillId="0" borderId="0" xfId="0" applyNumberFormat="1" applyAlignment="1">
      <alignment vertical="center"/>
    </xf>
    <xf numFmtId="177" fontId="2" fillId="0" borderId="10" xfId="1" applyNumberFormat="1" applyFill="1" applyBorder="1" applyAlignment="1">
      <alignment vertical="center"/>
    </xf>
    <xf numFmtId="41" fontId="0" fillId="0" borderId="11" xfId="0" applyNumberFormat="1" applyFill="1" applyBorder="1" applyAlignment="1">
      <alignment horizontal="left" vertical="center"/>
    </xf>
    <xf numFmtId="41" fontId="0" fillId="0" borderId="10" xfId="0" applyNumberFormat="1" applyFill="1" applyBorder="1" applyAlignment="1">
      <alignment horizontal="left" vertical="center"/>
    </xf>
    <xf numFmtId="41" fontId="0" fillId="0" borderId="12" xfId="0" applyNumberFormat="1" applyFill="1" applyBorder="1" applyAlignment="1">
      <alignment vertical="center"/>
    </xf>
    <xf numFmtId="41" fontId="0" fillId="0" borderId="10" xfId="0" applyNumberFormat="1" applyFill="1" applyBorder="1" applyAlignment="1">
      <alignment vertical="center"/>
    </xf>
    <xf numFmtId="41" fontId="0" fillId="0" borderId="13" xfId="0" applyNumberFormat="1" applyFill="1" applyBorder="1" applyAlignment="1">
      <alignment vertical="center"/>
    </xf>
    <xf numFmtId="0" fontId="0" fillId="0" borderId="10" xfId="0" applyBorder="1" applyAlignment="1">
      <alignment horizontal="center" vertical="center" textRotation="255"/>
    </xf>
    <xf numFmtId="41" fontId="0" fillId="0" borderId="10" xfId="0" applyNumberForma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7" fontId="2" fillId="0" borderId="10" xfId="1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6" fontId="2" fillId="0" borderId="10" xfId="0" applyNumberFormat="1" applyFont="1" applyBorder="1" applyAlignment="1">
      <alignment horizontal="center" vertical="center"/>
    </xf>
    <xf numFmtId="177" fontId="2" fillId="0" borderId="10" xfId="1" applyNumberFormat="1" applyFill="1" applyBorder="1" applyAlignment="1">
      <alignment vertical="center"/>
    </xf>
    <xf numFmtId="180" fontId="15" fillId="0" borderId="10" xfId="1" applyNumberFormat="1" applyFont="1" applyBorder="1" applyAlignment="1">
      <alignment vertical="center" textRotation="255"/>
    </xf>
    <xf numFmtId="0" fontId="13" fillId="0" borderId="10" xfId="3" applyBorder="1" applyAlignment="1">
      <alignment vertical="center"/>
    </xf>
    <xf numFmtId="0" fontId="12" fillId="0" borderId="10" xfId="2" applyFont="1" applyBorder="1" applyAlignment="1">
      <alignment horizontal="distributed" vertical="center" justifyLastLine="1"/>
    </xf>
    <xf numFmtId="0" fontId="12" fillId="0" borderId="10" xfId="0" applyFont="1" applyBorder="1" applyAlignment="1">
      <alignment horizontal="distributed" vertical="center" justifyLastLine="1"/>
    </xf>
    <xf numFmtId="41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3" fillId="0" borderId="10" xfId="3" applyBorder="1" applyAlignment="1">
      <alignment vertical="center" textRotation="255"/>
    </xf>
    <xf numFmtId="41" fontId="0" fillId="0" borderId="10" xfId="0" applyNumberForma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41" fontId="17" fillId="0" borderId="10" xfId="0" applyNumberFormat="1" applyFont="1" applyBorder="1" applyAlignment="1">
      <alignment horizontal="right" vertical="center"/>
    </xf>
    <xf numFmtId="41" fontId="0" fillId="0" borderId="10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177" fontId="20" fillId="0" borderId="10" xfId="1" applyNumberFormat="1" applyFont="1" applyFill="1" applyBorder="1" applyAlignment="1">
      <alignment vertical="center"/>
    </xf>
    <xf numFmtId="177" fontId="2" fillId="0" borderId="10" xfId="1" quotePrefix="1" applyNumberFormat="1" applyFont="1" applyFill="1" applyBorder="1" applyAlignment="1">
      <alignment horizontal="right" vertical="center"/>
    </xf>
    <xf numFmtId="177" fontId="0" fillId="0" borderId="10" xfId="0" applyNumberFormat="1" applyFill="1" applyBorder="1" applyAlignment="1">
      <alignment vertical="center"/>
    </xf>
    <xf numFmtId="177" fontId="0" fillId="0" borderId="10" xfId="0" quotePrefix="1" applyNumberFormat="1" applyFill="1" applyBorder="1" applyAlignment="1">
      <alignment horizontal="right" vertical="center"/>
    </xf>
    <xf numFmtId="177" fontId="23" fillId="0" borderId="10" xfId="1" applyNumberFormat="1" applyFont="1" applyFill="1" applyBorder="1" applyAlignment="1">
      <alignment vertical="center"/>
    </xf>
    <xf numFmtId="177" fontId="2" fillId="0" borderId="10" xfId="1" applyNumberFormat="1" applyFont="1" applyFill="1" applyBorder="1" applyAlignment="1">
      <alignment vertical="center"/>
    </xf>
    <xf numFmtId="178" fontId="2" fillId="0" borderId="10" xfId="1" applyNumberFormat="1" applyFont="1" applyBorder="1" applyAlignment="1">
      <alignment vertical="center"/>
    </xf>
    <xf numFmtId="41" fontId="0" fillId="0" borderId="10" xfId="0" applyNumberFormat="1" applyFill="1" applyBorder="1" applyAlignment="1">
      <alignment horizontal="center" vertical="center"/>
    </xf>
    <xf numFmtId="177" fontId="0" fillId="0" borderId="10" xfId="0" applyNumberFormat="1" applyFill="1" applyBorder="1" applyAlignment="1">
      <alignment vertical="center"/>
    </xf>
    <xf numFmtId="181" fontId="0" fillId="0" borderId="10" xfId="0" applyNumberFormat="1" applyFill="1" applyBorder="1" applyAlignment="1">
      <alignment vertical="center"/>
    </xf>
    <xf numFmtId="182" fontId="2" fillId="0" borderId="10" xfId="1" applyNumberFormat="1" applyFill="1" applyBorder="1" applyAlignment="1">
      <alignment vertical="center"/>
    </xf>
    <xf numFmtId="178" fontId="20" fillId="0" borderId="10" xfId="1" applyNumberFormat="1" applyFont="1" applyFill="1" applyBorder="1" applyAlignment="1">
      <alignment vertical="center"/>
    </xf>
    <xf numFmtId="177" fontId="2" fillId="0" borderId="10" xfId="1" applyNumberFormat="1" applyFill="1" applyBorder="1" applyAlignment="1">
      <alignment horizontal="center" vertical="center"/>
    </xf>
    <xf numFmtId="177" fontId="23" fillId="0" borderId="10" xfId="1" applyNumberFormat="1" applyFont="1" applyFill="1" applyBorder="1" applyAlignment="1">
      <alignment horizontal="center" vertical="center"/>
    </xf>
    <xf numFmtId="177" fontId="20" fillId="0" borderId="10" xfId="1" applyNumberFormat="1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Ｈ１０決算ベース" xfId="2" xr:uid="{00000000-0005-0000-0000-000002000000}"/>
    <cellStyle name="標準_地方債公営企業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1103" name="Line 1">
          <a:extLst>
            <a:ext uri="{FF2B5EF4-FFF2-40B4-BE49-F238E27FC236}">
              <a16:creationId xmlns:a16="http://schemas.microsoft.com/office/drawing/2014/main" id="{24474970-3BF2-45D3-B339-6C6D926DEDBD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45</xdr:row>
      <xdr:rowOff>0</xdr:rowOff>
    </xdr:from>
    <xdr:to>
      <xdr:col>7</xdr:col>
      <xdr:colOff>0</xdr:colOff>
      <xdr:row>45</xdr:row>
      <xdr:rowOff>0</xdr:rowOff>
    </xdr:to>
    <xdr:sp macro="" textlink="">
      <xdr:nvSpPr>
        <xdr:cNvPr id="3128" name="Line 1">
          <a:extLst>
            <a:ext uri="{FF2B5EF4-FFF2-40B4-BE49-F238E27FC236}">
              <a16:creationId xmlns:a16="http://schemas.microsoft.com/office/drawing/2014/main" id="{043E7216-B182-4571-A408-59D7D14E487B}"/>
            </a:ext>
          </a:extLst>
        </xdr:cNvPr>
        <xdr:cNvSpPr>
          <a:spLocks noChangeShapeType="1"/>
        </xdr:cNvSpPr>
      </xdr:nvSpPr>
      <xdr:spPr bwMode="auto">
        <a:xfrm flipH="1">
          <a:off x="4476750" y="10315575"/>
          <a:ext cx="809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8"/>
  <sheetViews>
    <sheetView tabSelected="1" view="pageBreakPreview" zoomScaleNormal="100" zoomScaleSheetLayoutView="100" workbookViewId="0">
      <pane xSplit="5" ySplit="8" topLeftCell="F9" activePane="bottomRight" state="frozen"/>
      <selection pane="topRight" activeCell="L42" sqref="L42"/>
      <selection pane="bottomLeft" activeCell="L42" sqref="L42"/>
      <selection pane="bottomRight" activeCell="F4" sqref="F4"/>
    </sheetView>
  </sheetViews>
  <sheetFormatPr defaultColWidth="9" defaultRowHeight="13"/>
  <cols>
    <col min="1" max="2" width="3.54296875" style="2" customWidth="1"/>
    <col min="3" max="4" width="1.54296875" style="2" customWidth="1"/>
    <col min="5" max="5" width="32.54296875" style="2" customWidth="1"/>
    <col min="6" max="6" width="15.54296875" style="2" customWidth="1"/>
    <col min="7" max="7" width="10.54296875" style="2" customWidth="1"/>
    <col min="8" max="8" width="15.54296875" style="2" customWidth="1"/>
    <col min="9" max="9" width="10.54296875" style="2" customWidth="1"/>
    <col min="10" max="10" width="9" style="2"/>
    <col min="11" max="11" width="15.36328125" style="2" bestFit="1" customWidth="1"/>
    <col min="12" max="12" width="14.36328125" style="2" bestFit="1" customWidth="1"/>
    <col min="13" max="16384" width="9" style="2"/>
  </cols>
  <sheetData>
    <row r="1" spans="1:11" ht="33.9" customHeight="1">
      <c r="A1" s="16" t="s">
        <v>0</v>
      </c>
      <c r="B1" s="16"/>
      <c r="C1" s="16"/>
      <c r="D1" s="16"/>
      <c r="E1" s="21" t="s">
        <v>1</v>
      </c>
      <c r="F1" s="1"/>
    </row>
    <row r="3" spans="1:11" ht="14">
      <c r="A3" s="10" t="s">
        <v>2</v>
      </c>
    </row>
    <row r="5" spans="1:11">
      <c r="A5" s="17" t="s">
        <v>3</v>
      </c>
      <c r="B5" s="17"/>
      <c r="C5" s="17"/>
      <c r="D5" s="17"/>
      <c r="E5" s="17"/>
    </row>
    <row r="6" spans="1:11" ht="14">
      <c r="A6" s="3"/>
      <c r="H6" s="4"/>
      <c r="I6" s="9" t="s">
        <v>4</v>
      </c>
    </row>
    <row r="7" spans="1:11" ht="27" customHeight="1">
      <c r="A7" s="5"/>
      <c r="B7" s="6"/>
      <c r="C7" s="6"/>
      <c r="D7" s="6"/>
      <c r="E7" s="59"/>
      <c r="F7" s="48" t="s">
        <v>5</v>
      </c>
      <c r="G7" s="48"/>
      <c r="H7" s="48" t="s">
        <v>6</v>
      </c>
      <c r="I7" s="49" t="s">
        <v>7</v>
      </c>
      <c r="K7" s="86" t="s">
        <v>248</v>
      </c>
    </row>
    <row r="8" spans="1:11" ht="17.149999999999999" customHeight="1">
      <c r="A8" s="18"/>
      <c r="B8" s="19"/>
      <c r="C8" s="19"/>
      <c r="D8" s="19"/>
      <c r="E8" s="60"/>
      <c r="F8" s="51" t="s">
        <v>8</v>
      </c>
      <c r="G8" s="51" t="s">
        <v>9</v>
      </c>
      <c r="H8" s="51" t="s">
        <v>10</v>
      </c>
      <c r="I8" s="52"/>
    </row>
    <row r="9" spans="1:11" ht="18" customHeight="1">
      <c r="A9" s="96" t="s">
        <v>11</v>
      </c>
      <c r="B9" s="96" t="s">
        <v>12</v>
      </c>
      <c r="C9" s="61" t="s">
        <v>13</v>
      </c>
      <c r="D9" s="53"/>
      <c r="E9" s="53"/>
      <c r="F9" s="90">
        <f t="shared" ref="F9:F26" si="0">ROUND(K9/1000,0)</f>
        <v>327830</v>
      </c>
      <c r="G9" s="55">
        <f>F9/$F$27*100</f>
        <v>37.00434462137229</v>
      </c>
      <c r="H9" s="54">
        <v>308835</v>
      </c>
      <c r="I9" s="55">
        <f>(F9/H9-1)*100</f>
        <v>6.1505334563763725</v>
      </c>
      <c r="K9" s="25">
        <v>327830436</v>
      </c>
    </row>
    <row r="10" spans="1:11" ht="18" customHeight="1">
      <c r="A10" s="96"/>
      <c r="B10" s="96"/>
      <c r="C10" s="63"/>
      <c r="D10" s="65" t="s">
        <v>14</v>
      </c>
      <c r="E10" s="53"/>
      <c r="F10" s="90">
        <f t="shared" si="0"/>
        <v>87328</v>
      </c>
      <c r="G10" s="55">
        <f t="shared" ref="G10:G26" si="1">F10/$F$27*100</f>
        <v>9.8572900805148986</v>
      </c>
      <c r="H10" s="54">
        <v>76697</v>
      </c>
      <c r="I10" s="55">
        <f t="shared" ref="I10:I27" si="2">(F10/H10-1)*100</f>
        <v>13.861037589475478</v>
      </c>
      <c r="K10" s="2">
        <v>87328419</v>
      </c>
    </row>
    <row r="11" spans="1:11" ht="18" customHeight="1">
      <c r="A11" s="96"/>
      <c r="B11" s="96"/>
      <c r="C11" s="63"/>
      <c r="D11" s="63"/>
      <c r="E11" s="47" t="s">
        <v>15</v>
      </c>
      <c r="F11" s="90">
        <f t="shared" si="0"/>
        <v>71900</v>
      </c>
      <c r="G11" s="55">
        <f t="shared" si="1"/>
        <v>8.1158294795371599</v>
      </c>
      <c r="H11" s="54">
        <v>62562</v>
      </c>
      <c r="I11" s="55">
        <f t="shared" si="2"/>
        <v>14.92599341453278</v>
      </c>
      <c r="K11" s="2">
        <v>71900225</v>
      </c>
    </row>
    <row r="12" spans="1:11" ht="18" customHeight="1">
      <c r="A12" s="96"/>
      <c r="B12" s="96"/>
      <c r="C12" s="63"/>
      <c r="D12" s="63"/>
      <c r="E12" s="47" t="s">
        <v>16</v>
      </c>
      <c r="F12" s="90">
        <f t="shared" si="0"/>
        <v>5281</v>
      </c>
      <c r="G12" s="55">
        <f t="shared" si="1"/>
        <v>0.59610146705752076</v>
      </c>
      <c r="H12" s="54">
        <v>5077</v>
      </c>
      <c r="I12" s="55">
        <f t="shared" si="2"/>
        <v>4.0181209375615534</v>
      </c>
      <c r="K12" s="2">
        <v>5281350</v>
      </c>
    </row>
    <row r="13" spans="1:11" ht="18" customHeight="1">
      <c r="A13" s="96"/>
      <c r="B13" s="96"/>
      <c r="C13" s="63"/>
      <c r="D13" s="64"/>
      <c r="E13" s="47" t="s">
        <v>17</v>
      </c>
      <c r="F13" s="90">
        <f t="shared" si="0"/>
        <v>540</v>
      </c>
      <c r="G13" s="55">
        <f t="shared" si="1"/>
        <v>6.0953378566760315E-2</v>
      </c>
      <c r="H13" s="54">
        <v>131</v>
      </c>
      <c r="I13" s="55">
        <f t="shared" si="2"/>
        <v>312.21374045801531</v>
      </c>
      <c r="K13" s="2">
        <v>540203</v>
      </c>
    </row>
    <row r="14" spans="1:11" ht="18" customHeight="1">
      <c r="A14" s="96"/>
      <c r="B14" s="96"/>
      <c r="C14" s="63"/>
      <c r="D14" s="61" t="s">
        <v>18</v>
      </c>
      <c r="E14" s="53"/>
      <c r="F14" s="90">
        <f t="shared" si="0"/>
        <v>72510</v>
      </c>
      <c r="G14" s="55">
        <f t="shared" si="1"/>
        <v>8.1846842219922049</v>
      </c>
      <c r="H14" s="54">
        <v>68673</v>
      </c>
      <c r="I14" s="55">
        <f t="shared" si="2"/>
        <v>5.5873487396793431</v>
      </c>
      <c r="K14" s="2">
        <v>72509957</v>
      </c>
    </row>
    <row r="15" spans="1:11" ht="18" customHeight="1">
      <c r="A15" s="96"/>
      <c r="B15" s="96"/>
      <c r="C15" s="63"/>
      <c r="D15" s="63"/>
      <c r="E15" s="47" t="s">
        <v>19</v>
      </c>
      <c r="F15" s="90">
        <f t="shared" si="0"/>
        <v>2596</v>
      </c>
      <c r="G15" s="55">
        <f t="shared" si="1"/>
        <v>0.29302772362835144</v>
      </c>
      <c r="H15" s="54">
        <v>2438</v>
      </c>
      <c r="I15" s="55">
        <f t="shared" si="2"/>
        <v>6.480721903199349</v>
      </c>
      <c r="K15" s="2">
        <v>2596407</v>
      </c>
    </row>
    <row r="16" spans="1:11" ht="18" customHeight="1">
      <c r="A16" s="96"/>
      <c r="B16" s="96"/>
      <c r="C16" s="63"/>
      <c r="D16" s="64"/>
      <c r="E16" s="47" t="s">
        <v>20</v>
      </c>
      <c r="F16" s="90">
        <f t="shared" si="0"/>
        <v>69914</v>
      </c>
      <c r="G16" s="55">
        <f t="shared" si="1"/>
        <v>7.8916564983638526</v>
      </c>
      <c r="H16" s="54">
        <v>66236</v>
      </c>
      <c r="I16" s="55">
        <f t="shared" si="2"/>
        <v>5.5528715502143777</v>
      </c>
      <c r="K16" s="26">
        <v>69913550</v>
      </c>
    </row>
    <row r="17" spans="1:26" ht="18" customHeight="1">
      <c r="A17" s="96"/>
      <c r="B17" s="96"/>
      <c r="C17" s="63"/>
      <c r="D17" s="97" t="s">
        <v>21</v>
      </c>
      <c r="E17" s="98"/>
      <c r="F17" s="90">
        <f t="shared" si="0"/>
        <v>105113</v>
      </c>
      <c r="G17" s="55">
        <f t="shared" si="1"/>
        <v>11.864800891273847</v>
      </c>
      <c r="H17" s="54">
        <v>100435</v>
      </c>
      <c r="I17" s="55">
        <f t="shared" si="2"/>
        <v>4.65773883606313</v>
      </c>
      <c r="K17" s="2">
        <f>55282478+107497581-57667145</f>
        <v>105112914</v>
      </c>
    </row>
    <row r="18" spans="1:26" ht="18" customHeight="1">
      <c r="A18" s="96"/>
      <c r="B18" s="96"/>
      <c r="C18" s="63"/>
      <c r="D18" s="97" t="s">
        <v>22</v>
      </c>
      <c r="E18" s="99"/>
      <c r="F18" s="90">
        <f t="shared" si="0"/>
        <v>6747</v>
      </c>
      <c r="G18" s="55">
        <f t="shared" si="1"/>
        <v>0.76157860220357754</v>
      </c>
      <c r="H18" s="54">
        <v>6444</v>
      </c>
      <c r="I18" s="55">
        <f t="shared" si="2"/>
        <v>4.7020484171322208</v>
      </c>
      <c r="K18" s="2">
        <v>6747375</v>
      </c>
    </row>
    <row r="19" spans="1:26" ht="18" customHeight="1">
      <c r="A19" s="96"/>
      <c r="B19" s="96"/>
      <c r="C19" s="62"/>
      <c r="D19" s="97" t="s">
        <v>23</v>
      </c>
      <c r="E19" s="99"/>
      <c r="F19" s="120">
        <f t="shared" si="0"/>
        <v>0</v>
      </c>
      <c r="G19" s="55">
        <f t="shared" si="1"/>
        <v>0</v>
      </c>
      <c r="H19" s="56">
        <v>0</v>
      </c>
      <c r="I19" s="55" t="e">
        <f t="shared" si="2"/>
        <v>#DIV/0!</v>
      </c>
      <c r="Z19" s="2" t="s">
        <v>24</v>
      </c>
    </row>
    <row r="20" spans="1:26" ht="18" customHeight="1">
      <c r="A20" s="96"/>
      <c r="B20" s="96"/>
      <c r="C20" s="53" t="s">
        <v>25</v>
      </c>
      <c r="D20" s="53"/>
      <c r="E20" s="53"/>
      <c r="F20" s="90">
        <f t="shared" si="0"/>
        <v>41300</v>
      </c>
      <c r="G20" s="55">
        <f t="shared" si="1"/>
        <v>4.6618046940874098</v>
      </c>
      <c r="H20" s="54">
        <v>37300</v>
      </c>
      <c r="I20" s="55">
        <f t="shared" si="2"/>
        <v>10.72386058981234</v>
      </c>
      <c r="K20" s="2">
        <v>41300000</v>
      </c>
    </row>
    <row r="21" spans="1:26" ht="18" customHeight="1">
      <c r="A21" s="96"/>
      <c r="B21" s="96"/>
      <c r="C21" s="53" t="s">
        <v>26</v>
      </c>
      <c r="D21" s="53"/>
      <c r="E21" s="53"/>
      <c r="F21" s="90">
        <f t="shared" si="0"/>
        <v>142400</v>
      </c>
      <c r="G21" s="55">
        <f t="shared" si="1"/>
        <v>16.073631681308648</v>
      </c>
      <c r="H21" s="54">
        <v>140400</v>
      </c>
      <c r="I21" s="55">
        <f t="shared" si="2"/>
        <v>1.4245014245014342</v>
      </c>
      <c r="K21" s="2">
        <v>142400000</v>
      </c>
    </row>
    <row r="22" spans="1:26" ht="18" customHeight="1">
      <c r="A22" s="96"/>
      <c r="B22" s="96"/>
      <c r="C22" s="53" t="s">
        <v>27</v>
      </c>
      <c r="D22" s="53"/>
      <c r="E22" s="53"/>
      <c r="F22" s="90">
        <f t="shared" si="0"/>
        <v>11785</v>
      </c>
      <c r="G22" s="55">
        <f t="shared" si="1"/>
        <v>1.3302510489060562</v>
      </c>
      <c r="H22" s="54">
        <v>11596</v>
      </c>
      <c r="I22" s="55">
        <f t="shared" si="2"/>
        <v>1.6298723697826922</v>
      </c>
      <c r="K22" s="2">
        <v>11784630</v>
      </c>
    </row>
    <row r="23" spans="1:26" ht="18" customHeight="1">
      <c r="A23" s="96"/>
      <c r="B23" s="96"/>
      <c r="C23" s="53" t="s">
        <v>28</v>
      </c>
      <c r="D23" s="53"/>
      <c r="E23" s="53"/>
      <c r="F23" s="90">
        <f t="shared" si="0"/>
        <v>92486</v>
      </c>
      <c r="G23" s="55">
        <f t="shared" si="1"/>
        <v>10.439507722454435</v>
      </c>
      <c r="H23" s="54">
        <v>84418</v>
      </c>
      <c r="I23" s="55">
        <f t="shared" si="2"/>
        <v>9.5572034400246419</v>
      </c>
      <c r="K23" s="2">
        <v>92486387</v>
      </c>
    </row>
    <row r="24" spans="1:26" ht="18" customHeight="1">
      <c r="A24" s="96"/>
      <c r="B24" s="96"/>
      <c r="C24" s="53" t="s">
        <v>29</v>
      </c>
      <c r="D24" s="53"/>
      <c r="E24" s="53"/>
      <c r="F24" s="90">
        <f t="shared" si="0"/>
        <v>2274</v>
      </c>
      <c r="G24" s="55">
        <f t="shared" si="1"/>
        <v>0.25668144974224621</v>
      </c>
      <c r="H24" s="54">
        <v>1907</v>
      </c>
      <c r="I24" s="55">
        <f t="shared" si="2"/>
        <v>19.244887257472463</v>
      </c>
      <c r="K24" s="2">
        <v>2273930</v>
      </c>
    </row>
    <row r="25" spans="1:26" ht="18" customHeight="1">
      <c r="A25" s="96"/>
      <c r="B25" s="96"/>
      <c r="C25" s="53" t="s">
        <v>30</v>
      </c>
      <c r="D25" s="53"/>
      <c r="E25" s="53"/>
      <c r="F25" s="90">
        <f t="shared" si="0"/>
        <v>47640</v>
      </c>
      <c r="G25" s="55">
        <f t="shared" si="1"/>
        <v>5.3774425091119653</v>
      </c>
      <c r="H25" s="54">
        <v>48289</v>
      </c>
      <c r="I25" s="55">
        <f t="shared" si="2"/>
        <v>-1.3439913852016039</v>
      </c>
      <c r="K25" s="2">
        <v>47640000</v>
      </c>
    </row>
    <row r="26" spans="1:26" ht="18" customHeight="1">
      <c r="A26" s="96"/>
      <c r="B26" s="96"/>
      <c r="C26" s="53" t="s">
        <v>31</v>
      </c>
      <c r="D26" s="53"/>
      <c r="E26" s="53"/>
      <c r="F26" s="90">
        <f t="shared" si="0"/>
        <v>220208</v>
      </c>
      <c r="G26" s="55">
        <f t="shared" si="1"/>
        <v>24.856336273016954</v>
      </c>
      <c r="H26" s="54">
        <v>250828</v>
      </c>
      <c r="I26" s="55">
        <f t="shared" si="2"/>
        <v>-12.207568533018643</v>
      </c>
      <c r="K26" s="2">
        <v>220207657</v>
      </c>
    </row>
    <row r="27" spans="1:26" ht="18" customHeight="1">
      <c r="A27" s="96"/>
      <c r="B27" s="96"/>
      <c r="C27" s="53" t="s">
        <v>32</v>
      </c>
      <c r="D27" s="53"/>
      <c r="E27" s="53"/>
      <c r="F27" s="90">
        <f>SUM(F9,F20:F26)</f>
        <v>885923</v>
      </c>
      <c r="G27" s="55">
        <f>F27/$F$27*100</f>
        <v>100</v>
      </c>
      <c r="H27" s="54">
        <f>SUM(H9,H20:H26)</f>
        <v>883573</v>
      </c>
      <c r="I27" s="55">
        <f t="shared" si="2"/>
        <v>0.26596557386882047</v>
      </c>
      <c r="K27" s="2">
        <v>885923040</v>
      </c>
    </row>
    <row r="28" spans="1:26" ht="18" customHeight="1">
      <c r="A28" s="96"/>
      <c r="B28" s="96" t="s">
        <v>33</v>
      </c>
      <c r="C28" s="61" t="s">
        <v>34</v>
      </c>
      <c r="D28" s="53"/>
      <c r="E28" s="53"/>
      <c r="F28" s="90">
        <f t="shared" ref="F28:F32" si="3">ROUND(K28/1000,0)</f>
        <v>356306</v>
      </c>
      <c r="G28" s="55">
        <f>F28/$F$45*100</f>
        <v>40.218619451126116</v>
      </c>
      <c r="H28" s="54">
        <v>357708</v>
      </c>
      <c r="I28" s="55">
        <f>(F28/H28-1)*100</f>
        <v>-0.39193979446923155</v>
      </c>
      <c r="K28" s="2">
        <f>SUM(K29:K31)</f>
        <v>356305907</v>
      </c>
    </row>
    <row r="29" spans="1:26" ht="18" customHeight="1">
      <c r="A29" s="96"/>
      <c r="B29" s="96"/>
      <c r="C29" s="63"/>
      <c r="D29" s="53" t="s">
        <v>35</v>
      </c>
      <c r="E29" s="53"/>
      <c r="F29" s="90">
        <f t="shared" si="3"/>
        <v>219464</v>
      </c>
      <c r="G29" s="55">
        <f t="shared" ref="G29:G44" si="4">F29/$F$45*100</f>
        <v>24.772356062547196</v>
      </c>
      <c r="H29" s="54">
        <v>221348</v>
      </c>
      <c r="I29" s="55">
        <f t="shared" ref="I29:I45" si="5">(F29/H29-1)*100</f>
        <v>-0.85114841787592432</v>
      </c>
      <c r="K29" s="2">
        <v>219463665</v>
      </c>
    </row>
    <row r="30" spans="1:26" ht="18" customHeight="1">
      <c r="A30" s="96"/>
      <c r="B30" s="96"/>
      <c r="C30" s="63"/>
      <c r="D30" s="53" t="s">
        <v>36</v>
      </c>
      <c r="E30" s="53"/>
      <c r="F30" s="90">
        <f t="shared" si="3"/>
        <v>41097</v>
      </c>
      <c r="G30" s="55">
        <f t="shared" si="4"/>
        <v>4.6388907388113871</v>
      </c>
      <c r="H30" s="54">
        <v>39390</v>
      </c>
      <c r="I30" s="55">
        <f t="shared" si="5"/>
        <v>4.333587204874334</v>
      </c>
      <c r="K30" s="2">
        <v>41096693</v>
      </c>
    </row>
    <row r="31" spans="1:26" ht="18" customHeight="1">
      <c r="A31" s="96"/>
      <c r="B31" s="96"/>
      <c r="C31" s="62"/>
      <c r="D31" s="53" t="s">
        <v>37</v>
      </c>
      <c r="E31" s="53"/>
      <c r="F31" s="90">
        <f t="shared" si="3"/>
        <v>95746</v>
      </c>
      <c r="G31" s="55">
        <f t="shared" si="4"/>
        <v>10.807485526394506</v>
      </c>
      <c r="H31" s="54">
        <v>96970</v>
      </c>
      <c r="I31" s="55">
        <f t="shared" si="5"/>
        <v>-1.2622460554810755</v>
      </c>
      <c r="K31" s="2">
        <v>95745549</v>
      </c>
    </row>
    <row r="32" spans="1:26" ht="18" customHeight="1">
      <c r="A32" s="96"/>
      <c r="B32" s="96"/>
      <c r="C32" s="61" t="s">
        <v>38</v>
      </c>
      <c r="D32" s="53"/>
      <c r="E32" s="53"/>
      <c r="F32" s="90">
        <f t="shared" si="3"/>
        <v>424971</v>
      </c>
      <c r="G32" s="55">
        <f t="shared" si="4"/>
        <v>47.969293042397588</v>
      </c>
      <c r="H32" s="54">
        <v>429160</v>
      </c>
      <c r="I32" s="55">
        <f t="shared" si="5"/>
        <v>-0.97609283251002266</v>
      </c>
      <c r="K32" s="2">
        <f>SUM(K33:K38)+M32</f>
        <v>424971055</v>
      </c>
      <c r="L32" s="87" t="s">
        <v>249</v>
      </c>
      <c r="M32" s="2">
        <v>705190</v>
      </c>
    </row>
    <row r="33" spans="1:11" ht="18" customHeight="1">
      <c r="A33" s="96"/>
      <c r="B33" s="96"/>
      <c r="C33" s="63"/>
      <c r="D33" s="53" t="s">
        <v>39</v>
      </c>
      <c r="E33" s="53"/>
      <c r="F33" s="90">
        <f>ROUND(K33/1000,0)</f>
        <v>37624</v>
      </c>
      <c r="G33" s="55">
        <f t="shared" si="4"/>
        <v>4.246870213325538</v>
      </c>
      <c r="H33" s="54">
        <v>34143</v>
      </c>
      <c r="I33" s="55">
        <f t="shared" si="5"/>
        <v>10.195354831151327</v>
      </c>
      <c r="K33" s="2">
        <v>37624499</v>
      </c>
    </row>
    <row r="34" spans="1:11" ht="18" customHeight="1">
      <c r="A34" s="96"/>
      <c r="B34" s="96"/>
      <c r="C34" s="63"/>
      <c r="D34" s="53" t="s">
        <v>40</v>
      </c>
      <c r="E34" s="53"/>
      <c r="F34" s="90">
        <f t="shared" ref="F34:F44" si="6">ROUND(K34/1000,0)</f>
        <v>8737</v>
      </c>
      <c r="G34" s="55">
        <f t="shared" si="4"/>
        <v>0.98620308988478689</v>
      </c>
      <c r="H34" s="54">
        <v>8137</v>
      </c>
      <c r="I34" s="55">
        <f t="shared" si="5"/>
        <v>7.3737249600589916</v>
      </c>
      <c r="K34" s="2">
        <v>8736668</v>
      </c>
    </row>
    <row r="35" spans="1:11" ht="18" customHeight="1">
      <c r="A35" s="96"/>
      <c r="B35" s="96"/>
      <c r="C35" s="63"/>
      <c r="D35" s="53" t="s">
        <v>41</v>
      </c>
      <c r="E35" s="53"/>
      <c r="F35" s="90">
        <f t="shared" si="6"/>
        <v>221566</v>
      </c>
      <c r="G35" s="55">
        <f t="shared" si="4"/>
        <v>25.00962273244966</v>
      </c>
      <c r="H35" s="54">
        <v>212229</v>
      </c>
      <c r="I35" s="55">
        <f t="shared" si="5"/>
        <v>4.3994930004853217</v>
      </c>
      <c r="K35" s="2">
        <v>221565525</v>
      </c>
    </row>
    <row r="36" spans="1:11" ht="18" customHeight="1">
      <c r="A36" s="96"/>
      <c r="B36" s="96"/>
      <c r="C36" s="63"/>
      <c r="D36" s="53" t="s">
        <v>42</v>
      </c>
      <c r="E36" s="53"/>
      <c r="F36" s="90">
        <f t="shared" si="6"/>
        <v>10419</v>
      </c>
      <c r="G36" s="55">
        <f t="shared" si="4"/>
        <v>1.1760615764575477</v>
      </c>
      <c r="H36" s="54">
        <v>11572</v>
      </c>
      <c r="I36" s="55">
        <f t="shared" si="5"/>
        <v>-9.9637054960248879</v>
      </c>
      <c r="K36" s="2">
        <v>10419232</v>
      </c>
    </row>
    <row r="37" spans="1:11" ht="18" customHeight="1">
      <c r="A37" s="96"/>
      <c r="B37" s="96"/>
      <c r="C37" s="63"/>
      <c r="D37" s="53" t="s">
        <v>43</v>
      </c>
      <c r="E37" s="53"/>
      <c r="F37" s="90">
        <f t="shared" si="6"/>
        <v>6541</v>
      </c>
      <c r="G37" s="55">
        <f t="shared" si="4"/>
        <v>0.73832601704662815</v>
      </c>
      <c r="H37" s="54">
        <v>6525</v>
      </c>
      <c r="I37" s="55">
        <f t="shared" si="5"/>
        <v>0.24521072796934718</v>
      </c>
      <c r="K37" s="2">
        <v>6540620</v>
      </c>
    </row>
    <row r="38" spans="1:11" ht="18" customHeight="1">
      <c r="A38" s="96"/>
      <c r="B38" s="96"/>
      <c r="C38" s="62"/>
      <c r="D38" s="53" t="s">
        <v>44</v>
      </c>
      <c r="E38" s="53"/>
      <c r="F38" s="90">
        <f t="shared" si="6"/>
        <v>139379</v>
      </c>
      <c r="G38" s="55">
        <f t="shared" si="4"/>
        <v>15.732631391215715</v>
      </c>
      <c r="H38" s="54">
        <v>155850</v>
      </c>
      <c r="I38" s="55">
        <f t="shared" si="5"/>
        <v>-10.568495348091112</v>
      </c>
      <c r="K38" s="2">
        <f>26246+139353075</f>
        <v>139379321</v>
      </c>
    </row>
    <row r="39" spans="1:11" ht="18" customHeight="1">
      <c r="A39" s="96"/>
      <c r="B39" s="96"/>
      <c r="C39" s="61" t="s">
        <v>45</v>
      </c>
      <c r="D39" s="53"/>
      <c r="E39" s="53"/>
      <c r="F39" s="90">
        <f t="shared" si="6"/>
        <v>104646</v>
      </c>
      <c r="G39" s="55">
        <f t="shared" si="4"/>
        <v>11.812087506476296</v>
      </c>
      <c r="H39" s="54">
        <v>96705</v>
      </c>
      <c r="I39" s="55">
        <f t="shared" si="5"/>
        <v>8.2115712734605282</v>
      </c>
      <c r="K39" s="2">
        <f>K40+K43</f>
        <v>104646078</v>
      </c>
    </row>
    <row r="40" spans="1:11" ht="18" customHeight="1">
      <c r="A40" s="96"/>
      <c r="B40" s="96"/>
      <c r="C40" s="63"/>
      <c r="D40" s="61" t="s">
        <v>46</v>
      </c>
      <c r="E40" s="53"/>
      <c r="F40" s="90">
        <f t="shared" si="6"/>
        <v>100665</v>
      </c>
      <c r="G40" s="55">
        <f t="shared" si="4"/>
        <v>11.362725654486901</v>
      </c>
      <c r="H40" s="54">
        <v>93071</v>
      </c>
      <c r="I40" s="55">
        <f t="shared" si="5"/>
        <v>8.1593622073470762</v>
      </c>
      <c r="K40" s="2">
        <v>100664829</v>
      </c>
    </row>
    <row r="41" spans="1:11" ht="18" customHeight="1">
      <c r="A41" s="96"/>
      <c r="B41" s="96"/>
      <c r="C41" s="63"/>
      <c r="D41" s="63"/>
      <c r="E41" s="57" t="s">
        <v>47</v>
      </c>
      <c r="F41" s="90">
        <f t="shared" si="6"/>
        <v>62513</v>
      </c>
      <c r="G41" s="55">
        <f t="shared" si="4"/>
        <v>7.0562565821183103</v>
      </c>
      <c r="H41" s="54">
        <v>59286</v>
      </c>
      <c r="I41" s="58">
        <f t="shared" si="5"/>
        <v>5.443106298282907</v>
      </c>
      <c r="K41" s="2">
        <f>58713067+3800400</f>
        <v>62513467</v>
      </c>
    </row>
    <row r="42" spans="1:11" ht="18" customHeight="1">
      <c r="A42" s="96"/>
      <c r="B42" s="96"/>
      <c r="C42" s="63"/>
      <c r="D42" s="62"/>
      <c r="E42" s="47" t="s">
        <v>48</v>
      </c>
      <c r="F42" s="90">
        <f t="shared" si="6"/>
        <v>37001</v>
      </c>
      <c r="G42" s="55">
        <f t="shared" si="4"/>
        <v>4.176548074719812</v>
      </c>
      <c r="H42" s="54">
        <v>32972</v>
      </c>
      <c r="I42" s="58">
        <f t="shared" si="5"/>
        <v>12.219458934853812</v>
      </c>
      <c r="K42" s="2">
        <v>37001438</v>
      </c>
    </row>
    <row r="43" spans="1:11" ht="18" customHeight="1">
      <c r="A43" s="96"/>
      <c r="B43" s="96"/>
      <c r="C43" s="63"/>
      <c r="D43" s="53" t="s">
        <v>49</v>
      </c>
      <c r="E43" s="53"/>
      <c r="F43" s="90">
        <f t="shared" si="6"/>
        <v>3981</v>
      </c>
      <c r="G43" s="55">
        <f t="shared" si="4"/>
        <v>0.4493618519893941</v>
      </c>
      <c r="H43" s="54">
        <v>3634</v>
      </c>
      <c r="I43" s="58">
        <f t="shared" si="5"/>
        <v>9.5487066593285661</v>
      </c>
      <c r="K43" s="2">
        <v>3981249</v>
      </c>
    </row>
    <row r="44" spans="1:11" ht="18" customHeight="1">
      <c r="A44" s="96"/>
      <c r="B44" s="96"/>
      <c r="C44" s="62"/>
      <c r="D44" s="53" t="s">
        <v>50</v>
      </c>
      <c r="E44" s="53"/>
      <c r="F44" s="90">
        <f t="shared" si="6"/>
        <v>0</v>
      </c>
      <c r="G44" s="55">
        <f t="shared" si="4"/>
        <v>0</v>
      </c>
      <c r="H44" s="54">
        <v>0</v>
      </c>
      <c r="I44" s="55" t="e">
        <f t="shared" si="5"/>
        <v>#DIV/0!</v>
      </c>
    </row>
    <row r="45" spans="1:11" ht="18" customHeight="1">
      <c r="A45" s="96"/>
      <c r="B45" s="96"/>
      <c r="C45" s="47" t="s">
        <v>51</v>
      </c>
      <c r="D45" s="47"/>
      <c r="E45" s="47"/>
      <c r="F45" s="90">
        <f>SUM(F28,F32,F39)</f>
        <v>885923</v>
      </c>
      <c r="G45" s="55">
        <f>F45/$F$45*100</f>
        <v>100</v>
      </c>
      <c r="H45" s="54">
        <f>SUM(H28,H32,H39)</f>
        <v>883573</v>
      </c>
      <c r="I45" s="55">
        <f t="shared" si="5"/>
        <v>0.26596557386882047</v>
      </c>
      <c r="K45" s="2">
        <v>885923040</v>
      </c>
    </row>
    <row r="46" spans="1:11">
      <c r="A46" s="23" t="s">
        <v>52</v>
      </c>
    </row>
    <row r="47" spans="1:11">
      <c r="A47" s="24" t="s">
        <v>53</v>
      </c>
    </row>
    <row r="48" spans="1:11">
      <c r="A48" s="24"/>
    </row>
  </sheetData>
  <mergeCells count="6">
    <mergeCell ref="A9:A45"/>
    <mergeCell ref="B9:B27"/>
    <mergeCell ref="B28:B45"/>
    <mergeCell ref="D17:E17"/>
    <mergeCell ref="D18:E18"/>
    <mergeCell ref="D19:E19"/>
  </mergeCells>
  <phoneticPr fontId="9"/>
  <printOptions horizontalCentered="1" verticalCentered="1" gridLinesSet="0"/>
  <pageMargins left="0" right="0" top="0.2" bottom="0.19685039370078741" header="0.2" footer="0.31"/>
  <pageSetup paperSize="9" orientation="portrait" useFirstPageNumber="1" r:id="rId1"/>
  <headerFooter alignWithMargins="0">
    <oddHeader>&amp;R&amp;"明朝,斜体"&amp;9都道府県－&amp;P</oddHead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50"/>
  <sheetViews>
    <sheetView view="pageBreakPreview" zoomScaleNormal="100" zoomScaleSheetLayoutView="100" workbookViewId="0">
      <pane xSplit="5" ySplit="7" topLeftCell="F8" activePane="bottomRight" state="frozen"/>
      <selection pane="topRight" activeCell="L42" sqref="L42"/>
      <selection pane="bottomLeft" activeCell="L42" sqref="L42"/>
      <selection pane="bottomRight" activeCell="I3" sqref="I3"/>
    </sheetView>
  </sheetViews>
  <sheetFormatPr defaultColWidth="9" defaultRowHeight="13"/>
  <cols>
    <col min="1" max="1" width="3.54296875" style="2" customWidth="1"/>
    <col min="2" max="3" width="1.54296875" style="2" customWidth="1"/>
    <col min="4" max="4" width="22.54296875" style="2" customWidth="1"/>
    <col min="5" max="5" width="10.54296875" style="2" customWidth="1"/>
    <col min="6" max="25" width="13.54296875" style="2" customWidth="1"/>
    <col min="26" max="29" width="12" style="2" customWidth="1"/>
    <col min="30" max="16384" width="9" style="2"/>
  </cols>
  <sheetData>
    <row r="1" spans="1:29" ht="33.9" customHeight="1">
      <c r="A1" s="20" t="s">
        <v>0</v>
      </c>
      <c r="B1" s="11"/>
      <c r="C1" s="11"/>
      <c r="D1" s="22" t="s">
        <v>54</v>
      </c>
      <c r="E1" s="13"/>
      <c r="F1" s="13"/>
      <c r="G1" s="13"/>
    </row>
    <row r="2" spans="1:29" ht="15" customHeight="1"/>
    <row r="3" spans="1:29" ht="15" customHeight="1">
      <c r="A3" s="14" t="s">
        <v>55</v>
      </c>
      <c r="B3" s="14"/>
      <c r="C3" s="14"/>
      <c r="D3" s="14"/>
    </row>
    <row r="4" spans="1:29" ht="15" customHeight="1">
      <c r="A4" s="14"/>
      <c r="B4" s="14"/>
      <c r="C4" s="14"/>
      <c r="D4" s="14"/>
    </row>
    <row r="5" spans="1:29" ht="15.9" customHeight="1">
      <c r="A5" s="12" t="s">
        <v>56</v>
      </c>
      <c r="B5" s="12"/>
      <c r="C5" s="12"/>
      <c r="D5" s="12"/>
      <c r="K5" s="15"/>
      <c r="S5" s="15" t="s">
        <v>57</v>
      </c>
    </row>
    <row r="6" spans="1:29" ht="15.9" customHeight="1">
      <c r="A6" s="108" t="s">
        <v>58</v>
      </c>
      <c r="B6" s="109"/>
      <c r="C6" s="109"/>
      <c r="D6" s="109"/>
      <c r="E6" s="109"/>
      <c r="F6" s="100" t="s">
        <v>59</v>
      </c>
      <c r="G6" s="101"/>
      <c r="H6" s="100" t="s">
        <v>60</v>
      </c>
      <c r="I6" s="101"/>
      <c r="J6" s="100" t="s">
        <v>61</v>
      </c>
      <c r="K6" s="101"/>
      <c r="L6" s="100" t="s">
        <v>62</v>
      </c>
      <c r="M6" s="101"/>
      <c r="N6" s="100" t="s">
        <v>63</v>
      </c>
      <c r="O6" s="101"/>
      <c r="P6" s="100" t="s">
        <v>64</v>
      </c>
      <c r="Q6" s="101"/>
      <c r="R6" s="100" t="s">
        <v>65</v>
      </c>
      <c r="S6" s="101"/>
    </row>
    <row r="7" spans="1:29" ht="15.9" customHeight="1">
      <c r="A7" s="109"/>
      <c r="B7" s="109"/>
      <c r="C7" s="109"/>
      <c r="D7" s="109"/>
      <c r="E7" s="109"/>
      <c r="F7" s="51" t="s">
        <v>66</v>
      </c>
      <c r="G7" s="51" t="s">
        <v>6</v>
      </c>
      <c r="H7" s="51" t="s">
        <v>66</v>
      </c>
      <c r="I7" s="51" t="s">
        <v>6</v>
      </c>
      <c r="J7" s="51" t="s">
        <v>66</v>
      </c>
      <c r="K7" s="51" t="s">
        <v>6</v>
      </c>
      <c r="L7" s="51" t="s">
        <v>66</v>
      </c>
      <c r="M7" s="51" t="s">
        <v>6</v>
      </c>
      <c r="N7" s="51" t="s">
        <v>66</v>
      </c>
      <c r="O7" s="51" t="s">
        <v>6</v>
      </c>
      <c r="P7" s="51" t="s">
        <v>66</v>
      </c>
      <c r="Q7" s="51" t="s">
        <v>6</v>
      </c>
      <c r="R7" s="51" t="s">
        <v>66</v>
      </c>
      <c r="S7" s="51" t="s">
        <v>6</v>
      </c>
    </row>
    <row r="8" spans="1:29" ht="15.9" customHeight="1">
      <c r="A8" s="106" t="s">
        <v>67</v>
      </c>
      <c r="B8" s="61" t="s">
        <v>68</v>
      </c>
      <c r="C8" s="53"/>
      <c r="D8" s="53"/>
      <c r="E8" s="66" t="s">
        <v>69</v>
      </c>
      <c r="F8" s="90">
        <v>10962</v>
      </c>
      <c r="G8" s="54">
        <v>10753</v>
      </c>
      <c r="H8" s="90">
        <v>11955</v>
      </c>
      <c r="I8" s="54">
        <v>12033</v>
      </c>
      <c r="J8" s="90">
        <v>2139</v>
      </c>
      <c r="K8" s="54">
        <v>2053</v>
      </c>
      <c r="L8" s="90">
        <v>4813</v>
      </c>
      <c r="M8" s="54">
        <v>4747</v>
      </c>
      <c r="N8" s="90">
        <v>5852</v>
      </c>
      <c r="O8" s="54">
        <v>5988</v>
      </c>
      <c r="P8" s="90">
        <v>721</v>
      </c>
      <c r="Q8" s="54">
        <v>751</v>
      </c>
      <c r="R8" s="90">
        <v>35353</v>
      </c>
      <c r="S8" s="54">
        <v>33951</v>
      </c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 spans="1:29" ht="15.9" customHeight="1">
      <c r="A9" s="106"/>
      <c r="B9" s="63"/>
      <c r="C9" s="53" t="s">
        <v>70</v>
      </c>
      <c r="D9" s="53"/>
      <c r="E9" s="66" t="s">
        <v>71</v>
      </c>
      <c r="F9" s="90">
        <v>10962</v>
      </c>
      <c r="G9" s="54">
        <v>10753</v>
      </c>
      <c r="H9" s="90">
        <v>11955</v>
      </c>
      <c r="I9" s="54">
        <v>11995</v>
      </c>
      <c r="J9" s="90">
        <v>2139</v>
      </c>
      <c r="K9" s="54">
        <v>2053</v>
      </c>
      <c r="L9" s="90">
        <v>4913</v>
      </c>
      <c r="M9" s="54">
        <v>4747</v>
      </c>
      <c r="N9" s="90">
        <v>5852</v>
      </c>
      <c r="O9" s="54">
        <v>5988</v>
      </c>
      <c r="P9" s="90">
        <v>721</v>
      </c>
      <c r="Q9" s="54">
        <v>751</v>
      </c>
      <c r="R9" s="90">
        <v>35353</v>
      </c>
      <c r="S9" s="54">
        <v>33951</v>
      </c>
      <c r="T9" s="27"/>
      <c r="U9" s="27"/>
      <c r="V9" s="27"/>
      <c r="W9" s="27"/>
      <c r="X9" s="27"/>
      <c r="Y9" s="27"/>
      <c r="Z9" s="27"/>
      <c r="AA9" s="27"/>
      <c r="AB9" s="27"/>
      <c r="AC9" s="27"/>
    </row>
    <row r="10" spans="1:29" ht="15.9" customHeight="1">
      <c r="A10" s="106"/>
      <c r="B10" s="62"/>
      <c r="C10" s="53" t="s">
        <v>72</v>
      </c>
      <c r="D10" s="53"/>
      <c r="E10" s="66" t="s">
        <v>73</v>
      </c>
      <c r="F10" s="90"/>
      <c r="G10" s="54"/>
      <c r="H10" s="90">
        <v>0</v>
      </c>
      <c r="I10" s="54">
        <v>38</v>
      </c>
      <c r="J10" s="123">
        <v>0</v>
      </c>
      <c r="K10" s="67">
        <v>0</v>
      </c>
      <c r="L10" s="90">
        <v>0</v>
      </c>
      <c r="M10" s="54">
        <v>0</v>
      </c>
      <c r="N10" s="90">
        <v>0</v>
      </c>
      <c r="O10" s="54">
        <v>0</v>
      </c>
      <c r="P10" s="90">
        <v>0</v>
      </c>
      <c r="Q10" s="54">
        <v>0</v>
      </c>
      <c r="R10" s="90">
        <v>0</v>
      </c>
      <c r="S10" s="54">
        <v>0</v>
      </c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1:29" ht="15.9" customHeight="1">
      <c r="A11" s="106"/>
      <c r="B11" s="61" t="s">
        <v>74</v>
      </c>
      <c r="C11" s="53"/>
      <c r="D11" s="53"/>
      <c r="E11" s="66" t="s">
        <v>75</v>
      </c>
      <c r="F11" s="90">
        <v>10932</v>
      </c>
      <c r="G11" s="54">
        <v>10685</v>
      </c>
      <c r="H11" s="90">
        <v>9216</v>
      </c>
      <c r="I11" s="54">
        <v>8792</v>
      </c>
      <c r="J11" s="90">
        <v>2100</v>
      </c>
      <c r="K11" s="54">
        <v>2184</v>
      </c>
      <c r="L11" s="90">
        <v>4598</v>
      </c>
      <c r="M11" s="54">
        <v>4624</v>
      </c>
      <c r="N11" s="90">
        <v>5851</v>
      </c>
      <c r="O11" s="54">
        <v>5245</v>
      </c>
      <c r="P11" s="90">
        <v>715</v>
      </c>
      <c r="Q11" s="54">
        <v>705</v>
      </c>
      <c r="R11" s="90">
        <v>36847</v>
      </c>
      <c r="S11" s="54">
        <v>35310</v>
      </c>
      <c r="T11" s="27"/>
      <c r="U11" s="27"/>
      <c r="V11" s="27"/>
      <c r="W11" s="27"/>
      <c r="X11" s="27"/>
      <c r="Y11" s="27"/>
      <c r="Z11" s="27"/>
      <c r="AA11" s="27"/>
      <c r="AB11" s="27"/>
      <c r="AC11" s="27"/>
    </row>
    <row r="12" spans="1:29" ht="15.9" customHeight="1">
      <c r="A12" s="106"/>
      <c r="B12" s="63"/>
      <c r="C12" s="53" t="s">
        <v>76</v>
      </c>
      <c r="D12" s="53"/>
      <c r="E12" s="66" t="s">
        <v>77</v>
      </c>
      <c r="F12" s="90">
        <v>10932</v>
      </c>
      <c r="G12" s="54">
        <v>10685</v>
      </c>
      <c r="H12" s="90">
        <v>9200</v>
      </c>
      <c r="I12" s="54">
        <v>8339</v>
      </c>
      <c r="J12" s="90">
        <v>2100</v>
      </c>
      <c r="K12" s="54">
        <v>2184</v>
      </c>
      <c r="L12" s="90">
        <v>4598</v>
      </c>
      <c r="M12" s="54">
        <v>4624</v>
      </c>
      <c r="N12" s="90">
        <v>5801</v>
      </c>
      <c r="O12" s="54">
        <v>5245</v>
      </c>
      <c r="P12" s="90">
        <v>715</v>
      </c>
      <c r="Q12" s="54">
        <v>705</v>
      </c>
      <c r="R12" s="90">
        <v>36845</v>
      </c>
      <c r="S12" s="54">
        <v>35308</v>
      </c>
      <c r="T12" s="27"/>
      <c r="U12" s="27"/>
      <c r="V12" s="27"/>
      <c r="W12" s="27"/>
      <c r="X12" s="27"/>
      <c r="Y12" s="27"/>
      <c r="Z12" s="27"/>
      <c r="AA12" s="27"/>
      <c r="AB12" s="27"/>
      <c r="AC12" s="27"/>
    </row>
    <row r="13" spans="1:29" ht="15.9" customHeight="1">
      <c r="A13" s="106"/>
      <c r="B13" s="62"/>
      <c r="C13" s="53" t="s">
        <v>78</v>
      </c>
      <c r="D13" s="53"/>
      <c r="E13" s="66" t="s">
        <v>79</v>
      </c>
      <c r="F13" s="90"/>
      <c r="G13" s="54">
        <v>0</v>
      </c>
      <c r="H13" s="123">
        <v>16</v>
      </c>
      <c r="I13" s="67">
        <v>453</v>
      </c>
      <c r="J13" s="123"/>
      <c r="K13" s="67">
        <v>0</v>
      </c>
      <c r="L13" s="90"/>
      <c r="M13" s="54">
        <v>0</v>
      </c>
      <c r="N13" s="90">
        <v>50</v>
      </c>
      <c r="O13" s="54">
        <v>0</v>
      </c>
      <c r="P13" s="90"/>
      <c r="Q13" s="54">
        <v>0</v>
      </c>
      <c r="R13" s="90">
        <v>2</v>
      </c>
      <c r="S13" s="54">
        <v>2</v>
      </c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spans="1:29" ht="15.9" customHeight="1">
      <c r="A14" s="106"/>
      <c r="B14" s="53" t="s">
        <v>80</v>
      </c>
      <c r="C14" s="53"/>
      <c r="D14" s="53"/>
      <c r="E14" s="66" t="s">
        <v>81</v>
      </c>
      <c r="F14" s="90">
        <f t="shared" ref="F14:F15" si="0">F9-F12</f>
        <v>30</v>
      </c>
      <c r="G14" s="54">
        <f t="shared" ref="F14:P15" si="1">G9-G12</f>
        <v>68</v>
      </c>
      <c r="H14" s="90">
        <f t="shared" si="1"/>
        <v>2755</v>
      </c>
      <c r="I14" s="54">
        <f t="shared" si="1"/>
        <v>3656</v>
      </c>
      <c r="J14" s="90">
        <f t="shared" si="1"/>
        <v>39</v>
      </c>
      <c r="K14" s="54">
        <f t="shared" si="1"/>
        <v>-131</v>
      </c>
      <c r="L14" s="90">
        <f t="shared" si="1"/>
        <v>315</v>
      </c>
      <c r="M14" s="54">
        <f t="shared" si="1"/>
        <v>123</v>
      </c>
      <c r="N14" s="90">
        <f t="shared" si="1"/>
        <v>51</v>
      </c>
      <c r="O14" s="54">
        <f t="shared" si="1"/>
        <v>743</v>
      </c>
      <c r="P14" s="90">
        <f t="shared" si="1"/>
        <v>6</v>
      </c>
      <c r="Q14" s="54">
        <f t="shared" ref="P14:S15" si="2">Q9-Q12</f>
        <v>46</v>
      </c>
      <c r="R14" s="90">
        <f t="shared" si="2"/>
        <v>-1492</v>
      </c>
      <c r="S14" s="54">
        <f t="shared" si="2"/>
        <v>-1357</v>
      </c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spans="1:29" ht="15.9" customHeight="1">
      <c r="A15" s="106"/>
      <c r="B15" s="53" t="s">
        <v>82</v>
      </c>
      <c r="C15" s="53"/>
      <c r="D15" s="53"/>
      <c r="E15" s="66" t="s">
        <v>83</v>
      </c>
      <c r="F15" s="90">
        <f t="shared" si="0"/>
        <v>0</v>
      </c>
      <c r="G15" s="54">
        <f t="shared" si="1"/>
        <v>0</v>
      </c>
      <c r="H15" s="90">
        <f t="shared" si="1"/>
        <v>-16</v>
      </c>
      <c r="I15" s="54">
        <f t="shared" si="1"/>
        <v>-415</v>
      </c>
      <c r="J15" s="90">
        <f t="shared" si="1"/>
        <v>0</v>
      </c>
      <c r="K15" s="54">
        <f>K10-K13</f>
        <v>0</v>
      </c>
      <c r="L15" s="90">
        <f t="shared" si="1"/>
        <v>0</v>
      </c>
      <c r="M15" s="54">
        <f t="shared" si="1"/>
        <v>0</v>
      </c>
      <c r="N15" s="90">
        <f t="shared" si="1"/>
        <v>-50</v>
      </c>
      <c r="O15" s="54">
        <f t="shared" si="1"/>
        <v>0</v>
      </c>
      <c r="P15" s="90">
        <f t="shared" si="1"/>
        <v>0</v>
      </c>
      <c r="Q15" s="54">
        <f t="shared" si="2"/>
        <v>0</v>
      </c>
      <c r="R15" s="90">
        <f t="shared" si="2"/>
        <v>-2</v>
      </c>
      <c r="S15" s="54">
        <f t="shared" si="2"/>
        <v>-2</v>
      </c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spans="1:29" ht="15.9" customHeight="1">
      <c r="A16" s="106"/>
      <c r="B16" s="53" t="s">
        <v>84</v>
      </c>
      <c r="C16" s="53"/>
      <c r="D16" s="53"/>
      <c r="E16" s="66" t="s">
        <v>85</v>
      </c>
      <c r="F16" s="90">
        <f t="shared" ref="F16" si="3">F8-F11</f>
        <v>30</v>
      </c>
      <c r="G16" s="54">
        <f t="shared" ref="F16:P16" si="4">G8-G11</f>
        <v>68</v>
      </c>
      <c r="H16" s="90">
        <f t="shared" si="4"/>
        <v>2739</v>
      </c>
      <c r="I16" s="54">
        <f t="shared" si="4"/>
        <v>3241</v>
      </c>
      <c r="J16" s="90">
        <f t="shared" si="4"/>
        <v>39</v>
      </c>
      <c r="K16" s="54">
        <f t="shared" si="4"/>
        <v>-131</v>
      </c>
      <c r="L16" s="90">
        <f t="shared" si="4"/>
        <v>215</v>
      </c>
      <c r="M16" s="54">
        <f t="shared" si="4"/>
        <v>123</v>
      </c>
      <c r="N16" s="90">
        <f t="shared" si="4"/>
        <v>1</v>
      </c>
      <c r="O16" s="54">
        <f t="shared" si="4"/>
        <v>743</v>
      </c>
      <c r="P16" s="90">
        <f t="shared" si="4"/>
        <v>6</v>
      </c>
      <c r="Q16" s="54">
        <f t="shared" ref="P16:S16" si="5">Q8-Q11</f>
        <v>46</v>
      </c>
      <c r="R16" s="90">
        <f t="shared" si="5"/>
        <v>-1494</v>
      </c>
      <c r="S16" s="54">
        <f t="shared" si="5"/>
        <v>-1359</v>
      </c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29" ht="15.9" customHeight="1">
      <c r="A17" s="106"/>
      <c r="B17" s="53" t="s">
        <v>86</v>
      </c>
      <c r="C17" s="53"/>
      <c r="D17" s="53"/>
      <c r="E17" s="51"/>
      <c r="F17" s="90"/>
      <c r="G17" s="54"/>
      <c r="H17" s="123"/>
      <c r="I17" s="67"/>
      <c r="J17" s="90"/>
      <c r="K17" s="54"/>
      <c r="L17" s="90"/>
      <c r="M17" s="54"/>
      <c r="N17" s="123"/>
      <c r="O17" s="67"/>
      <c r="P17" s="90"/>
      <c r="Q17" s="67"/>
      <c r="R17" s="90">
        <v>11230</v>
      </c>
      <c r="S17" s="67">
        <v>9151</v>
      </c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spans="1:29" ht="15.9" customHeight="1">
      <c r="A18" s="106"/>
      <c r="B18" s="53" t="s">
        <v>87</v>
      </c>
      <c r="C18" s="53"/>
      <c r="D18" s="53"/>
      <c r="E18" s="51"/>
      <c r="F18" s="121"/>
      <c r="G18" s="68"/>
      <c r="H18" s="121"/>
      <c r="I18" s="68"/>
      <c r="J18" s="121"/>
      <c r="K18" s="68"/>
      <c r="L18" s="121"/>
      <c r="M18" s="68"/>
      <c r="N18" s="121"/>
      <c r="O18" s="68"/>
      <c r="P18" s="121"/>
      <c r="Q18" s="68"/>
      <c r="R18" s="121">
        <v>0</v>
      </c>
      <c r="S18" s="68">
        <v>0</v>
      </c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spans="1:29" ht="15.9" customHeight="1">
      <c r="A19" s="106" t="s">
        <v>88</v>
      </c>
      <c r="B19" s="61" t="s">
        <v>89</v>
      </c>
      <c r="C19" s="53"/>
      <c r="D19" s="53"/>
      <c r="E19" s="66"/>
      <c r="F19" s="90">
        <v>4239</v>
      </c>
      <c r="G19" s="54">
        <v>3734</v>
      </c>
      <c r="H19" s="90">
        <v>341</v>
      </c>
      <c r="I19" s="54">
        <v>367</v>
      </c>
      <c r="J19" s="90">
        <v>923</v>
      </c>
      <c r="K19" s="54">
        <v>377</v>
      </c>
      <c r="L19" s="90">
        <v>75</v>
      </c>
      <c r="M19" s="54">
        <v>29</v>
      </c>
      <c r="N19" s="90">
        <v>0</v>
      </c>
      <c r="O19" s="54">
        <v>0</v>
      </c>
      <c r="P19" s="90">
        <v>646</v>
      </c>
      <c r="Q19" s="54">
        <v>869</v>
      </c>
      <c r="R19" s="90">
        <v>4729</v>
      </c>
      <c r="S19" s="54">
        <v>3340</v>
      </c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spans="1:29" ht="15.9" customHeight="1">
      <c r="A20" s="106"/>
      <c r="B20" s="62"/>
      <c r="C20" s="53" t="s">
        <v>90</v>
      </c>
      <c r="D20" s="53"/>
      <c r="E20" s="66"/>
      <c r="F20" s="90">
        <v>1367</v>
      </c>
      <c r="G20" s="54">
        <v>1141</v>
      </c>
      <c r="H20" s="90">
        <v>0</v>
      </c>
      <c r="I20" s="54">
        <v>0</v>
      </c>
      <c r="J20" s="90">
        <v>0</v>
      </c>
      <c r="K20" s="54">
        <v>0</v>
      </c>
      <c r="L20" s="90">
        <v>0</v>
      </c>
      <c r="M20" s="54">
        <v>0</v>
      </c>
      <c r="N20" s="90">
        <v>0</v>
      </c>
      <c r="O20" s="54">
        <v>0</v>
      </c>
      <c r="P20" s="90">
        <v>0</v>
      </c>
      <c r="Q20" s="54">
        <v>0</v>
      </c>
      <c r="R20" s="90">
        <v>3600</v>
      </c>
      <c r="S20" s="54">
        <v>2407</v>
      </c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spans="1:29" ht="15.9" customHeight="1">
      <c r="A21" s="106"/>
      <c r="B21" s="53" t="s">
        <v>91</v>
      </c>
      <c r="C21" s="53"/>
      <c r="D21" s="53"/>
      <c r="E21" s="66" t="s">
        <v>92</v>
      </c>
      <c r="F21" s="90">
        <v>4239</v>
      </c>
      <c r="G21" s="54">
        <v>3734</v>
      </c>
      <c r="H21" s="90">
        <v>341</v>
      </c>
      <c r="I21" s="54">
        <v>367</v>
      </c>
      <c r="J21" s="90">
        <v>923</v>
      </c>
      <c r="K21" s="54">
        <v>377</v>
      </c>
      <c r="L21" s="124">
        <v>75</v>
      </c>
      <c r="M21" s="54">
        <v>29</v>
      </c>
      <c r="N21" s="90">
        <v>0</v>
      </c>
      <c r="O21" s="54">
        <v>0</v>
      </c>
      <c r="P21" s="90">
        <v>646</v>
      </c>
      <c r="Q21" s="54">
        <v>869</v>
      </c>
      <c r="R21" s="90">
        <v>4729</v>
      </c>
      <c r="S21" s="54">
        <v>3340</v>
      </c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spans="1:29" ht="15.9" customHeight="1">
      <c r="A22" s="106"/>
      <c r="B22" s="61" t="s">
        <v>93</v>
      </c>
      <c r="C22" s="53"/>
      <c r="D22" s="53"/>
      <c r="E22" s="66" t="s">
        <v>94</v>
      </c>
      <c r="F22" s="90">
        <v>5188</v>
      </c>
      <c r="G22" s="54">
        <v>4763</v>
      </c>
      <c r="H22" s="90">
        <v>11455</v>
      </c>
      <c r="I22" s="54">
        <v>16523</v>
      </c>
      <c r="J22" s="90">
        <v>1597</v>
      </c>
      <c r="K22" s="54">
        <v>1139</v>
      </c>
      <c r="L22" s="90">
        <v>2462</v>
      </c>
      <c r="M22" s="54">
        <v>1874</v>
      </c>
      <c r="N22" s="90">
        <v>6678</v>
      </c>
      <c r="O22" s="54">
        <v>7852</v>
      </c>
      <c r="P22" s="90">
        <v>942</v>
      </c>
      <c r="Q22" s="54">
        <v>1219</v>
      </c>
      <c r="R22" s="90">
        <v>5730</v>
      </c>
      <c r="S22" s="54">
        <v>4286</v>
      </c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spans="1:29" ht="15.9" customHeight="1">
      <c r="A23" s="106"/>
      <c r="B23" s="62" t="s">
        <v>95</v>
      </c>
      <c r="C23" s="53" t="s">
        <v>96</v>
      </c>
      <c r="D23" s="53"/>
      <c r="E23" s="66"/>
      <c r="F23" s="90">
        <v>1259</v>
      </c>
      <c r="G23" s="54">
        <v>1328</v>
      </c>
      <c r="H23" s="90">
        <v>44</v>
      </c>
      <c r="I23" s="54">
        <v>47</v>
      </c>
      <c r="J23" s="90">
        <v>413</v>
      </c>
      <c r="K23" s="54">
        <v>431</v>
      </c>
      <c r="L23" s="90">
        <v>758</v>
      </c>
      <c r="M23" s="54">
        <v>888</v>
      </c>
      <c r="N23" s="90">
        <v>0</v>
      </c>
      <c r="O23" s="54">
        <v>0</v>
      </c>
      <c r="P23" s="90">
        <v>0</v>
      </c>
      <c r="Q23" s="54">
        <v>0</v>
      </c>
      <c r="R23" s="90">
        <v>1931</v>
      </c>
      <c r="S23" s="54">
        <v>1842</v>
      </c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spans="1:29" ht="15.9" customHeight="1">
      <c r="A24" s="106"/>
      <c r="B24" s="53" t="s">
        <v>97</v>
      </c>
      <c r="C24" s="53"/>
      <c r="D24" s="53"/>
      <c r="E24" s="66" t="s">
        <v>98</v>
      </c>
      <c r="F24" s="90">
        <f t="shared" ref="F24" si="6">F21-F22</f>
        <v>-949</v>
      </c>
      <c r="G24" s="54">
        <f t="shared" ref="F24:P24" si="7">G21-G22</f>
        <v>-1029</v>
      </c>
      <c r="H24" s="90">
        <f t="shared" si="7"/>
        <v>-11114</v>
      </c>
      <c r="I24" s="54">
        <f t="shared" si="7"/>
        <v>-16156</v>
      </c>
      <c r="J24" s="90">
        <f t="shared" si="7"/>
        <v>-674</v>
      </c>
      <c r="K24" s="54">
        <f t="shared" si="7"/>
        <v>-762</v>
      </c>
      <c r="L24" s="90">
        <f>L21-L22</f>
        <v>-2387</v>
      </c>
      <c r="M24" s="54">
        <f t="shared" si="7"/>
        <v>-1845</v>
      </c>
      <c r="N24" s="90">
        <f>N21-N22</f>
        <v>-6678</v>
      </c>
      <c r="O24" s="54">
        <f t="shared" si="7"/>
        <v>-7852</v>
      </c>
      <c r="P24" s="90">
        <f t="shared" si="7"/>
        <v>-296</v>
      </c>
      <c r="Q24" s="54">
        <f t="shared" ref="P24:S24" si="8">Q21-Q22</f>
        <v>-350</v>
      </c>
      <c r="R24" s="90">
        <f t="shared" si="8"/>
        <v>-1001</v>
      </c>
      <c r="S24" s="54">
        <f t="shared" si="8"/>
        <v>-946</v>
      </c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spans="1:29" ht="15.9" customHeight="1">
      <c r="A25" s="106"/>
      <c r="B25" s="61" t="s">
        <v>99</v>
      </c>
      <c r="C25" s="61"/>
      <c r="D25" s="61"/>
      <c r="E25" s="110" t="s">
        <v>100</v>
      </c>
      <c r="F25" s="105">
        <v>949</v>
      </c>
      <c r="G25" s="102">
        <v>1029</v>
      </c>
      <c r="H25" s="105">
        <v>11114</v>
      </c>
      <c r="I25" s="105">
        <v>16156</v>
      </c>
      <c r="J25" s="105">
        <v>674</v>
      </c>
      <c r="K25" s="105">
        <v>762</v>
      </c>
      <c r="L25" s="105">
        <v>2387</v>
      </c>
      <c r="M25" s="105">
        <v>1845</v>
      </c>
      <c r="N25" s="105">
        <v>6678</v>
      </c>
      <c r="O25" s="105">
        <v>7852</v>
      </c>
      <c r="P25" s="105">
        <v>296</v>
      </c>
      <c r="Q25" s="105">
        <v>350</v>
      </c>
      <c r="R25" s="105">
        <v>1001</v>
      </c>
      <c r="S25" s="102">
        <v>946</v>
      </c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spans="1:29" ht="15.9" customHeight="1">
      <c r="A26" s="106"/>
      <c r="B26" s="79" t="s">
        <v>101</v>
      </c>
      <c r="C26" s="79"/>
      <c r="D26" s="79"/>
      <c r="E26" s="111"/>
      <c r="F26" s="122"/>
      <c r="G26" s="103"/>
      <c r="H26" s="122"/>
      <c r="I26" s="103"/>
      <c r="J26" s="122"/>
      <c r="K26" s="103"/>
      <c r="L26" s="122"/>
      <c r="M26" s="103"/>
      <c r="N26" s="122"/>
      <c r="O26" s="103"/>
      <c r="P26" s="122"/>
      <c r="Q26" s="103"/>
      <c r="R26" s="122"/>
      <c r="S26" s="103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spans="1:29" ht="15.9" customHeight="1">
      <c r="A27" s="106"/>
      <c r="B27" s="53" t="s">
        <v>102</v>
      </c>
      <c r="C27" s="53"/>
      <c r="D27" s="53"/>
      <c r="E27" s="66" t="s">
        <v>103</v>
      </c>
      <c r="F27" s="90">
        <f>F24+F25</f>
        <v>0</v>
      </c>
      <c r="G27" s="54">
        <f>G24+G25</f>
        <v>0</v>
      </c>
      <c r="H27" s="90">
        <f t="shared" ref="H27" si="9">H24+H25</f>
        <v>0</v>
      </c>
      <c r="I27" s="54">
        <f t="shared" ref="H27:P27" si="10">I24+I25</f>
        <v>0</v>
      </c>
      <c r="J27" s="90">
        <f t="shared" si="10"/>
        <v>0</v>
      </c>
      <c r="K27" s="54">
        <f t="shared" si="10"/>
        <v>0</v>
      </c>
      <c r="L27" s="90">
        <f t="shared" si="10"/>
        <v>0</v>
      </c>
      <c r="M27" s="54">
        <f t="shared" si="10"/>
        <v>0</v>
      </c>
      <c r="N27" s="90">
        <f t="shared" si="10"/>
        <v>0</v>
      </c>
      <c r="O27" s="54">
        <f t="shared" si="10"/>
        <v>0</v>
      </c>
      <c r="P27" s="90">
        <f t="shared" si="10"/>
        <v>0</v>
      </c>
      <c r="Q27" s="54">
        <f t="shared" ref="P27:S27" si="11">Q24+Q25</f>
        <v>0</v>
      </c>
      <c r="R27" s="90">
        <f t="shared" si="11"/>
        <v>0</v>
      </c>
      <c r="S27" s="54">
        <f t="shared" si="11"/>
        <v>0</v>
      </c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1:29" ht="15.9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spans="1:29" ht="15.9" customHeight="1">
      <c r="A29" s="12"/>
      <c r="F29" s="27"/>
      <c r="G29" s="27"/>
      <c r="H29" s="27"/>
      <c r="I29" s="27"/>
      <c r="J29" s="28"/>
      <c r="K29" s="28"/>
      <c r="L29" s="27"/>
      <c r="M29" s="27"/>
      <c r="N29" s="27"/>
      <c r="P29" s="27"/>
      <c r="Q29" s="27"/>
      <c r="R29" s="27"/>
      <c r="S29" s="28" t="s">
        <v>104</v>
      </c>
      <c r="T29" s="27"/>
      <c r="U29" s="27"/>
      <c r="V29" s="27"/>
      <c r="W29" s="27"/>
      <c r="X29" s="27"/>
      <c r="Y29" s="27"/>
      <c r="Z29" s="27"/>
      <c r="AA29" s="27"/>
      <c r="AB29" s="27"/>
      <c r="AC29" s="28"/>
    </row>
    <row r="30" spans="1:29" ht="15.9" customHeight="1">
      <c r="A30" s="109" t="s">
        <v>105</v>
      </c>
      <c r="B30" s="109"/>
      <c r="C30" s="109"/>
      <c r="D30" s="109"/>
      <c r="E30" s="109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29"/>
      <c r="U30" s="27"/>
      <c r="V30" s="29"/>
      <c r="W30" s="27"/>
      <c r="X30" s="29"/>
      <c r="Y30" s="27"/>
      <c r="Z30" s="29"/>
      <c r="AA30" s="27"/>
      <c r="AB30" s="29"/>
      <c r="AC30" s="27"/>
    </row>
    <row r="31" spans="1:29" ht="15.9" customHeight="1">
      <c r="A31" s="109"/>
      <c r="B31" s="109"/>
      <c r="C31" s="109"/>
      <c r="D31" s="109"/>
      <c r="E31" s="109"/>
      <c r="F31" s="51" t="s">
        <v>66</v>
      </c>
      <c r="G31" s="51" t="s">
        <v>6</v>
      </c>
      <c r="H31" s="51" t="s">
        <v>66</v>
      </c>
      <c r="I31" s="51" t="s">
        <v>6</v>
      </c>
      <c r="J31" s="51" t="s">
        <v>66</v>
      </c>
      <c r="K31" s="51" t="s">
        <v>6</v>
      </c>
      <c r="L31" s="51" t="s">
        <v>66</v>
      </c>
      <c r="M31" s="51" t="s">
        <v>6</v>
      </c>
      <c r="N31" s="51" t="s">
        <v>66</v>
      </c>
      <c r="O31" s="51" t="s">
        <v>6</v>
      </c>
      <c r="P31" s="51" t="s">
        <v>66</v>
      </c>
      <c r="Q31" s="51" t="s">
        <v>6</v>
      </c>
      <c r="R31" s="51" t="s">
        <v>66</v>
      </c>
      <c r="S31" s="51" t="s">
        <v>6</v>
      </c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ht="15.9" customHeight="1">
      <c r="A32" s="106" t="s">
        <v>106</v>
      </c>
      <c r="B32" s="61" t="s">
        <v>68</v>
      </c>
      <c r="C32" s="53"/>
      <c r="D32" s="53"/>
      <c r="E32" s="66" t="s">
        <v>69</v>
      </c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31"/>
      <c r="U32" s="31"/>
      <c r="V32" s="31"/>
      <c r="W32" s="31"/>
      <c r="X32" s="32"/>
      <c r="Y32" s="32"/>
      <c r="Z32" s="31"/>
      <c r="AA32" s="31"/>
      <c r="AB32" s="32"/>
      <c r="AC32" s="32"/>
    </row>
    <row r="33" spans="1:29" ht="15.9" customHeight="1">
      <c r="A33" s="112"/>
      <c r="B33" s="63"/>
      <c r="C33" s="61" t="s">
        <v>107</v>
      </c>
      <c r="D33" s="53"/>
      <c r="E33" s="6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31"/>
      <c r="U33" s="31"/>
      <c r="V33" s="31"/>
      <c r="W33" s="31"/>
      <c r="X33" s="32"/>
      <c r="Y33" s="32"/>
      <c r="Z33" s="31"/>
      <c r="AA33" s="31"/>
      <c r="AB33" s="32"/>
      <c r="AC33" s="32"/>
    </row>
    <row r="34" spans="1:29" ht="15.9" customHeight="1">
      <c r="A34" s="112"/>
      <c r="B34" s="63"/>
      <c r="C34" s="62"/>
      <c r="D34" s="53" t="s">
        <v>108</v>
      </c>
      <c r="E34" s="6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31"/>
      <c r="U34" s="31"/>
      <c r="V34" s="31"/>
      <c r="W34" s="31"/>
      <c r="X34" s="32"/>
      <c r="Y34" s="32"/>
      <c r="Z34" s="31"/>
      <c r="AA34" s="31"/>
      <c r="AB34" s="32"/>
      <c r="AC34" s="32"/>
    </row>
    <row r="35" spans="1:29" ht="15.9" customHeight="1">
      <c r="A35" s="112"/>
      <c r="B35" s="62"/>
      <c r="C35" s="53" t="s">
        <v>109</v>
      </c>
      <c r="D35" s="53"/>
      <c r="E35" s="66"/>
      <c r="F35" s="54"/>
      <c r="G35" s="54"/>
      <c r="H35" s="54"/>
      <c r="I35" s="54"/>
      <c r="J35" s="68"/>
      <c r="K35" s="68"/>
      <c r="L35" s="54"/>
      <c r="M35" s="54"/>
      <c r="N35" s="54"/>
      <c r="O35" s="54"/>
      <c r="P35" s="54"/>
      <c r="Q35" s="54"/>
      <c r="R35" s="54"/>
      <c r="S35" s="54"/>
      <c r="T35" s="31"/>
      <c r="U35" s="31"/>
      <c r="V35" s="31"/>
      <c r="W35" s="31"/>
      <c r="X35" s="32"/>
      <c r="Y35" s="32"/>
      <c r="Z35" s="31"/>
      <c r="AA35" s="31"/>
      <c r="AB35" s="32"/>
      <c r="AC35" s="32"/>
    </row>
    <row r="36" spans="1:29" ht="15.9" customHeight="1">
      <c r="A36" s="112"/>
      <c r="B36" s="61" t="s">
        <v>74</v>
      </c>
      <c r="C36" s="53"/>
      <c r="D36" s="53"/>
      <c r="E36" s="66" t="s">
        <v>71</v>
      </c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31"/>
      <c r="U36" s="31"/>
      <c r="V36" s="31"/>
      <c r="W36" s="31"/>
      <c r="X36" s="31"/>
      <c r="Y36" s="31"/>
      <c r="Z36" s="31"/>
      <c r="AA36" s="31"/>
      <c r="AB36" s="32"/>
      <c r="AC36" s="32"/>
    </row>
    <row r="37" spans="1:29" ht="15.9" customHeight="1">
      <c r="A37" s="112"/>
      <c r="B37" s="63"/>
      <c r="C37" s="53" t="s">
        <v>110</v>
      </c>
      <c r="D37" s="53"/>
      <c r="E37" s="6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31"/>
      <c r="U37" s="31"/>
      <c r="V37" s="31"/>
      <c r="W37" s="31"/>
      <c r="X37" s="31"/>
      <c r="Y37" s="31"/>
      <c r="Z37" s="31"/>
      <c r="AA37" s="31"/>
      <c r="AB37" s="32"/>
      <c r="AC37" s="32"/>
    </row>
    <row r="38" spans="1:29" ht="15.9" customHeight="1">
      <c r="A38" s="112"/>
      <c r="B38" s="62"/>
      <c r="C38" s="53" t="s">
        <v>111</v>
      </c>
      <c r="D38" s="53"/>
      <c r="E38" s="66"/>
      <c r="F38" s="54"/>
      <c r="G38" s="54"/>
      <c r="H38" s="54"/>
      <c r="I38" s="54"/>
      <c r="J38" s="54"/>
      <c r="K38" s="68"/>
      <c r="L38" s="54"/>
      <c r="M38" s="54"/>
      <c r="N38" s="54"/>
      <c r="O38" s="54"/>
      <c r="P38" s="54"/>
      <c r="Q38" s="54"/>
      <c r="R38" s="54"/>
      <c r="S38" s="54"/>
      <c r="T38" s="31"/>
      <c r="U38" s="31"/>
      <c r="V38" s="32"/>
      <c r="W38" s="32"/>
      <c r="X38" s="31"/>
      <c r="Y38" s="31"/>
      <c r="Z38" s="31"/>
      <c r="AA38" s="31"/>
      <c r="AB38" s="32"/>
      <c r="AC38" s="32"/>
    </row>
    <row r="39" spans="1:29" ht="15.9" customHeight="1">
      <c r="A39" s="112"/>
      <c r="B39" s="47" t="s">
        <v>112</v>
      </c>
      <c r="C39" s="47"/>
      <c r="D39" s="47"/>
      <c r="E39" s="66" t="s">
        <v>113</v>
      </c>
      <c r="F39" s="54">
        <f>F32-F36</f>
        <v>0</v>
      </c>
      <c r="G39" s="54">
        <f t="shared" ref="G39:O39" si="12">G32-G36</f>
        <v>0</v>
      </c>
      <c r="H39" s="54">
        <f t="shared" si="12"/>
        <v>0</v>
      </c>
      <c r="I39" s="54">
        <f t="shared" si="12"/>
        <v>0</v>
      </c>
      <c r="J39" s="54">
        <f t="shared" si="12"/>
        <v>0</v>
      </c>
      <c r="K39" s="54">
        <f t="shared" si="12"/>
        <v>0</v>
      </c>
      <c r="L39" s="54">
        <f t="shared" si="12"/>
        <v>0</v>
      </c>
      <c r="M39" s="54">
        <f t="shared" si="12"/>
        <v>0</v>
      </c>
      <c r="N39" s="54">
        <f t="shared" si="12"/>
        <v>0</v>
      </c>
      <c r="O39" s="54">
        <f t="shared" si="12"/>
        <v>0</v>
      </c>
      <c r="P39" s="54">
        <f t="shared" ref="P39:S39" si="13">P32-P36</f>
        <v>0</v>
      </c>
      <c r="Q39" s="54">
        <f t="shared" si="13"/>
        <v>0</v>
      </c>
      <c r="R39" s="54">
        <f t="shared" si="13"/>
        <v>0</v>
      </c>
      <c r="S39" s="54">
        <f t="shared" si="13"/>
        <v>0</v>
      </c>
      <c r="T39" s="31"/>
      <c r="U39" s="31"/>
      <c r="V39" s="31"/>
      <c r="W39" s="31"/>
      <c r="X39" s="31"/>
      <c r="Y39" s="31"/>
      <c r="Z39" s="31"/>
      <c r="AA39" s="31"/>
      <c r="AB39" s="32"/>
      <c r="AC39" s="32"/>
    </row>
    <row r="40" spans="1:29" ht="15.9" customHeight="1">
      <c r="A40" s="106" t="s">
        <v>114</v>
      </c>
      <c r="B40" s="61" t="s">
        <v>115</v>
      </c>
      <c r="C40" s="53"/>
      <c r="D40" s="53"/>
      <c r="E40" s="66" t="s">
        <v>75</v>
      </c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31"/>
      <c r="U40" s="31"/>
      <c r="V40" s="31"/>
      <c r="W40" s="31"/>
      <c r="X40" s="32"/>
      <c r="Y40" s="32"/>
      <c r="Z40" s="32"/>
      <c r="AA40" s="32"/>
      <c r="AB40" s="31"/>
      <c r="AC40" s="31"/>
    </row>
    <row r="41" spans="1:29" ht="15.9" customHeight="1">
      <c r="A41" s="107"/>
      <c r="B41" s="62"/>
      <c r="C41" s="53" t="s">
        <v>116</v>
      </c>
      <c r="D41" s="53"/>
      <c r="E41" s="66"/>
      <c r="F41" s="68"/>
      <c r="G41" s="68"/>
      <c r="H41" s="68"/>
      <c r="I41" s="68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32"/>
      <c r="U41" s="32"/>
      <c r="V41" s="32"/>
      <c r="W41" s="32"/>
      <c r="X41" s="32"/>
      <c r="Y41" s="32"/>
      <c r="Z41" s="32"/>
      <c r="AA41" s="32"/>
      <c r="AB41" s="31"/>
      <c r="AC41" s="31"/>
    </row>
    <row r="42" spans="1:29" ht="15.9" customHeight="1">
      <c r="A42" s="107"/>
      <c r="B42" s="61" t="s">
        <v>93</v>
      </c>
      <c r="C42" s="53"/>
      <c r="D42" s="53"/>
      <c r="E42" s="66" t="s">
        <v>77</v>
      </c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31"/>
      <c r="U42" s="31"/>
      <c r="V42" s="31"/>
      <c r="W42" s="31"/>
      <c r="X42" s="32"/>
      <c r="Y42" s="32"/>
      <c r="Z42" s="31"/>
      <c r="AA42" s="31"/>
      <c r="AB42" s="31"/>
      <c r="AC42" s="31"/>
    </row>
    <row r="43" spans="1:29" ht="15.9" customHeight="1">
      <c r="A43" s="107"/>
      <c r="B43" s="62"/>
      <c r="C43" s="53" t="s">
        <v>117</v>
      </c>
      <c r="D43" s="53"/>
      <c r="E43" s="66"/>
      <c r="F43" s="54"/>
      <c r="G43" s="54"/>
      <c r="H43" s="54"/>
      <c r="I43" s="54"/>
      <c r="J43" s="68"/>
      <c r="K43" s="68"/>
      <c r="L43" s="54"/>
      <c r="M43" s="54"/>
      <c r="N43" s="54"/>
      <c r="O43" s="54"/>
      <c r="P43" s="54"/>
      <c r="Q43" s="54"/>
      <c r="R43" s="54"/>
      <c r="S43" s="54"/>
      <c r="T43" s="31"/>
      <c r="U43" s="31"/>
      <c r="V43" s="32"/>
      <c r="W43" s="31"/>
      <c r="X43" s="32"/>
      <c r="Y43" s="32"/>
      <c r="Z43" s="31"/>
      <c r="AA43" s="31"/>
      <c r="AB43" s="32"/>
      <c r="AC43" s="32"/>
    </row>
    <row r="44" spans="1:29" ht="15.9" customHeight="1">
      <c r="A44" s="107"/>
      <c r="B44" s="53" t="s">
        <v>112</v>
      </c>
      <c r="C44" s="53"/>
      <c r="D44" s="53"/>
      <c r="E44" s="66" t="s">
        <v>118</v>
      </c>
      <c r="F44" s="68">
        <f>F40-F42</f>
        <v>0</v>
      </c>
      <c r="G44" s="68">
        <f t="shared" ref="G44:O44" si="14">G40-G42</f>
        <v>0</v>
      </c>
      <c r="H44" s="68">
        <f t="shared" si="14"/>
        <v>0</v>
      </c>
      <c r="I44" s="68">
        <f t="shared" si="14"/>
        <v>0</v>
      </c>
      <c r="J44" s="68">
        <f t="shared" si="14"/>
        <v>0</v>
      </c>
      <c r="K44" s="68">
        <f t="shared" si="14"/>
        <v>0</v>
      </c>
      <c r="L44" s="68">
        <f t="shared" si="14"/>
        <v>0</v>
      </c>
      <c r="M44" s="68">
        <f t="shared" si="14"/>
        <v>0</v>
      </c>
      <c r="N44" s="68">
        <f t="shared" si="14"/>
        <v>0</v>
      </c>
      <c r="O44" s="68">
        <f t="shared" si="14"/>
        <v>0</v>
      </c>
      <c r="P44" s="68">
        <f t="shared" ref="P44:S44" si="15">P40-P42</f>
        <v>0</v>
      </c>
      <c r="Q44" s="68">
        <f t="shared" si="15"/>
        <v>0</v>
      </c>
      <c r="R44" s="68">
        <f t="shared" si="15"/>
        <v>0</v>
      </c>
      <c r="S44" s="68">
        <f t="shared" si="15"/>
        <v>0</v>
      </c>
      <c r="T44" s="32"/>
      <c r="U44" s="32"/>
      <c r="V44" s="31"/>
      <c r="W44" s="31"/>
      <c r="X44" s="32"/>
      <c r="Y44" s="32"/>
      <c r="Z44" s="31"/>
      <c r="AA44" s="31"/>
      <c r="AB44" s="31"/>
      <c r="AC44" s="31"/>
    </row>
    <row r="45" spans="1:29" ht="15.9" customHeight="1">
      <c r="A45" s="106" t="s">
        <v>119</v>
      </c>
      <c r="B45" s="47" t="s">
        <v>120</v>
      </c>
      <c r="C45" s="47"/>
      <c r="D45" s="47"/>
      <c r="E45" s="66" t="s">
        <v>121</v>
      </c>
      <c r="F45" s="54">
        <f>F39+F44</f>
        <v>0</v>
      </c>
      <c r="G45" s="54">
        <f t="shared" ref="G45:O45" si="16">G39+G44</f>
        <v>0</v>
      </c>
      <c r="H45" s="54">
        <f t="shared" si="16"/>
        <v>0</v>
      </c>
      <c r="I45" s="54">
        <f t="shared" si="16"/>
        <v>0</v>
      </c>
      <c r="J45" s="54">
        <f t="shared" si="16"/>
        <v>0</v>
      </c>
      <c r="K45" s="54">
        <f t="shared" si="16"/>
        <v>0</v>
      </c>
      <c r="L45" s="54">
        <f t="shared" si="16"/>
        <v>0</v>
      </c>
      <c r="M45" s="54">
        <f t="shared" si="16"/>
        <v>0</v>
      </c>
      <c r="N45" s="54">
        <f t="shared" si="16"/>
        <v>0</v>
      </c>
      <c r="O45" s="54">
        <f t="shared" si="16"/>
        <v>0</v>
      </c>
      <c r="P45" s="54">
        <f t="shared" ref="P45:S45" si="17">P39+P44</f>
        <v>0</v>
      </c>
      <c r="Q45" s="54">
        <f t="shared" si="17"/>
        <v>0</v>
      </c>
      <c r="R45" s="54">
        <f t="shared" si="17"/>
        <v>0</v>
      </c>
      <c r="S45" s="54">
        <f t="shared" si="17"/>
        <v>0</v>
      </c>
      <c r="T45" s="31"/>
      <c r="U45" s="31"/>
      <c r="V45" s="31"/>
      <c r="W45" s="31"/>
      <c r="X45" s="31"/>
      <c r="Y45" s="31"/>
      <c r="Z45" s="31"/>
      <c r="AA45" s="31"/>
      <c r="AB45" s="31"/>
      <c r="AC45" s="31"/>
    </row>
    <row r="46" spans="1:29" ht="15.9" customHeight="1">
      <c r="A46" s="107"/>
      <c r="B46" s="53" t="s">
        <v>122</v>
      </c>
      <c r="C46" s="53"/>
      <c r="D46" s="53"/>
      <c r="E46" s="53"/>
      <c r="F46" s="68"/>
      <c r="G46" s="68"/>
      <c r="H46" s="68"/>
      <c r="I46" s="68"/>
      <c r="J46" s="68"/>
      <c r="K46" s="68"/>
      <c r="L46" s="54"/>
      <c r="M46" s="54"/>
      <c r="N46" s="68"/>
      <c r="O46" s="68"/>
      <c r="P46" s="54"/>
      <c r="Q46" s="54"/>
      <c r="R46" s="54"/>
      <c r="S46" s="54"/>
      <c r="T46" s="32"/>
      <c r="U46" s="32"/>
      <c r="V46" s="32"/>
      <c r="W46" s="32"/>
      <c r="X46" s="32"/>
      <c r="Y46" s="32"/>
      <c r="Z46" s="32"/>
      <c r="AA46" s="32"/>
      <c r="AB46" s="32"/>
      <c r="AC46" s="32"/>
    </row>
    <row r="47" spans="1:29" ht="15.9" customHeight="1">
      <c r="A47" s="107"/>
      <c r="B47" s="53" t="s">
        <v>123</v>
      </c>
      <c r="C47" s="53"/>
      <c r="D47" s="53"/>
      <c r="E47" s="53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31"/>
      <c r="U47" s="31"/>
      <c r="V47" s="31"/>
      <c r="W47" s="31"/>
      <c r="X47" s="31"/>
      <c r="Y47" s="31"/>
      <c r="Z47" s="31"/>
      <c r="AA47" s="31"/>
      <c r="AB47" s="31"/>
      <c r="AC47" s="31"/>
    </row>
    <row r="48" spans="1:29" ht="15.9" customHeight="1">
      <c r="A48" s="107"/>
      <c r="B48" s="53" t="s">
        <v>124</v>
      </c>
      <c r="C48" s="53"/>
      <c r="D48" s="53"/>
      <c r="E48" s="53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31"/>
      <c r="U48" s="31"/>
      <c r="V48" s="31"/>
      <c r="W48" s="31"/>
      <c r="X48" s="31"/>
      <c r="Y48" s="31"/>
      <c r="Z48" s="31"/>
      <c r="AA48" s="31"/>
      <c r="AB48" s="31"/>
      <c r="AC48" s="31"/>
    </row>
    <row r="49" spans="1:1" ht="15.9" customHeight="1">
      <c r="A49" s="8" t="s">
        <v>125</v>
      </c>
    </row>
    <row r="50" spans="1:1" ht="15.9" customHeight="1">
      <c r="A50" s="8"/>
    </row>
  </sheetData>
  <mergeCells count="36">
    <mergeCell ref="A45:A48"/>
    <mergeCell ref="A6:E7"/>
    <mergeCell ref="A30:E31"/>
    <mergeCell ref="A8:A18"/>
    <mergeCell ref="A19:A27"/>
    <mergeCell ref="E25:E26"/>
    <mergeCell ref="A32:A39"/>
    <mergeCell ref="A40:A44"/>
    <mergeCell ref="F6:G6"/>
    <mergeCell ref="H6:I6"/>
    <mergeCell ref="J25:J26"/>
    <mergeCell ref="K25:K26"/>
    <mergeCell ref="F25:F26"/>
    <mergeCell ref="G25:G26"/>
    <mergeCell ref="H25:H26"/>
    <mergeCell ref="I25:I26"/>
    <mergeCell ref="N30:O30"/>
    <mergeCell ref="F30:G30"/>
    <mergeCell ref="H30:I30"/>
    <mergeCell ref="J30:K30"/>
    <mergeCell ref="L30:M30"/>
    <mergeCell ref="N25:N26"/>
    <mergeCell ref="O25:O26"/>
    <mergeCell ref="N6:O6"/>
    <mergeCell ref="L6:M6"/>
    <mergeCell ref="J6:K6"/>
    <mergeCell ref="L25:L26"/>
    <mergeCell ref="M25:M26"/>
    <mergeCell ref="R6:S6"/>
    <mergeCell ref="R25:R26"/>
    <mergeCell ref="S25:S26"/>
    <mergeCell ref="R30:S30"/>
    <mergeCell ref="P6:Q6"/>
    <mergeCell ref="P25:P26"/>
    <mergeCell ref="Q25:Q26"/>
    <mergeCell ref="P30:Q30"/>
  </mergeCells>
  <phoneticPr fontId="9"/>
  <printOptions horizontalCentered="1" gridLinesSet="0"/>
  <pageMargins left="0.78740157480314965" right="0.27" top="0.38" bottom="0.34" header="0.19685039370078741" footer="0.19685039370078741"/>
  <pageSetup paperSize="9" scale="60" orientation="landscape" r:id="rId1"/>
  <headerFooter alignWithMargins="0">
    <oddHeader>&amp;R&amp;"明朝,斜体"&amp;9都道府県－2</oddHeader>
  </headerFooter>
  <colBreaks count="1" manualBreakCount="1">
    <brk id="19" max="4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7"/>
  <sheetViews>
    <sheetView view="pageBreakPreview" zoomScaleNormal="100" zoomScaleSheetLayoutView="100" workbookViewId="0">
      <pane xSplit="5" ySplit="8" topLeftCell="F9" activePane="bottomRight" state="frozen"/>
      <selection activeCell="Q19" sqref="Q19"/>
      <selection pane="topRight" activeCell="Q19" sqref="Q19"/>
      <selection pane="bottomLeft" activeCell="Q19" sqref="Q19"/>
      <selection pane="bottomRight" activeCell="Q19" sqref="Q19"/>
    </sheetView>
  </sheetViews>
  <sheetFormatPr defaultColWidth="9" defaultRowHeight="13"/>
  <cols>
    <col min="1" max="2" width="3.54296875" style="2" customWidth="1"/>
    <col min="3" max="4" width="1.54296875" style="2" customWidth="1"/>
    <col min="5" max="5" width="32.54296875" style="2" customWidth="1"/>
    <col min="6" max="6" width="15.54296875" style="2" customWidth="1"/>
    <col min="7" max="7" width="10.54296875" style="2" customWidth="1"/>
    <col min="8" max="8" width="15.54296875" style="2" customWidth="1"/>
    <col min="9" max="9" width="10.54296875" style="2" customWidth="1"/>
    <col min="10" max="10" width="9" style="2"/>
    <col min="11" max="12" width="17.54296875" style="2" bestFit="1" customWidth="1"/>
    <col min="13" max="16384" width="9" style="2"/>
  </cols>
  <sheetData>
    <row r="1" spans="1:12" ht="33.9" customHeight="1">
      <c r="A1" s="16" t="s">
        <v>0</v>
      </c>
      <c r="B1" s="16"/>
      <c r="C1" s="16"/>
      <c r="D1" s="16"/>
      <c r="E1" s="21" t="s">
        <v>126</v>
      </c>
      <c r="F1" s="1"/>
    </row>
    <row r="3" spans="1:12" ht="14">
      <c r="A3" s="10" t="s">
        <v>127</v>
      </c>
    </row>
    <row r="5" spans="1:12">
      <c r="A5" s="17" t="s">
        <v>128</v>
      </c>
      <c r="B5" s="17"/>
      <c r="C5" s="17"/>
      <c r="D5" s="17"/>
      <c r="E5" s="17"/>
    </row>
    <row r="6" spans="1:12" ht="14">
      <c r="A6" s="3"/>
      <c r="H6" s="4"/>
      <c r="I6" s="9" t="s">
        <v>4</v>
      </c>
    </row>
    <row r="7" spans="1:12" ht="27" customHeight="1">
      <c r="A7" s="5"/>
      <c r="B7" s="6"/>
      <c r="C7" s="6"/>
      <c r="D7" s="6"/>
      <c r="E7" s="59"/>
      <c r="F7" s="48" t="s">
        <v>129</v>
      </c>
      <c r="G7" s="48"/>
      <c r="H7" s="48" t="s">
        <v>130</v>
      </c>
      <c r="I7" s="69" t="s">
        <v>7</v>
      </c>
      <c r="K7" s="86" t="s">
        <v>250</v>
      </c>
      <c r="L7" s="86" t="s">
        <v>253</v>
      </c>
    </row>
    <row r="8" spans="1:12" ht="17.149999999999999" customHeight="1">
      <c r="A8" s="18"/>
      <c r="B8" s="19"/>
      <c r="C8" s="19"/>
      <c r="D8" s="19"/>
      <c r="E8" s="60"/>
      <c r="F8" s="51" t="s">
        <v>131</v>
      </c>
      <c r="G8" s="51" t="s">
        <v>9</v>
      </c>
      <c r="H8" s="51" t="s">
        <v>131</v>
      </c>
      <c r="I8" s="52"/>
    </row>
    <row r="9" spans="1:12" ht="18" customHeight="1">
      <c r="A9" s="96" t="s">
        <v>11</v>
      </c>
      <c r="B9" s="96" t="s">
        <v>12</v>
      </c>
      <c r="C9" s="91" t="s">
        <v>13</v>
      </c>
      <c r="D9" s="92"/>
      <c r="E9" s="92"/>
      <c r="F9" s="90">
        <f>ROUND(K9/1000,0)</f>
        <v>321553</v>
      </c>
      <c r="G9" s="55">
        <f>F9/$F$27*100</f>
        <v>35.533623743819938</v>
      </c>
      <c r="H9" s="54">
        <v>313467</v>
      </c>
      <c r="I9" s="55">
        <f t="shared" ref="I9:I45" si="0">(F9/H9-1)*100</f>
        <v>2.5795378779903455</v>
      </c>
      <c r="K9" s="2">
        <v>321552570</v>
      </c>
    </row>
    <row r="10" spans="1:12" ht="18" customHeight="1">
      <c r="A10" s="96"/>
      <c r="B10" s="96"/>
      <c r="C10" s="93"/>
      <c r="D10" s="91" t="s">
        <v>14</v>
      </c>
      <c r="E10" s="92"/>
      <c r="F10" s="90">
        <f t="shared" ref="F10:F26" si="1">ROUND(K10/1000,0)</f>
        <v>83917</v>
      </c>
      <c r="G10" s="55">
        <f t="shared" ref="G10:G27" si="2">F10/$F$27*100</f>
        <v>9.273354948360419</v>
      </c>
      <c r="H10" s="54">
        <v>80938</v>
      </c>
      <c r="I10" s="55">
        <f t="shared" si="0"/>
        <v>3.6805950233512075</v>
      </c>
      <c r="K10" s="2">
        <v>83916915</v>
      </c>
    </row>
    <row r="11" spans="1:12" ht="18" customHeight="1">
      <c r="A11" s="96"/>
      <c r="B11" s="96"/>
      <c r="C11" s="93"/>
      <c r="D11" s="93"/>
      <c r="E11" s="94" t="s">
        <v>15</v>
      </c>
      <c r="F11" s="90">
        <f t="shared" si="1"/>
        <v>68257</v>
      </c>
      <c r="G11" s="55">
        <f t="shared" si="2"/>
        <v>7.5428267062721153</v>
      </c>
      <c r="H11" s="54">
        <v>67421</v>
      </c>
      <c r="I11" s="55">
        <f t="shared" si="0"/>
        <v>1.2399697423651324</v>
      </c>
      <c r="K11" s="2">
        <v>68256613</v>
      </c>
    </row>
    <row r="12" spans="1:12" ht="18" customHeight="1">
      <c r="A12" s="96"/>
      <c r="B12" s="96"/>
      <c r="C12" s="93"/>
      <c r="D12" s="93"/>
      <c r="E12" s="94" t="s">
        <v>16</v>
      </c>
      <c r="F12" s="90">
        <f t="shared" si="1"/>
        <v>4782</v>
      </c>
      <c r="G12" s="55">
        <f t="shared" si="2"/>
        <v>0.52844099959554702</v>
      </c>
      <c r="H12" s="54">
        <v>4647</v>
      </c>
      <c r="I12" s="55">
        <f t="shared" si="0"/>
        <v>2.9051000645577751</v>
      </c>
      <c r="K12" s="2">
        <v>4782017</v>
      </c>
    </row>
    <row r="13" spans="1:12" ht="18" customHeight="1">
      <c r="A13" s="96"/>
      <c r="B13" s="96"/>
      <c r="C13" s="93"/>
      <c r="D13" s="95"/>
      <c r="E13" s="94" t="s">
        <v>17</v>
      </c>
      <c r="F13" s="90">
        <f t="shared" si="1"/>
        <v>141</v>
      </c>
      <c r="G13" s="55">
        <f t="shared" si="2"/>
        <v>1.5581384555201199E-2</v>
      </c>
      <c r="H13" s="54">
        <v>163</v>
      </c>
      <c r="I13" s="55">
        <f t="shared" si="0"/>
        <v>-13.496932515337424</v>
      </c>
      <c r="K13" s="2">
        <v>141093</v>
      </c>
    </row>
    <row r="14" spans="1:12" ht="18" customHeight="1">
      <c r="A14" s="96"/>
      <c r="B14" s="96"/>
      <c r="C14" s="93"/>
      <c r="D14" s="91" t="s">
        <v>18</v>
      </c>
      <c r="E14" s="92"/>
      <c r="F14" s="90">
        <f t="shared" si="1"/>
        <v>74336</v>
      </c>
      <c r="G14" s="55">
        <f t="shared" si="2"/>
        <v>8.2145943425208241</v>
      </c>
      <c r="H14" s="54">
        <v>69098</v>
      </c>
      <c r="I14" s="55">
        <f t="shared" si="0"/>
        <v>7.5805377869113455</v>
      </c>
      <c r="K14" s="2">
        <v>74336370</v>
      </c>
    </row>
    <row r="15" spans="1:12" ht="18" customHeight="1">
      <c r="A15" s="96"/>
      <c r="B15" s="96"/>
      <c r="C15" s="93"/>
      <c r="D15" s="93"/>
      <c r="E15" s="94" t="s">
        <v>19</v>
      </c>
      <c r="F15" s="90">
        <f t="shared" si="1"/>
        <v>2508</v>
      </c>
      <c r="G15" s="55">
        <f t="shared" si="2"/>
        <v>0.27714973379038726</v>
      </c>
      <c r="H15" s="54">
        <v>2486</v>
      </c>
      <c r="I15" s="55">
        <f t="shared" si="0"/>
        <v>0.88495575221239076</v>
      </c>
      <c r="K15" s="2">
        <v>2508259</v>
      </c>
    </row>
    <row r="16" spans="1:12" ht="18" customHeight="1">
      <c r="A16" s="96"/>
      <c r="B16" s="96"/>
      <c r="C16" s="93"/>
      <c r="D16" s="95"/>
      <c r="E16" s="94" t="s">
        <v>20</v>
      </c>
      <c r="F16" s="90">
        <f t="shared" si="1"/>
        <v>71828</v>
      </c>
      <c r="G16" s="55">
        <f t="shared" si="2"/>
        <v>7.9374446087304378</v>
      </c>
      <c r="H16" s="54">
        <v>66612</v>
      </c>
      <c r="I16" s="55">
        <f t="shared" si="0"/>
        <v>7.8304209451750539</v>
      </c>
      <c r="K16" s="2">
        <v>71828111</v>
      </c>
    </row>
    <row r="17" spans="1:12" ht="18" customHeight="1">
      <c r="A17" s="96"/>
      <c r="B17" s="96"/>
      <c r="C17" s="93"/>
      <c r="D17" s="113" t="s">
        <v>21</v>
      </c>
      <c r="E17" s="114"/>
      <c r="F17" s="125">
        <f t="shared" si="1"/>
        <v>100604</v>
      </c>
      <c r="G17" s="126">
        <f t="shared" si="2"/>
        <v>11.117373133272777</v>
      </c>
      <c r="H17" s="56">
        <v>101198</v>
      </c>
      <c r="I17" s="55">
        <f t="shared" si="0"/>
        <v>-0.58696812189964476</v>
      </c>
      <c r="K17" s="2">
        <f>51559039+49045058</f>
        <v>100604097</v>
      </c>
      <c r="L17" s="2">
        <f>51146504+50051025</f>
        <v>101197529</v>
      </c>
    </row>
    <row r="18" spans="1:12" ht="18" customHeight="1">
      <c r="A18" s="96"/>
      <c r="B18" s="96"/>
      <c r="C18" s="63"/>
      <c r="D18" s="97" t="s">
        <v>22</v>
      </c>
      <c r="E18" s="99"/>
      <c r="F18" s="90">
        <f t="shared" si="1"/>
        <v>5830</v>
      </c>
      <c r="G18" s="55">
        <f t="shared" si="2"/>
        <v>0.64425157416186507</v>
      </c>
      <c r="H18" s="54">
        <v>5862</v>
      </c>
      <c r="I18" s="55">
        <f t="shared" si="0"/>
        <v>-0.54588877516206225</v>
      </c>
      <c r="K18" s="2">
        <v>5830227</v>
      </c>
    </row>
    <row r="19" spans="1:12" ht="18" customHeight="1">
      <c r="A19" s="96"/>
      <c r="B19" s="96"/>
      <c r="C19" s="62"/>
      <c r="D19" s="97" t="s">
        <v>23</v>
      </c>
      <c r="E19" s="99"/>
      <c r="F19" s="90">
        <f t="shared" si="1"/>
        <v>0</v>
      </c>
      <c r="G19" s="55">
        <f t="shared" si="2"/>
        <v>0</v>
      </c>
      <c r="H19" s="54">
        <v>0</v>
      </c>
      <c r="I19" s="55" t="e">
        <f t="shared" si="0"/>
        <v>#DIV/0!</v>
      </c>
    </row>
    <row r="20" spans="1:12" ht="18" customHeight="1">
      <c r="A20" s="96"/>
      <c r="B20" s="96"/>
      <c r="C20" s="53" t="s">
        <v>25</v>
      </c>
      <c r="D20" s="53"/>
      <c r="E20" s="53"/>
      <c r="F20" s="90">
        <f t="shared" si="1"/>
        <v>39484</v>
      </c>
      <c r="G20" s="55">
        <f t="shared" si="2"/>
        <v>4.3632297005501002</v>
      </c>
      <c r="H20" s="54">
        <v>39320</v>
      </c>
      <c r="I20" s="55">
        <f t="shared" si="0"/>
        <v>0.41709053916580974</v>
      </c>
      <c r="K20" s="2">
        <v>39483998</v>
      </c>
    </row>
    <row r="21" spans="1:12" ht="18" customHeight="1">
      <c r="A21" s="96"/>
      <c r="B21" s="96"/>
      <c r="C21" s="53" t="s">
        <v>26</v>
      </c>
      <c r="D21" s="53"/>
      <c r="E21" s="53"/>
      <c r="F21" s="90">
        <f t="shared" si="1"/>
        <v>155777</v>
      </c>
      <c r="G21" s="55">
        <f t="shared" si="2"/>
        <v>17.214335757840974</v>
      </c>
      <c r="H21" s="54">
        <v>150750</v>
      </c>
      <c r="I21" s="55">
        <f t="shared" si="0"/>
        <v>3.3346600331674914</v>
      </c>
      <c r="K21" s="2">
        <v>155776770</v>
      </c>
    </row>
    <row r="22" spans="1:12" ht="18" customHeight="1">
      <c r="A22" s="96"/>
      <c r="B22" s="96"/>
      <c r="C22" s="53" t="s">
        <v>27</v>
      </c>
      <c r="D22" s="53"/>
      <c r="E22" s="53"/>
      <c r="F22" s="90">
        <f t="shared" si="1"/>
        <v>11571</v>
      </c>
      <c r="G22" s="55">
        <f t="shared" si="2"/>
        <v>1.2786680899874685</v>
      </c>
      <c r="H22" s="54">
        <v>11601</v>
      </c>
      <c r="I22" s="55">
        <f t="shared" si="0"/>
        <v>-0.25859839668993523</v>
      </c>
      <c r="K22" s="2">
        <v>11570572</v>
      </c>
    </row>
    <row r="23" spans="1:12" ht="18" customHeight="1">
      <c r="A23" s="96"/>
      <c r="B23" s="96"/>
      <c r="C23" s="53" t="s">
        <v>28</v>
      </c>
      <c r="D23" s="53"/>
      <c r="E23" s="53"/>
      <c r="F23" s="90">
        <f t="shared" si="1"/>
        <v>116807</v>
      </c>
      <c r="G23" s="55">
        <f t="shared" si="2"/>
        <v>12.907906281839621</v>
      </c>
      <c r="H23" s="54">
        <v>211554</v>
      </c>
      <c r="I23" s="55">
        <f t="shared" si="0"/>
        <v>-44.786201159042136</v>
      </c>
      <c r="K23" s="2">
        <v>116807209</v>
      </c>
    </row>
    <row r="24" spans="1:12" ht="18" customHeight="1">
      <c r="A24" s="96"/>
      <c r="B24" s="96"/>
      <c r="C24" s="53" t="s">
        <v>29</v>
      </c>
      <c r="D24" s="53"/>
      <c r="E24" s="53"/>
      <c r="F24" s="90">
        <f t="shared" si="1"/>
        <v>2009</v>
      </c>
      <c r="G24" s="55">
        <f t="shared" si="2"/>
        <v>0.2220071033432568</v>
      </c>
      <c r="H24" s="54">
        <v>2189</v>
      </c>
      <c r="I24" s="55">
        <f t="shared" si="0"/>
        <v>-8.2229328460484261</v>
      </c>
      <c r="K24" s="2">
        <v>2009282</v>
      </c>
    </row>
    <row r="25" spans="1:12" ht="18" customHeight="1">
      <c r="A25" s="96"/>
      <c r="B25" s="96"/>
      <c r="C25" s="53" t="s">
        <v>30</v>
      </c>
      <c r="D25" s="53"/>
      <c r="E25" s="53"/>
      <c r="F25" s="90">
        <f t="shared" si="1"/>
        <v>58115</v>
      </c>
      <c r="G25" s="55">
        <f t="shared" si="2"/>
        <v>6.4220720810320406</v>
      </c>
      <c r="H25" s="54">
        <v>67763</v>
      </c>
      <c r="I25" s="55">
        <f t="shared" si="0"/>
        <v>-14.237858418310879</v>
      </c>
      <c r="K25" s="2">
        <v>58114700</v>
      </c>
    </row>
    <row r="26" spans="1:12" ht="18" customHeight="1">
      <c r="A26" s="96"/>
      <c r="B26" s="96"/>
      <c r="C26" s="53" t="s">
        <v>31</v>
      </c>
      <c r="D26" s="53"/>
      <c r="E26" s="53"/>
      <c r="F26" s="90">
        <f t="shared" si="1"/>
        <v>199610</v>
      </c>
      <c r="G26" s="55">
        <f t="shared" si="2"/>
        <v>22.058157241586603</v>
      </c>
      <c r="H26" s="54">
        <v>195929</v>
      </c>
      <c r="I26" s="55">
        <f t="shared" si="0"/>
        <v>1.8787417891174885</v>
      </c>
      <c r="K26" s="2">
        <v>199610430</v>
      </c>
    </row>
    <row r="27" spans="1:12" ht="18" customHeight="1">
      <c r="A27" s="96"/>
      <c r="B27" s="96"/>
      <c r="C27" s="53" t="s">
        <v>32</v>
      </c>
      <c r="D27" s="53"/>
      <c r="E27" s="53"/>
      <c r="F27" s="90">
        <f>SUM(F9,F20:F26)</f>
        <v>904926</v>
      </c>
      <c r="G27" s="55">
        <f t="shared" si="2"/>
        <v>100</v>
      </c>
      <c r="H27" s="54">
        <f>SUM(H9,H20:H26)</f>
        <v>992573</v>
      </c>
      <c r="I27" s="55">
        <f t="shared" si="0"/>
        <v>-8.8302825081883149</v>
      </c>
      <c r="K27" s="2">
        <v>904925531</v>
      </c>
    </row>
    <row r="28" spans="1:12" ht="18" customHeight="1">
      <c r="A28" s="96"/>
      <c r="B28" s="96" t="s">
        <v>33</v>
      </c>
      <c r="C28" s="61" t="s">
        <v>34</v>
      </c>
      <c r="D28" s="53"/>
      <c r="E28" s="53"/>
      <c r="F28" s="90">
        <f>ROUND(K28/1000,0)</f>
        <v>332895</v>
      </c>
      <c r="G28" s="55">
        <f t="shared" ref="G28:G45" si="3">F28/$F$45*100</f>
        <v>37.533740283813003</v>
      </c>
      <c r="H28" s="54">
        <v>345832</v>
      </c>
      <c r="I28" s="55">
        <f t="shared" si="0"/>
        <v>-3.7408336995998104</v>
      </c>
      <c r="K28" s="2">
        <v>332894909</v>
      </c>
    </row>
    <row r="29" spans="1:12" ht="18" customHeight="1">
      <c r="A29" s="96"/>
      <c r="B29" s="96"/>
      <c r="C29" s="63"/>
      <c r="D29" s="53" t="s">
        <v>35</v>
      </c>
      <c r="E29" s="53"/>
      <c r="F29" s="90">
        <f t="shared" ref="F29:F44" si="4">ROUND(K29/1000,0)</f>
        <v>200914</v>
      </c>
      <c r="G29" s="55">
        <f t="shared" si="3"/>
        <v>22.652950315811314</v>
      </c>
      <c r="H29" s="54">
        <v>213090</v>
      </c>
      <c r="I29" s="55">
        <f t="shared" si="0"/>
        <v>-5.7140175512694125</v>
      </c>
      <c r="K29" s="2">
        <v>200913897</v>
      </c>
    </row>
    <row r="30" spans="1:12" ht="18" customHeight="1">
      <c r="A30" s="96"/>
      <c r="B30" s="96"/>
      <c r="C30" s="63"/>
      <c r="D30" s="53" t="s">
        <v>36</v>
      </c>
      <c r="E30" s="53"/>
      <c r="F30" s="90">
        <f t="shared" si="4"/>
        <v>34735</v>
      </c>
      <c r="G30" s="55">
        <f t="shared" si="3"/>
        <v>3.9163534110102129</v>
      </c>
      <c r="H30" s="54">
        <v>35494</v>
      </c>
      <c r="I30" s="55">
        <f t="shared" si="0"/>
        <v>-2.1383895869724445</v>
      </c>
      <c r="K30" s="2">
        <v>34734933</v>
      </c>
    </row>
    <row r="31" spans="1:12" ht="18" customHeight="1">
      <c r="A31" s="96"/>
      <c r="B31" s="96"/>
      <c r="C31" s="62"/>
      <c r="D31" s="53" t="s">
        <v>37</v>
      </c>
      <c r="E31" s="53"/>
      <c r="F31" s="90">
        <f t="shared" si="4"/>
        <v>97246</v>
      </c>
      <c r="G31" s="55">
        <f t="shared" si="3"/>
        <v>10.964436556991483</v>
      </c>
      <c r="H31" s="54">
        <v>97249</v>
      </c>
      <c r="I31" s="55">
        <f t="shared" si="0"/>
        <v>-3.0848646258574419E-3</v>
      </c>
      <c r="K31" s="2">
        <v>97246079</v>
      </c>
    </row>
    <row r="32" spans="1:12" ht="18" customHeight="1">
      <c r="A32" s="96"/>
      <c r="B32" s="96"/>
      <c r="C32" s="61" t="s">
        <v>38</v>
      </c>
      <c r="D32" s="53"/>
      <c r="E32" s="53"/>
      <c r="F32" s="90">
        <f t="shared" si="4"/>
        <v>443497</v>
      </c>
      <c r="G32" s="55">
        <f t="shared" si="3"/>
        <v>50.004058981511335</v>
      </c>
      <c r="H32" s="54">
        <v>490372</v>
      </c>
      <c r="I32" s="55">
        <f t="shared" si="0"/>
        <v>-9.5590694411589521</v>
      </c>
      <c r="K32" s="2">
        <v>443497469</v>
      </c>
    </row>
    <row r="33" spans="1:11" ht="18" customHeight="1">
      <c r="A33" s="96"/>
      <c r="B33" s="96"/>
      <c r="C33" s="63"/>
      <c r="D33" s="53" t="s">
        <v>39</v>
      </c>
      <c r="E33" s="53"/>
      <c r="F33" s="90">
        <f t="shared" si="4"/>
        <v>30995</v>
      </c>
      <c r="G33" s="55">
        <f t="shared" si="3"/>
        <v>3.4946703317766383</v>
      </c>
      <c r="H33" s="54">
        <v>51862</v>
      </c>
      <c r="I33" s="55">
        <f t="shared" si="0"/>
        <v>-40.235625313331539</v>
      </c>
      <c r="K33" s="2">
        <v>30995340</v>
      </c>
    </row>
    <row r="34" spans="1:11" ht="18" customHeight="1">
      <c r="A34" s="96"/>
      <c r="B34" s="96"/>
      <c r="C34" s="63"/>
      <c r="D34" s="53" t="s">
        <v>40</v>
      </c>
      <c r="E34" s="53"/>
      <c r="F34" s="90">
        <f t="shared" si="4"/>
        <v>5334</v>
      </c>
      <c r="G34" s="55">
        <f t="shared" si="3"/>
        <v>0.60140576059676043</v>
      </c>
      <c r="H34" s="54">
        <v>5273</v>
      </c>
      <c r="I34" s="55">
        <f t="shared" si="0"/>
        <v>1.156836715342302</v>
      </c>
      <c r="K34" s="2">
        <v>5333760</v>
      </c>
    </row>
    <row r="35" spans="1:11" ht="18" customHeight="1">
      <c r="A35" s="96"/>
      <c r="B35" s="96"/>
      <c r="C35" s="63"/>
      <c r="D35" s="53" t="s">
        <v>41</v>
      </c>
      <c r="E35" s="53"/>
      <c r="F35" s="90">
        <f t="shared" si="4"/>
        <v>225752</v>
      </c>
      <c r="G35" s="55">
        <f t="shared" si="3"/>
        <v>25.453422059662518</v>
      </c>
      <c r="H35" s="54">
        <v>262872</v>
      </c>
      <c r="I35" s="55">
        <f t="shared" si="0"/>
        <v>-14.120940990291853</v>
      </c>
      <c r="K35" s="2">
        <v>225752353</v>
      </c>
    </row>
    <row r="36" spans="1:11" ht="18" customHeight="1">
      <c r="A36" s="96"/>
      <c r="B36" s="96"/>
      <c r="C36" s="63"/>
      <c r="D36" s="53" t="s">
        <v>42</v>
      </c>
      <c r="E36" s="53"/>
      <c r="F36" s="90">
        <f t="shared" si="4"/>
        <v>11314</v>
      </c>
      <c r="G36" s="55">
        <f t="shared" si="3"/>
        <v>1.2756476894247746</v>
      </c>
      <c r="H36" s="54">
        <v>10595</v>
      </c>
      <c r="I36" s="55">
        <f t="shared" si="0"/>
        <v>6.7862199150542812</v>
      </c>
      <c r="K36" s="2">
        <v>11313887</v>
      </c>
    </row>
    <row r="37" spans="1:11" ht="18" customHeight="1">
      <c r="A37" s="96"/>
      <c r="B37" s="96"/>
      <c r="C37" s="63"/>
      <c r="D37" s="53" t="s">
        <v>43</v>
      </c>
      <c r="E37" s="53"/>
      <c r="F37" s="90">
        <f t="shared" si="4"/>
        <v>43865</v>
      </c>
      <c r="G37" s="55">
        <f t="shared" si="3"/>
        <v>4.9457562220804085</v>
      </c>
      <c r="H37" s="54">
        <v>26672</v>
      </c>
      <c r="I37" s="55">
        <f t="shared" si="0"/>
        <v>64.460857828434314</v>
      </c>
      <c r="K37" s="2">
        <v>43864662</v>
      </c>
    </row>
    <row r="38" spans="1:11" ht="18" customHeight="1">
      <c r="A38" s="96"/>
      <c r="B38" s="96"/>
      <c r="C38" s="62"/>
      <c r="D38" s="53" t="s">
        <v>44</v>
      </c>
      <c r="E38" s="53"/>
      <c r="F38" s="90">
        <f t="shared" si="4"/>
        <v>126237</v>
      </c>
      <c r="G38" s="55">
        <f t="shared" si="3"/>
        <v>14.233156917970238</v>
      </c>
      <c r="H38" s="54">
        <v>133098</v>
      </c>
      <c r="I38" s="55">
        <f t="shared" si="0"/>
        <v>-5.1548483072623164</v>
      </c>
      <c r="K38" s="2">
        <v>126237467</v>
      </c>
    </row>
    <row r="39" spans="1:11" ht="18" customHeight="1">
      <c r="A39" s="96"/>
      <c r="B39" s="96"/>
      <c r="C39" s="61" t="s">
        <v>45</v>
      </c>
      <c r="D39" s="53"/>
      <c r="E39" s="53"/>
      <c r="F39" s="90">
        <f t="shared" si="4"/>
        <v>110530</v>
      </c>
      <c r="G39" s="55">
        <f t="shared" si="3"/>
        <v>12.462200734675653</v>
      </c>
      <c r="H39" s="54">
        <v>109613</v>
      </c>
      <c r="I39" s="55">
        <f t="shared" si="0"/>
        <v>0.83657960278433752</v>
      </c>
      <c r="K39" s="2">
        <v>110529739</v>
      </c>
    </row>
    <row r="40" spans="1:11" ht="18" customHeight="1">
      <c r="A40" s="96"/>
      <c r="B40" s="96"/>
      <c r="C40" s="63"/>
      <c r="D40" s="61" t="s">
        <v>46</v>
      </c>
      <c r="E40" s="53"/>
      <c r="F40" s="90">
        <f t="shared" si="4"/>
        <v>109303</v>
      </c>
      <c r="G40" s="55">
        <f t="shared" si="3"/>
        <v>12.323857114830842</v>
      </c>
      <c r="H40" s="54">
        <v>105891</v>
      </c>
      <c r="I40" s="55">
        <f t="shared" si="0"/>
        <v>3.2221812996383159</v>
      </c>
      <c r="K40" s="2">
        <v>109302726</v>
      </c>
    </row>
    <row r="41" spans="1:11" ht="18" customHeight="1">
      <c r="A41" s="96"/>
      <c r="B41" s="96"/>
      <c r="C41" s="63"/>
      <c r="D41" s="63"/>
      <c r="E41" s="57" t="s">
        <v>47</v>
      </c>
      <c r="F41" s="90">
        <f t="shared" si="4"/>
        <v>73979</v>
      </c>
      <c r="G41" s="55">
        <f t="shared" si="3"/>
        <v>8.341094256315662</v>
      </c>
      <c r="H41" s="54">
        <v>68989</v>
      </c>
      <c r="I41" s="58">
        <f t="shared" si="0"/>
        <v>7.2330371508501301</v>
      </c>
      <c r="K41" s="2">
        <v>73978685</v>
      </c>
    </row>
    <row r="42" spans="1:11" ht="18" customHeight="1">
      <c r="A42" s="96"/>
      <c r="B42" s="96"/>
      <c r="C42" s="63"/>
      <c r="D42" s="62"/>
      <c r="E42" s="47" t="s">
        <v>48</v>
      </c>
      <c r="F42" s="90">
        <f t="shared" si="4"/>
        <v>28880</v>
      </c>
      <c r="G42" s="55">
        <f t="shared" si="3"/>
        <v>3.2562051679854598</v>
      </c>
      <c r="H42" s="54">
        <v>30325</v>
      </c>
      <c r="I42" s="58">
        <f t="shared" si="0"/>
        <v>-4.7650453421269612</v>
      </c>
      <c r="K42" s="2">
        <v>28880189</v>
      </c>
    </row>
    <row r="43" spans="1:11" ht="18" customHeight="1">
      <c r="A43" s="96"/>
      <c r="B43" s="96"/>
      <c r="C43" s="63"/>
      <c r="D43" s="53" t="s">
        <v>49</v>
      </c>
      <c r="E43" s="53"/>
      <c r="F43" s="90">
        <f t="shared" si="4"/>
        <v>1227</v>
      </c>
      <c r="G43" s="55">
        <f t="shared" si="3"/>
        <v>0.13834361984481161</v>
      </c>
      <c r="H43" s="54">
        <v>3722</v>
      </c>
      <c r="I43" s="58">
        <f t="shared" si="0"/>
        <v>-67.033852767329392</v>
      </c>
      <c r="K43" s="2">
        <v>1227013</v>
      </c>
    </row>
    <row r="44" spans="1:11" ht="18" customHeight="1">
      <c r="A44" s="96"/>
      <c r="B44" s="96"/>
      <c r="C44" s="62"/>
      <c r="D44" s="53" t="s">
        <v>50</v>
      </c>
      <c r="E44" s="53"/>
      <c r="F44" s="90">
        <f t="shared" si="4"/>
        <v>0</v>
      </c>
      <c r="G44" s="55">
        <f t="shared" si="3"/>
        <v>0</v>
      </c>
      <c r="H44" s="54">
        <v>0</v>
      </c>
      <c r="I44" s="55" t="e">
        <f t="shared" si="0"/>
        <v>#DIV/0!</v>
      </c>
    </row>
    <row r="45" spans="1:11" ht="18" customHeight="1">
      <c r="A45" s="96"/>
      <c r="B45" s="96"/>
      <c r="C45" s="47" t="s">
        <v>51</v>
      </c>
      <c r="D45" s="47"/>
      <c r="E45" s="47"/>
      <c r="F45" s="90">
        <f>SUM(F28,F32,F39)</f>
        <v>886922</v>
      </c>
      <c r="G45" s="55">
        <f t="shared" si="3"/>
        <v>100</v>
      </c>
      <c r="H45" s="54">
        <f>SUM(H28,H32,H39)</f>
        <v>945817</v>
      </c>
      <c r="I45" s="55">
        <f t="shared" si="0"/>
        <v>-6.2268916714332656</v>
      </c>
      <c r="K45" s="2">
        <v>886922117</v>
      </c>
    </row>
    <row r="46" spans="1:11">
      <c r="A46" s="23" t="s">
        <v>52</v>
      </c>
    </row>
    <row r="47" spans="1:11">
      <c r="A47" s="24" t="s">
        <v>53</v>
      </c>
    </row>
  </sheetData>
  <mergeCells count="6">
    <mergeCell ref="A9:A45"/>
    <mergeCell ref="B9:B27"/>
    <mergeCell ref="D17:E17"/>
    <mergeCell ref="D18:E18"/>
    <mergeCell ref="D19:E19"/>
    <mergeCell ref="B28:B45"/>
  </mergeCells>
  <phoneticPr fontId="16"/>
  <printOptions horizontalCentered="1" verticalCentered="1" gridLinesSet="0"/>
  <pageMargins left="0" right="0" top="0.19685039370078741" bottom="0.19685039370078741" header="0.19685039370078741" footer="0.31496062992125984"/>
  <pageSetup paperSize="9" orientation="portrait" useFirstPageNumber="1" r:id="rId1"/>
  <headerFooter alignWithMargins="0">
    <oddHeader>&amp;R&amp;"明朝,斜体"&amp;9都道府県－3-1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6"/>
  <sheetViews>
    <sheetView view="pageBreakPreview" zoomScale="85" zoomScaleNormal="100" zoomScaleSheetLayoutView="85" workbookViewId="0">
      <pane xSplit="4" ySplit="6" topLeftCell="E9" activePane="bottomRight" state="frozen"/>
      <selection activeCell="Q19" sqref="Q19"/>
      <selection pane="topRight" activeCell="Q19" sqref="Q19"/>
      <selection pane="bottomLeft" activeCell="Q19" sqref="Q19"/>
      <selection pane="bottomRight" activeCell="M21" sqref="M21"/>
    </sheetView>
  </sheetViews>
  <sheetFormatPr defaultColWidth="9" defaultRowHeight="13"/>
  <cols>
    <col min="1" max="1" width="5.453125" style="2" customWidth="1"/>
    <col min="2" max="2" width="3.08984375" style="2" customWidth="1"/>
    <col min="3" max="3" width="34.6328125" style="2" customWidth="1"/>
    <col min="4" max="9" width="11.90625" style="2" customWidth="1"/>
    <col min="10" max="10" width="9" style="2"/>
    <col min="11" max="11" width="15" style="2" bestFit="1" customWidth="1"/>
    <col min="12" max="16384" width="9" style="2"/>
  </cols>
  <sheetData>
    <row r="1" spans="1:11" ht="33.9" customHeight="1">
      <c r="A1" s="33" t="s">
        <v>0</v>
      </c>
      <c r="B1" s="33"/>
      <c r="C1" s="21" t="s">
        <v>126</v>
      </c>
      <c r="D1" s="34"/>
      <c r="E1" s="34"/>
    </row>
    <row r="4" spans="1:11">
      <c r="A4" s="35" t="s">
        <v>132</v>
      </c>
    </row>
    <row r="5" spans="1:11">
      <c r="I5" s="9" t="s">
        <v>133</v>
      </c>
    </row>
    <row r="6" spans="1:11" s="37" customFormat="1" ht="29.25" customHeight="1">
      <c r="A6" s="50" t="s">
        <v>134</v>
      </c>
      <c r="B6" s="48"/>
      <c r="C6" s="48"/>
      <c r="D6" s="48"/>
      <c r="E6" s="36" t="s">
        <v>135</v>
      </c>
      <c r="F6" s="36" t="s">
        <v>136</v>
      </c>
      <c r="G6" s="36" t="s">
        <v>137</v>
      </c>
      <c r="H6" s="36" t="s">
        <v>138</v>
      </c>
      <c r="I6" s="36" t="s">
        <v>139</v>
      </c>
      <c r="K6" s="37" t="s">
        <v>251</v>
      </c>
    </row>
    <row r="7" spans="1:11" ht="27" customHeight="1">
      <c r="A7" s="96" t="s">
        <v>140</v>
      </c>
      <c r="B7" s="61" t="s">
        <v>141</v>
      </c>
      <c r="C7" s="53"/>
      <c r="D7" s="66" t="s">
        <v>142</v>
      </c>
      <c r="E7" s="36">
        <v>741219</v>
      </c>
      <c r="F7" s="36">
        <v>1024831</v>
      </c>
      <c r="G7" s="36">
        <v>1024580</v>
      </c>
      <c r="H7" s="36">
        <v>992573</v>
      </c>
      <c r="I7" s="127">
        <f>ROUND(K7/1000,0)</f>
        <v>904926</v>
      </c>
      <c r="K7" s="2">
        <v>904925531</v>
      </c>
    </row>
    <row r="8" spans="1:11" ht="27" customHeight="1">
      <c r="A8" s="96"/>
      <c r="B8" s="79"/>
      <c r="C8" s="53" t="s">
        <v>143</v>
      </c>
      <c r="D8" s="66" t="s">
        <v>71</v>
      </c>
      <c r="E8" s="70">
        <v>441322</v>
      </c>
      <c r="F8" s="70">
        <v>448903</v>
      </c>
      <c r="G8" s="70">
        <v>497876</v>
      </c>
      <c r="H8" s="71">
        <v>505050</v>
      </c>
      <c r="I8" s="71">
        <f t="shared" ref="I8:I18" si="0">ROUND(K8/1000,0)</f>
        <v>518250</v>
      </c>
      <c r="K8" s="2">
        <v>518249670</v>
      </c>
    </row>
    <row r="9" spans="1:11" ht="27" customHeight="1">
      <c r="A9" s="96"/>
      <c r="B9" s="53" t="s">
        <v>144</v>
      </c>
      <c r="C9" s="53"/>
      <c r="D9" s="66"/>
      <c r="E9" s="70">
        <v>731154</v>
      </c>
      <c r="F9" s="70">
        <v>999280</v>
      </c>
      <c r="G9" s="70">
        <v>991715</v>
      </c>
      <c r="H9" s="72">
        <v>945817</v>
      </c>
      <c r="I9" s="71">
        <f t="shared" si="0"/>
        <v>886922</v>
      </c>
      <c r="K9" s="2">
        <v>886922117</v>
      </c>
    </row>
    <row r="10" spans="1:11" ht="27" customHeight="1">
      <c r="A10" s="96"/>
      <c r="B10" s="53" t="s">
        <v>145</v>
      </c>
      <c r="C10" s="53"/>
      <c r="D10" s="66"/>
      <c r="E10" s="70">
        <v>10065</v>
      </c>
      <c r="F10" s="70">
        <v>25552</v>
      </c>
      <c r="G10" s="70">
        <v>32865</v>
      </c>
      <c r="H10" s="72">
        <v>46755</v>
      </c>
      <c r="I10" s="71">
        <f t="shared" si="0"/>
        <v>18003</v>
      </c>
      <c r="K10" s="2">
        <f>K7-K9</f>
        <v>18003414</v>
      </c>
    </row>
    <row r="11" spans="1:11" ht="27" customHeight="1">
      <c r="A11" s="96"/>
      <c r="B11" s="53" t="s">
        <v>146</v>
      </c>
      <c r="C11" s="53"/>
      <c r="D11" s="66"/>
      <c r="E11" s="70">
        <v>5885</v>
      </c>
      <c r="F11" s="70">
        <v>9072</v>
      </c>
      <c r="G11" s="70">
        <v>10150</v>
      </c>
      <c r="H11" s="72">
        <v>15104</v>
      </c>
      <c r="I11" s="71">
        <f t="shared" si="0"/>
        <v>7747</v>
      </c>
      <c r="K11" s="2">
        <v>7746701</v>
      </c>
    </row>
    <row r="12" spans="1:11" ht="27" customHeight="1">
      <c r="A12" s="96"/>
      <c r="B12" s="53" t="s">
        <v>147</v>
      </c>
      <c r="C12" s="53"/>
      <c r="D12" s="66"/>
      <c r="E12" s="70">
        <v>4180</v>
      </c>
      <c r="F12" s="70">
        <v>16480</v>
      </c>
      <c r="G12" s="70">
        <v>22714</v>
      </c>
      <c r="H12" s="72">
        <v>31651</v>
      </c>
      <c r="I12" s="71">
        <f t="shared" si="0"/>
        <v>10257</v>
      </c>
      <c r="K12" s="2">
        <f>K10-K11</f>
        <v>10256713</v>
      </c>
    </row>
    <row r="13" spans="1:11" ht="27" customHeight="1">
      <c r="A13" s="96"/>
      <c r="B13" s="53" t="s">
        <v>148</v>
      </c>
      <c r="C13" s="53"/>
      <c r="D13" s="66"/>
      <c r="E13" s="70">
        <v>669</v>
      </c>
      <c r="F13" s="70">
        <v>12300</v>
      </c>
      <c r="G13" s="70">
        <v>6235</v>
      </c>
      <c r="H13" s="72">
        <v>8936</v>
      </c>
      <c r="I13" s="71">
        <f t="shared" si="0"/>
        <v>-21394</v>
      </c>
      <c r="K13" s="2">
        <v>-21393969</v>
      </c>
    </row>
    <row r="14" spans="1:11" ht="27" customHeight="1">
      <c r="A14" s="96"/>
      <c r="B14" s="53" t="s">
        <v>149</v>
      </c>
      <c r="C14" s="53"/>
      <c r="D14" s="66"/>
      <c r="E14" s="70">
        <v>0</v>
      </c>
      <c r="F14" s="70">
        <v>0</v>
      </c>
      <c r="G14" s="70">
        <v>0</v>
      </c>
      <c r="H14" s="72">
        <v>0</v>
      </c>
      <c r="I14" s="71">
        <f t="shared" si="0"/>
        <v>0</v>
      </c>
      <c r="K14" s="2">
        <v>0</v>
      </c>
    </row>
    <row r="15" spans="1:11" ht="27" customHeight="1">
      <c r="A15" s="96"/>
      <c r="B15" s="53" t="s">
        <v>150</v>
      </c>
      <c r="C15" s="53"/>
      <c r="D15" s="66"/>
      <c r="E15" s="70">
        <v>854</v>
      </c>
      <c r="F15" s="70">
        <v>16705</v>
      </c>
      <c r="G15" s="70">
        <v>38433</v>
      </c>
      <c r="H15" s="72">
        <v>22974</v>
      </c>
      <c r="I15" s="71">
        <f t="shared" si="0"/>
        <v>6057</v>
      </c>
      <c r="K15" s="2">
        <v>6056829</v>
      </c>
    </row>
    <row r="16" spans="1:11" ht="27" customHeight="1">
      <c r="A16" s="96"/>
      <c r="B16" s="53" t="s">
        <v>151</v>
      </c>
      <c r="C16" s="53"/>
      <c r="D16" s="66" t="s">
        <v>73</v>
      </c>
      <c r="E16" s="70">
        <v>29922</v>
      </c>
      <c r="F16" s="70">
        <v>39910</v>
      </c>
      <c r="G16" s="70">
        <v>73742</v>
      </c>
      <c r="H16" s="72">
        <v>90593</v>
      </c>
      <c r="I16" s="71">
        <f t="shared" si="0"/>
        <v>127110</v>
      </c>
      <c r="K16" s="2">
        <v>127109625</v>
      </c>
    </row>
    <row r="17" spans="1:11" ht="27" customHeight="1">
      <c r="A17" s="96"/>
      <c r="B17" s="53" t="s">
        <v>152</v>
      </c>
      <c r="C17" s="53"/>
      <c r="D17" s="66" t="s">
        <v>75</v>
      </c>
      <c r="E17" s="70">
        <v>49171</v>
      </c>
      <c r="F17" s="70">
        <v>72014</v>
      </c>
      <c r="G17" s="70">
        <v>74587</v>
      </c>
      <c r="H17" s="72">
        <v>68173</v>
      </c>
      <c r="I17" s="71">
        <f t="shared" si="0"/>
        <v>71760</v>
      </c>
      <c r="K17" s="2">
        <v>71760315</v>
      </c>
    </row>
    <row r="18" spans="1:11" ht="27" customHeight="1">
      <c r="A18" s="96"/>
      <c r="B18" s="53" t="s">
        <v>153</v>
      </c>
      <c r="C18" s="53"/>
      <c r="D18" s="66" t="s">
        <v>77</v>
      </c>
      <c r="E18" s="70">
        <v>1274115</v>
      </c>
      <c r="F18" s="70">
        <v>1307847</v>
      </c>
      <c r="G18" s="70">
        <v>1314906</v>
      </c>
      <c r="H18" s="72">
        <v>1290444</v>
      </c>
      <c r="I18" s="71">
        <f t="shared" si="0"/>
        <v>1256227</v>
      </c>
      <c r="K18" s="2">
        <v>1256227047</v>
      </c>
    </row>
    <row r="19" spans="1:11" ht="27" customHeight="1">
      <c r="A19" s="96"/>
      <c r="B19" s="53" t="s">
        <v>154</v>
      </c>
      <c r="C19" s="53"/>
      <c r="D19" s="66" t="s">
        <v>155</v>
      </c>
      <c r="E19" s="70">
        <f>E17+E18-E16</f>
        <v>1293364</v>
      </c>
      <c r="F19" s="70">
        <f>F17+F18-F16</f>
        <v>1339951</v>
      </c>
      <c r="G19" s="70">
        <f>G17+G18-G16</f>
        <v>1315751</v>
      </c>
      <c r="H19" s="70">
        <f>H17+H18-H16</f>
        <v>1268024</v>
      </c>
      <c r="I19" s="128">
        <f>I17+I18-I16</f>
        <v>1200877</v>
      </c>
    </row>
    <row r="20" spans="1:11" ht="27" customHeight="1">
      <c r="A20" s="96"/>
      <c r="B20" s="53" t="s">
        <v>156</v>
      </c>
      <c r="C20" s="53"/>
      <c r="D20" s="66" t="s">
        <v>157</v>
      </c>
      <c r="E20" s="73">
        <f>E18/E8</f>
        <v>2.8870416611906951</v>
      </c>
      <c r="F20" s="73">
        <f>F18/F8</f>
        <v>2.9134289590401492</v>
      </c>
      <c r="G20" s="73">
        <f>G18/G8</f>
        <v>2.6410311001132811</v>
      </c>
      <c r="H20" s="73">
        <f>H18/H8</f>
        <v>2.5550816750816749</v>
      </c>
      <c r="I20" s="129">
        <f>I18/I8</f>
        <v>2.4239787747226242</v>
      </c>
    </row>
    <row r="21" spans="1:11" ht="27" customHeight="1">
      <c r="A21" s="96"/>
      <c r="B21" s="53" t="s">
        <v>158</v>
      </c>
      <c r="C21" s="53"/>
      <c r="D21" s="66" t="s">
        <v>159</v>
      </c>
      <c r="E21" s="73">
        <f>E19/E8</f>
        <v>2.9306583401688564</v>
      </c>
      <c r="F21" s="73">
        <f>F19/F8</f>
        <v>2.9849455227521311</v>
      </c>
      <c r="G21" s="73">
        <f>G19/G8</f>
        <v>2.6427283098602863</v>
      </c>
      <c r="H21" s="73">
        <f>H19/H8</f>
        <v>2.5106900306900308</v>
      </c>
      <c r="I21" s="129">
        <f>I19/I8</f>
        <v>2.3171770381090209</v>
      </c>
    </row>
    <row r="22" spans="1:11" ht="27" customHeight="1">
      <c r="A22" s="96"/>
      <c r="B22" s="53" t="s">
        <v>160</v>
      </c>
      <c r="C22" s="53"/>
      <c r="D22" s="66" t="s">
        <v>161</v>
      </c>
      <c r="E22" s="70" t="e">
        <f>E18/E24*1000000</f>
        <v>#VALUE!</v>
      </c>
      <c r="F22" s="70">
        <f>F18/F24*1000000</f>
        <v>674457.35414700559</v>
      </c>
      <c r="G22" s="70">
        <f>G18/G24*1000000</f>
        <v>678097.68398904661</v>
      </c>
      <c r="H22" s="70">
        <f>H18/H24*1000000</f>
        <v>665482.61831458763</v>
      </c>
      <c r="I22" s="128">
        <f>I18/I24*1000000</f>
        <v>647836.89424529811</v>
      </c>
    </row>
    <row r="23" spans="1:11" ht="27" customHeight="1">
      <c r="A23" s="96"/>
      <c r="B23" s="53" t="s">
        <v>162</v>
      </c>
      <c r="C23" s="53"/>
      <c r="D23" s="66" t="s">
        <v>163</v>
      </c>
      <c r="E23" s="70" t="e">
        <f>E19/E24*1000000</f>
        <v>#VALUE!</v>
      </c>
      <c r="F23" s="70">
        <f>F19/F24*1000000</f>
        <v>691013.40305604122</v>
      </c>
      <c r="G23" s="70">
        <f>G19/G24*1000000</f>
        <v>678533.45091304777</v>
      </c>
      <c r="H23" s="70">
        <f>H19/H24*1000000</f>
        <v>653920.6130647565</v>
      </c>
      <c r="I23" s="128">
        <f>I19/I24*1000000</f>
        <v>619292.87147196394</v>
      </c>
    </row>
    <row r="24" spans="1:11" ht="27" customHeight="1">
      <c r="A24" s="96"/>
      <c r="B24" s="74" t="s">
        <v>164</v>
      </c>
      <c r="C24" s="75"/>
      <c r="D24" s="66" t="s">
        <v>165</v>
      </c>
      <c r="E24" s="70" t="str">
        <f>D24</f>
        <v>(g、人)</v>
      </c>
      <c r="F24" s="70">
        <v>1939110</v>
      </c>
      <c r="G24" s="72">
        <f>F24</f>
        <v>1939110</v>
      </c>
      <c r="H24" s="72">
        <f>G24</f>
        <v>1939110</v>
      </c>
      <c r="I24" s="71">
        <f>H24</f>
        <v>1939110</v>
      </c>
    </row>
    <row r="25" spans="1:11" ht="27" customHeight="1">
      <c r="A25" s="96"/>
      <c r="B25" s="47" t="s">
        <v>166</v>
      </c>
      <c r="C25" s="47"/>
      <c r="D25" s="47"/>
      <c r="E25" s="70">
        <v>440558</v>
      </c>
      <c r="F25" s="70">
        <v>444042</v>
      </c>
      <c r="G25" s="70">
        <v>465831</v>
      </c>
      <c r="H25" s="54">
        <v>452997</v>
      </c>
      <c r="I25" s="90">
        <f>ROUND(K25/1000,0)</f>
        <v>459270</v>
      </c>
      <c r="K25" s="2">
        <v>459270457</v>
      </c>
    </row>
    <row r="26" spans="1:11" ht="27" customHeight="1">
      <c r="A26" s="96"/>
      <c r="B26" s="47" t="s">
        <v>167</v>
      </c>
      <c r="C26" s="47"/>
      <c r="D26" s="47"/>
      <c r="E26" s="76">
        <v>0.64600000000000002</v>
      </c>
      <c r="F26" s="76">
        <v>0.63800000000000001</v>
      </c>
      <c r="G26" s="76">
        <v>0.61199999999999999</v>
      </c>
      <c r="H26" s="77">
        <v>0.59899999999999998</v>
      </c>
      <c r="I26" s="130">
        <v>0.59</v>
      </c>
      <c r="K26" s="89">
        <v>0.59</v>
      </c>
    </row>
    <row r="27" spans="1:11" ht="27" customHeight="1">
      <c r="A27" s="96"/>
      <c r="B27" s="47" t="s">
        <v>168</v>
      </c>
      <c r="C27" s="47"/>
      <c r="D27" s="47"/>
      <c r="E27" s="58">
        <v>0.9</v>
      </c>
      <c r="F27" s="58">
        <v>3.7113606370568548</v>
      </c>
      <c r="G27" s="58">
        <v>4.876017268065028</v>
      </c>
      <c r="H27" s="55">
        <v>5.0999999999999996</v>
      </c>
      <c r="I27" s="78">
        <v>1.3</v>
      </c>
      <c r="K27" s="88">
        <f>(K15/K25)*100</f>
        <v>1.3187935142973937</v>
      </c>
    </row>
    <row r="28" spans="1:11" ht="27" customHeight="1">
      <c r="A28" s="96"/>
      <c r="B28" s="47" t="s">
        <v>169</v>
      </c>
      <c r="C28" s="47"/>
      <c r="D28" s="47"/>
      <c r="E28" s="58">
        <v>96.8</v>
      </c>
      <c r="F28" s="58">
        <v>95.6</v>
      </c>
      <c r="G28" s="58">
        <v>87.6</v>
      </c>
      <c r="H28" s="55">
        <v>92.9</v>
      </c>
      <c r="I28" s="78">
        <v>90.7</v>
      </c>
    </row>
    <row r="29" spans="1:11" ht="27" customHeight="1">
      <c r="A29" s="96"/>
      <c r="B29" s="47" t="s">
        <v>170</v>
      </c>
      <c r="C29" s="47"/>
      <c r="D29" s="47"/>
      <c r="E29" s="58">
        <v>49</v>
      </c>
      <c r="F29" s="58">
        <v>52.6</v>
      </c>
      <c r="G29" s="58">
        <v>49.5</v>
      </c>
      <c r="H29" s="55">
        <v>52.5</v>
      </c>
      <c r="I29" s="78">
        <v>58.9</v>
      </c>
    </row>
    <row r="30" spans="1:11" ht="27" customHeight="1">
      <c r="A30" s="96"/>
      <c r="B30" s="96" t="s">
        <v>171</v>
      </c>
      <c r="C30" s="47" t="s">
        <v>172</v>
      </c>
      <c r="D30" s="47"/>
      <c r="E30" s="58" t="s">
        <v>173</v>
      </c>
      <c r="F30" s="58" t="s">
        <v>173</v>
      </c>
      <c r="G30" s="58" t="s">
        <v>173</v>
      </c>
      <c r="H30" s="58" t="s">
        <v>173</v>
      </c>
      <c r="I30" s="131" t="s">
        <v>252</v>
      </c>
    </row>
    <row r="31" spans="1:11" ht="27" customHeight="1">
      <c r="A31" s="96"/>
      <c r="B31" s="96"/>
      <c r="C31" s="47" t="s">
        <v>174</v>
      </c>
      <c r="D31" s="47"/>
      <c r="E31" s="58" t="s">
        <v>173</v>
      </c>
      <c r="F31" s="58" t="s">
        <v>173</v>
      </c>
      <c r="G31" s="58" t="s">
        <v>173</v>
      </c>
      <c r="H31" s="58" t="s">
        <v>173</v>
      </c>
      <c r="I31" s="131" t="s">
        <v>252</v>
      </c>
    </row>
    <row r="32" spans="1:11" ht="27" customHeight="1">
      <c r="A32" s="96"/>
      <c r="B32" s="96"/>
      <c r="C32" s="47" t="s">
        <v>175</v>
      </c>
      <c r="D32" s="47"/>
      <c r="E32" s="58">
        <v>10.6</v>
      </c>
      <c r="F32" s="58">
        <v>10</v>
      </c>
      <c r="G32" s="58">
        <v>9.4</v>
      </c>
      <c r="H32" s="55">
        <v>9.4</v>
      </c>
      <c r="I32" s="78">
        <v>9.3000000000000007</v>
      </c>
    </row>
    <row r="33" spans="1:9" ht="27" customHeight="1">
      <c r="A33" s="96"/>
      <c r="B33" s="96"/>
      <c r="C33" s="47" t="s">
        <v>176</v>
      </c>
      <c r="D33" s="47"/>
      <c r="E33" s="58">
        <v>165.4</v>
      </c>
      <c r="F33" s="58">
        <v>166.6</v>
      </c>
      <c r="G33" s="58">
        <v>146.19999999999999</v>
      </c>
      <c r="H33" s="78">
        <v>144.9</v>
      </c>
      <c r="I33" s="78">
        <v>133.6</v>
      </c>
    </row>
    <row r="34" spans="1:9" ht="27" customHeight="1">
      <c r="A34" s="2" t="s">
        <v>177</v>
      </c>
      <c r="E34" s="38"/>
      <c r="F34" s="38"/>
      <c r="G34" s="38"/>
      <c r="H34" s="38"/>
      <c r="I34" s="39"/>
    </row>
    <row r="35" spans="1:9" ht="27" customHeight="1">
      <c r="A35" s="8" t="s">
        <v>125</v>
      </c>
    </row>
    <row r="36" spans="1:9">
      <c r="A36" s="40"/>
    </row>
  </sheetData>
  <mergeCells count="2">
    <mergeCell ref="A7:A33"/>
    <mergeCell ref="B30:B33"/>
  </mergeCells>
  <phoneticPr fontId="16"/>
  <pageMargins left="0.31496062992125984" right="0.19685039370078741" top="0.98425196850393704" bottom="0.98425196850393704" header="0.51181102362204722" footer="0.51181102362204722"/>
  <pageSetup paperSize="9" scale="82" firstPageNumber="2" orientation="portrait" useFirstPageNumber="1" r:id="rId1"/>
  <headerFooter alignWithMargins="0">
    <oddHeader>&amp;R&amp;"明朝,斜体"&amp;9都道府県－3-2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50"/>
  <sheetViews>
    <sheetView view="pageBreakPreview" zoomScale="85" zoomScaleNormal="100" zoomScaleSheetLayoutView="85" workbookViewId="0">
      <pane xSplit="5" ySplit="7" topLeftCell="F8" activePane="bottomRight" state="frozen"/>
      <selection pane="topRight" activeCell="L8" sqref="L8"/>
      <selection pane="bottomLeft" activeCell="L8" sqref="L8"/>
      <selection pane="bottomRight" activeCell="H3" sqref="H3"/>
    </sheetView>
  </sheetViews>
  <sheetFormatPr defaultColWidth="9" defaultRowHeight="13"/>
  <cols>
    <col min="1" max="1" width="3.54296875" style="2" customWidth="1"/>
    <col min="2" max="3" width="1.54296875" style="2" customWidth="1"/>
    <col min="4" max="4" width="22.54296875" style="2" customWidth="1"/>
    <col min="5" max="5" width="10.54296875" style="2" customWidth="1"/>
    <col min="6" max="25" width="13.54296875" style="2" customWidth="1"/>
    <col min="26" max="29" width="12" style="2" customWidth="1"/>
    <col min="30" max="16384" width="9" style="2"/>
  </cols>
  <sheetData>
    <row r="1" spans="1:29" ht="33.9" customHeight="1">
      <c r="A1" s="20" t="s">
        <v>0</v>
      </c>
      <c r="B1" s="11"/>
      <c r="C1" s="11"/>
      <c r="D1" s="22" t="s">
        <v>126</v>
      </c>
      <c r="E1" s="13"/>
      <c r="F1" s="13"/>
      <c r="G1" s="13"/>
    </row>
    <row r="2" spans="1:29" ht="15" customHeight="1"/>
    <row r="3" spans="1:29" ht="15" customHeight="1">
      <c r="A3" s="14" t="s">
        <v>178</v>
      </c>
      <c r="B3" s="14"/>
      <c r="C3" s="14"/>
      <c r="D3" s="14"/>
    </row>
    <row r="4" spans="1:29" ht="15" customHeight="1">
      <c r="A4" s="14"/>
      <c r="B4" s="14"/>
      <c r="C4" s="14"/>
      <c r="D4" s="14"/>
    </row>
    <row r="5" spans="1:29" ht="15.9" customHeight="1">
      <c r="A5" s="12" t="s">
        <v>179</v>
      </c>
      <c r="B5" s="12"/>
      <c r="C5" s="12"/>
      <c r="D5" s="12"/>
      <c r="K5" s="15"/>
      <c r="M5" s="15"/>
      <c r="O5" s="15"/>
      <c r="S5" s="15" t="s">
        <v>57</v>
      </c>
    </row>
    <row r="6" spans="1:29" ht="15.9" customHeight="1">
      <c r="A6" s="108" t="s">
        <v>58</v>
      </c>
      <c r="B6" s="109"/>
      <c r="C6" s="109"/>
      <c r="D6" s="109"/>
      <c r="E6" s="109"/>
      <c r="F6" s="115" t="s">
        <v>59</v>
      </c>
      <c r="G6" s="115"/>
      <c r="H6" s="115" t="s">
        <v>60</v>
      </c>
      <c r="I6" s="115"/>
      <c r="J6" s="115" t="s">
        <v>61</v>
      </c>
      <c r="K6" s="115"/>
      <c r="L6" s="115" t="s">
        <v>62</v>
      </c>
      <c r="M6" s="115"/>
      <c r="N6" s="115" t="s">
        <v>63</v>
      </c>
      <c r="O6" s="115"/>
      <c r="P6" s="115" t="s">
        <v>64</v>
      </c>
      <c r="Q6" s="115"/>
      <c r="R6" s="115" t="s">
        <v>65</v>
      </c>
      <c r="S6" s="115"/>
    </row>
    <row r="7" spans="1:29" ht="15.9" customHeight="1">
      <c r="A7" s="109"/>
      <c r="B7" s="109"/>
      <c r="C7" s="109"/>
      <c r="D7" s="109"/>
      <c r="E7" s="109"/>
      <c r="F7" s="51" t="s">
        <v>129</v>
      </c>
      <c r="G7" s="51" t="s">
        <v>180</v>
      </c>
      <c r="H7" s="51" t="s">
        <v>129</v>
      </c>
      <c r="I7" s="51" t="s">
        <v>180</v>
      </c>
      <c r="J7" s="51" t="s">
        <v>129</v>
      </c>
      <c r="K7" s="51" t="s">
        <v>180</v>
      </c>
      <c r="L7" s="51" t="s">
        <v>129</v>
      </c>
      <c r="M7" s="51" t="s">
        <v>180</v>
      </c>
      <c r="N7" s="51" t="s">
        <v>129</v>
      </c>
      <c r="O7" s="51" t="s">
        <v>180</v>
      </c>
      <c r="P7" s="51" t="s">
        <v>129</v>
      </c>
      <c r="Q7" s="51" t="s">
        <v>180</v>
      </c>
      <c r="R7" s="51" t="s">
        <v>129</v>
      </c>
      <c r="S7" s="51" t="s">
        <v>180</v>
      </c>
    </row>
    <row r="8" spans="1:29" ht="15.9" customHeight="1">
      <c r="A8" s="106" t="s">
        <v>67</v>
      </c>
      <c r="B8" s="61" t="s">
        <v>68</v>
      </c>
      <c r="C8" s="53"/>
      <c r="D8" s="53"/>
      <c r="E8" s="66" t="s">
        <v>69</v>
      </c>
      <c r="F8" s="90">
        <v>9329</v>
      </c>
      <c r="G8" s="54">
        <v>9772</v>
      </c>
      <c r="H8" s="90">
        <v>10095</v>
      </c>
      <c r="I8" s="54">
        <v>9803</v>
      </c>
      <c r="J8" s="90">
        <v>2171</v>
      </c>
      <c r="K8" s="54">
        <v>1911</v>
      </c>
      <c r="L8" s="90">
        <v>4782</v>
      </c>
      <c r="M8" s="54">
        <v>4759</v>
      </c>
      <c r="N8" s="90">
        <v>6505</v>
      </c>
      <c r="O8" s="54">
        <v>1530</v>
      </c>
      <c r="P8" s="90">
        <v>910</v>
      </c>
      <c r="Q8" s="54">
        <v>832</v>
      </c>
      <c r="R8" s="90">
        <v>31640</v>
      </c>
      <c r="S8" s="54">
        <v>32035</v>
      </c>
      <c r="T8" s="27"/>
      <c r="U8" s="27"/>
      <c r="V8" s="27"/>
      <c r="W8" s="27"/>
      <c r="X8" s="27"/>
      <c r="Y8" s="27"/>
      <c r="Z8" s="27"/>
      <c r="AA8" s="27"/>
      <c r="AB8" s="27"/>
      <c r="AC8" s="27"/>
    </row>
    <row r="9" spans="1:29" ht="15.9" customHeight="1">
      <c r="A9" s="106"/>
      <c r="B9" s="63"/>
      <c r="C9" s="53" t="s">
        <v>70</v>
      </c>
      <c r="D9" s="53"/>
      <c r="E9" s="66" t="s">
        <v>71</v>
      </c>
      <c r="F9" s="90">
        <v>9328</v>
      </c>
      <c r="G9" s="54">
        <v>9536</v>
      </c>
      <c r="H9" s="90">
        <v>10095</v>
      </c>
      <c r="I9" s="54">
        <v>9802</v>
      </c>
      <c r="J9" s="90">
        <v>2115</v>
      </c>
      <c r="K9" s="54">
        <v>1911</v>
      </c>
      <c r="L9" s="90">
        <v>4766</v>
      </c>
      <c r="M9" s="54">
        <v>4759</v>
      </c>
      <c r="N9" s="90">
        <v>6293</v>
      </c>
      <c r="O9" s="54">
        <v>1510</v>
      </c>
      <c r="P9" s="90">
        <v>910</v>
      </c>
      <c r="Q9" s="54">
        <v>826</v>
      </c>
      <c r="R9" s="90">
        <v>31640</v>
      </c>
      <c r="S9" s="54">
        <v>32034</v>
      </c>
      <c r="T9" s="27"/>
      <c r="U9" s="27"/>
      <c r="V9" s="27"/>
      <c r="W9" s="27"/>
      <c r="X9" s="27"/>
      <c r="Y9" s="27"/>
      <c r="Z9" s="27"/>
      <c r="AA9" s="27"/>
      <c r="AB9" s="27"/>
      <c r="AC9" s="27"/>
    </row>
    <row r="10" spans="1:29" ht="15.9" customHeight="1">
      <c r="A10" s="106"/>
      <c r="B10" s="62"/>
      <c r="C10" s="53" t="s">
        <v>72</v>
      </c>
      <c r="D10" s="53"/>
      <c r="E10" s="66" t="s">
        <v>73</v>
      </c>
      <c r="F10" s="90">
        <v>1</v>
      </c>
      <c r="G10" s="54">
        <v>236</v>
      </c>
      <c r="H10" s="90">
        <v>0</v>
      </c>
      <c r="I10" s="54">
        <v>1</v>
      </c>
      <c r="J10" s="123">
        <v>56</v>
      </c>
      <c r="K10" s="67">
        <v>0</v>
      </c>
      <c r="L10" s="123">
        <v>16</v>
      </c>
      <c r="M10" s="54">
        <v>0</v>
      </c>
      <c r="N10" s="123">
        <v>212</v>
      </c>
      <c r="O10" s="54">
        <v>20</v>
      </c>
      <c r="P10" s="124">
        <v>0</v>
      </c>
      <c r="Q10" s="54">
        <v>6</v>
      </c>
      <c r="R10" s="90">
        <v>0.4</v>
      </c>
      <c r="S10" s="54">
        <v>1</v>
      </c>
      <c r="T10" s="27"/>
      <c r="U10" s="27"/>
      <c r="V10" s="27"/>
      <c r="W10" s="27"/>
      <c r="X10" s="27"/>
      <c r="Y10" s="27"/>
      <c r="Z10" s="27"/>
      <c r="AA10" s="27"/>
      <c r="AB10" s="27"/>
      <c r="AC10" s="27"/>
    </row>
    <row r="11" spans="1:29" ht="15.9" customHeight="1">
      <c r="A11" s="106"/>
      <c r="B11" s="61" t="s">
        <v>74</v>
      </c>
      <c r="C11" s="53"/>
      <c r="D11" s="53"/>
      <c r="E11" s="66" t="s">
        <v>75</v>
      </c>
      <c r="F11" s="90">
        <v>9372</v>
      </c>
      <c r="G11" s="54">
        <v>9393</v>
      </c>
      <c r="H11" s="90">
        <v>7079</v>
      </c>
      <c r="I11" s="54">
        <v>6430</v>
      </c>
      <c r="J11" s="90">
        <v>1820</v>
      </c>
      <c r="K11" s="54">
        <v>1741</v>
      </c>
      <c r="L11" s="90">
        <v>3796</v>
      </c>
      <c r="M11" s="54">
        <v>3678</v>
      </c>
      <c r="N11" s="90">
        <v>5895</v>
      </c>
      <c r="O11" s="54">
        <v>1255</v>
      </c>
      <c r="P11" s="90">
        <v>1406</v>
      </c>
      <c r="Q11" s="54">
        <v>588</v>
      </c>
      <c r="R11" s="90">
        <v>31577</v>
      </c>
      <c r="S11" s="54">
        <v>31704</v>
      </c>
      <c r="T11" s="27"/>
      <c r="U11" s="27"/>
      <c r="V11" s="27"/>
      <c r="W11" s="27"/>
      <c r="X11" s="27"/>
      <c r="Y11" s="27"/>
      <c r="Z11" s="27"/>
      <c r="AA11" s="27"/>
      <c r="AB11" s="27"/>
      <c r="AC11" s="27"/>
    </row>
    <row r="12" spans="1:29" ht="15.9" customHeight="1">
      <c r="A12" s="106"/>
      <c r="B12" s="63"/>
      <c r="C12" s="53" t="s">
        <v>76</v>
      </c>
      <c r="D12" s="53"/>
      <c r="E12" s="66" t="s">
        <v>77</v>
      </c>
      <c r="F12" s="90">
        <v>9329</v>
      </c>
      <c r="G12" s="54">
        <v>9393</v>
      </c>
      <c r="H12" s="90">
        <v>7079</v>
      </c>
      <c r="I12" s="54">
        <v>6407</v>
      </c>
      <c r="J12" s="90">
        <v>1820</v>
      </c>
      <c r="K12" s="54">
        <v>1741</v>
      </c>
      <c r="L12" s="90">
        <v>3790</v>
      </c>
      <c r="M12" s="54">
        <v>3678</v>
      </c>
      <c r="N12" s="90">
        <v>5506</v>
      </c>
      <c r="O12" s="54">
        <v>1255</v>
      </c>
      <c r="P12" s="90">
        <v>1406</v>
      </c>
      <c r="Q12" s="54">
        <v>588</v>
      </c>
      <c r="R12" s="90">
        <v>31553</v>
      </c>
      <c r="S12" s="54">
        <v>31648</v>
      </c>
      <c r="T12" s="27"/>
      <c r="U12" s="27"/>
      <c r="V12" s="27"/>
      <c r="W12" s="27"/>
      <c r="X12" s="27"/>
      <c r="Y12" s="27"/>
      <c r="Z12" s="27"/>
      <c r="AA12" s="27"/>
      <c r="AB12" s="27"/>
      <c r="AC12" s="27"/>
    </row>
    <row r="13" spans="1:29" ht="15.9" customHeight="1">
      <c r="A13" s="106"/>
      <c r="B13" s="62"/>
      <c r="C13" s="53" t="s">
        <v>78</v>
      </c>
      <c r="D13" s="53"/>
      <c r="E13" s="66" t="s">
        <v>79</v>
      </c>
      <c r="F13" s="90">
        <v>43</v>
      </c>
      <c r="G13" s="54">
        <v>0</v>
      </c>
      <c r="H13" s="123">
        <v>0</v>
      </c>
      <c r="I13" s="67">
        <v>23</v>
      </c>
      <c r="J13" s="123">
        <v>0</v>
      </c>
      <c r="K13" s="67">
        <v>0</v>
      </c>
      <c r="L13" s="123">
        <v>6</v>
      </c>
      <c r="M13" s="54">
        <v>0</v>
      </c>
      <c r="N13" s="123">
        <v>389</v>
      </c>
      <c r="O13" s="54">
        <v>0</v>
      </c>
      <c r="P13" s="90">
        <v>0</v>
      </c>
      <c r="Q13" s="54">
        <v>0</v>
      </c>
      <c r="R13" s="90">
        <v>24</v>
      </c>
      <c r="S13" s="54">
        <v>57</v>
      </c>
      <c r="T13" s="27"/>
      <c r="U13" s="27"/>
      <c r="V13" s="27"/>
      <c r="W13" s="27"/>
      <c r="X13" s="27"/>
      <c r="Y13" s="27"/>
      <c r="Z13" s="27"/>
      <c r="AA13" s="27"/>
      <c r="AB13" s="27"/>
      <c r="AC13" s="27"/>
    </row>
    <row r="14" spans="1:29" ht="15.9" customHeight="1">
      <c r="A14" s="106"/>
      <c r="B14" s="53" t="s">
        <v>80</v>
      </c>
      <c r="C14" s="53"/>
      <c r="D14" s="53"/>
      <c r="E14" s="66" t="s">
        <v>81</v>
      </c>
      <c r="F14" s="90">
        <f t="shared" ref="F14:F15" si="0">F9-F12</f>
        <v>-1</v>
      </c>
      <c r="G14" s="54">
        <f t="shared" ref="F14:S15" si="1">G9-G12</f>
        <v>143</v>
      </c>
      <c r="H14" s="90">
        <f t="shared" si="1"/>
        <v>3016</v>
      </c>
      <c r="I14" s="54">
        <f t="shared" si="1"/>
        <v>3395</v>
      </c>
      <c r="J14" s="90">
        <f t="shared" si="1"/>
        <v>295</v>
      </c>
      <c r="K14" s="54">
        <f t="shared" si="1"/>
        <v>170</v>
      </c>
      <c r="L14" s="90">
        <f t="shared" si="1"/>
        <v>976</v>
      </c>
      <c r="M14" s="54">
        <f t="shared" ref="L14:N15" si="2">M9-M12</f>
        <v>1081</v>
      </c>
      <c r="N14" s="90">
        <f t="shared" si="2"/>
        <v>787</v>
      </c>
      <c r="O14" s="54">
        <f t="shared" ref="N14:P15" si="3">O9-O12</f>
        <v>255</v>
      </c>
      <c r="P14" s="90">
        <f t="shared" si="3"/>
        <v>-496</v>
      </c>
      <c r="Q14" s="54">
        <f t="shared" si="1"/>
        <v>238</v>
      </c>
      <c r="R14" s="90">
        <f t="shared" si="1"/>
        <v>87</v>
      </c>
      <c r="S14" s="54">
        <f t="shared" si="1"/>
        <v>386</v>
      </c>
      <c r="T14" s="27"/>
      <c r="U14" s="27"/>
      <c r="V14" s="27"/>
      <c r="W14" s="27"/>
      <c r="X14" s="27"/>
      <c r="Y14" s="27"/>
      <c r="Z14" s="27"/>
      <c r="AA14" s="27"/>
      <c r="AB14" s="27"/>
      <c r="AC14" s="27"/>
    </row>
    <row r="15" spans="1:29" ht="15.9" customHeight="1">
      <c r="A15" s="106"/>
      <c r="B15" s="53" t="s">
        <v>82</v>
      </c>
      <c r="C15" s="53"/>
      <c r="D15" s="53"/>
      <c r="E15" s="66" t="s">
        <v>83</v>
      </c>
      <c r="F15" s="90">
        <f t="shared" si="0"/>
        <v>-42</v>
      </c>
      <c r="G15" s="54">
        <f t="shared" si="1"/>
        <v>236</v>
      </c>
      <c r="H15" s="90">
        <f t="shared" si="1"/>
        <v>0</v>
      </c>
      <c r="I15" s="54">
        <f t="shared" si="1"/>
        <v>-22</v>
      </c>
      <c r="J15" s="90">
        <f t="shared" si="1"/>
        <v>56</v>
      </c>
      <c r="K15" s="54">
        <f t="shared" si="1"/>
        <v>0</v>
      </c>
      <c r="L15" s="90">
        <f t="shared" si="1"/>
        <v>10</v>
      </c>
      <c r="M15" s="54">
        <f t="shared" si="2"/>
        <v>0</v>
      </c>
      <c r="N15" s="90">
        <f t="shared" si="2"/>
        <v>-177</v>
      </c>
      <c r="O15" s="54">
        <f t="shared" si="3"/>
        <v>20</v>
      </c>
      <c r="P15" s="90">
        <f t="shared" si="3"/>
        <v>0</v>
      </c>
      <c r="Q15" s="54">
        <f t="shared" si="1"/>
        <v>6</v>
      </c>
      <c r="R15" s="90">
        <f t="shared" si="1"/>
        <v>-23.6</v>
      </c>
      <c r="S15" s="54">
        <f t="shared" si="1"/>
        <v>-56</v>
      </c>
      <c r="T15" s="27"/>
      <c r="U15" s="27"/>
      <c r="V15" s="27"/>
      <c r="W15" s="27"/>
      <c r="X15" s="27"/>
      <c r="Y15" s="27"/>
      <c r="Z15" s="27"/>
      <c r="AA15" s="27"/>
      <c r="AB15" s="27"/>
      <c r="AC15" s="27"/>
    </row>
    <row r="16" spans="1:29" ht="15.9" customHeight="1">
      <c r="A16" s="106"/>
      <c r="B16" s="53" t="s">
        <v>84</v>
      </c>
      <c r="C16" s="53"/>
      <c r="D16" s="53"/>
      <c r="E16" s="66" t="s">
        <v>85</v>
      </c>
      <c r="F16" s="90">
        <f t="shared" ref="F16" si="4">F8-F11</f>
        <v>-43</v>
      </c>
      <c r="G16" s="54">
        <f t="shared" ref="F16:S16" si="5">G8-G11</f>
        <v>379</v>
      </c>
      <c r="H16" s="90">
        <f t="shared" si="5"/>
        <v>3016</v>
      </c>
      <c r="I16" s="54">
        <f t="shared" si="5"/>
        <v>3373</v>
      </c>
      <c r="J16" s="90">
        <f t="shared" si="5"/>
        <v>351</v>
      </c>
      <c r="K16" s="54">
        <f t="shared" si="5"/>
        <v>170</v>
      </c>
      <c r="L16" s="90">
        <f t="shared" si="5"/>
        <v>986</v>
      </c>
      <c r="M16" s="54">
        <f t="shared" ref="L16:N16" si="6">M8-M11</f>
        <v>1081</v>
      </c>
      <c r="N16" s="90">
        <f t="shared" si="6"/>
        <v>610</v>
      </c>
      <c r="O16" s="54">
        <f t="shared" ref="N16:P16" si="7">O8-O11</f>
        <v>275</v>
      </c>
      <c r="P16" s="90">
        <f t="shared" si="7"/>
        <v>-496</v>
      </c>
      <c r="Q16" s="54">
        <f t="shared" si="5"/>
        <v>244</v>
      </c>
      <c r="R16" s="90">
        <f t="shared" si="5"/>
        <v>63</v>
      </c>
      <c r="S16" s="54">
        <f t="shared" si="5"/>
        <v>331</v>
      </c>
      <c r="T16" s="27"/>
      <c r="U16" s="27"/>
      <c r="V16" s="27"/>
      <c r="W16" s="27"/>
      <c r="X16" s="27"/>
      <c r="Y16" s="27"/>
      <c r="Z16" s="27"/>
      <c r="AA16" s="27"/>
      <c r="AB16" s="27"/>
      <c r="AC16" s="27"/>
    </row>
    <row r="17" spans="1:29" ht="15.9" customHeight="1">
      <c r="A17" s="106"/>
      <c r="B17" s="53" t="s">
        <v>86</v>
      </c>
      <c r="C17" s="53"/>
      <c r="D17" s="53"/>
      <c r="E17" s="51"/>
      <c r="F17" s="123"/>
      <c r="G17" s="67"/>
      <c r="H17" s="123"/>
      <c r="I17" s="67"/>
      <c r="J17" s="90"/>
      <c r="K17" s="54"/>
      <c r="L17" s="90"/>
      <c r="M17" s="54"/>
      <c r="N17" s="90"/>
      <c r="O17" s="67"/>
      <c r="P17" s="90"/>
      <c r="Q17" s="67"/>
      <c r="R17" s="123">
        <v>6747</v>
      </c>
      <c r="S17" s="67">
        <v>6811</v>
      </c>
      <c r="T17" s="27"/>
      <c r="U17" s="27"/>
      <c r="V17" s="27"/>
      <c r="W17" s="27"/>
      <c r="X17" s="27"/>
      <c r="Y17" s="27"/>
      <c r="Z17" s="27"/>
      <c r="AA17" s="27"/>
      <c r="AB17" s="27"/>
      <c r="AC17" s="27"/>
    </row>
    <row r="18" spans="1:29" ht="15.9" customHeight="1">
      <c r="A18" s="106"/>
      <c r="B18" s="53" t="s">
        <v>87</v>
      </c>
      <c r="C18" s="53"/>
      <c r="D18" s="53"/>
      <c r="E18" s="51"/>
      <c r="F18" s="121"/>
      <c r="G18" s="68"/>
      <c r="H18" s="121"/>
      <c r="I18" s="68"/>
      <c r="J18" s="121"/>
      <c r="K18" s="68"/>
      <c r="L18" s="121"/>
      <c r="M18" s="68"/>
      <c r="N18" s="121"/>
      <c r="O18" s="68"/>
      <c r="P18" s="121"/>
      <c r="Q18" s="68"/>
      <c r="R18" s="121">
        <v>0</v>
      </c>
      <c r="S18" s="68">
        <v>0</v>
      </c>
      <c r="T18" s="27"/>
      <c r="U18" s="27"/>
      <c r="V18" s="27"/>
      <c r="W18" s="27"/>
      <c r="X18" s="27"/>
      <c r="Y18" s="27"/>
      <c r="Z18" s="27"/>
      <c r="AA18" s="27"/>
      <c r="AB18" s="27"/>
      <c r="AC18" s="27"/>
    </row>
    <row r="19" spans="1:29" ht="15.9" customHeight="1">
      <c r="A19" s="106" t="s">
        <v>88</v>
      </c>
      <c r="B19" s="61" t="s">
        <v>89</v>
      </c>
      <c r="C19" s="53"/>
      <c r="D19" s="53"/>
      <c r="E19" s="66"/>
      <c r="F19" s="90">
        <v>3595</v>
      </c>
      <c r="G19" s="54">
        <v>3131</v>
      </c>
      <c r="H19" s="90">
        <v>338</v>
      </c>
      <c r="I19" s="54">
        <v>203</v>
      </c>
      <c r="J19" s="90">
        <v>167</v>
      </c>
      <c r="K19" s="54">
        <v>285</v>
      </c>
      <c r="L19" s="90">
        <v>193</v>
      </c>
      <c r="M19" s="54">
        <v>14</v>
      </c>
      <c r="N19" s="90">
        <v>6</v>
      </c>
      <c r="O19" s="54">
        <v>8</v>
      </c>
      <c r="P19" s="90">
        <v>0</v>
      </c>
      <c r="Q19" s="54">
        <v>54</v>
      </c>
      <c r="R19" s="90">
        <v>3161</v>
      </c>
      <c r="S19" s="54">
        <v>2371</v>
      </c>
      <c r="T19" s="27"/>
      <c r="U19" s="27"/>
      <c r="V19" s="27"/>
      <c r="W19" s="27"/>
      <c r="X19" s="27"/>
      <c r="Y19" s="27"/>
      <c r="Z19" s="27"/>
      <c r="AA19" s="27"/>
      <c r="AB19" s="27"/>
      <c r="AC19" s="27"/>
    </row>
    <row r="20" spans="1:29" ht="15.9" customHeight="1">
      <c r="A20" s="106"/>
      <c r="B20" s="62"/>
      <c r="C20" s="53" t="s">
        <v>90</v>
      </c>
      <c r="D20" s="53"/>
      <c r="E20" s="66"/>
      <c r="F20" s="90">
        <v>1211</v>
      </c>
      <c r="G20" s="54">
        <v>993</v>
      </c>
      <c r="H20" s="90">
        <v>0</v>
      </c>
      <c r="I20" s="54">
        <v>0</v>
      </c>
      <c r="J20" s="90">
        <v>0</v>
      </c>
      <c r="K20" s="54">
        <v>0</v>
      </c>
      <c r="L20" s="90">
        <v>0</v>
      </c>
      <c r="M20" s="54">
        <v>0</v>
      </c>
      <c r="N20" s="90">
        <v>0</v>
      </c>
      <c r="O20" s="54">
        <v>0</v>
      </c>
      <c r="P20" s="90">
        <v>0</v>
      </c>
      <c r="Q20" s="54">
        <v>0</v>
      </c>
      <c r="R20" s="90">
        <v>1913</v>
      </c>
      <c r="S20" s="54">
        <v>846</v>
      </c>
      <c r="T20" s="27"/>
      <c r="U20" s="27"/>
      <c r="V20" s="27"/>
      <c r="W20" s="27"/>
      <c r="X20" s="27"/>
      <c r="Y20" s="27"/>
      <c r="Z20" s="27"/>
      <c r="AA20" s="27"/>
      <c r="AB20" s="27"/>
      <c r="AC20" s="27"/>
    </row>
    <row r="21" spans="1:29" ht="15.9" customHeight="1">
      <c r="A21" s="106"/>
      <c r="B21" s="79" t="s">
        <v>91</v>
      </c>
      <c r="C21" s="53"/>
      <c r="D21" s="53"/>
      <c r="E21" s="66" t="s">
        <v>92</v>
      </c>
      <c r="F21" s="90">
        <v>3133</v>
      </c>
      <c r="G21" s="54">
        <v>2670</v>
      </c>
      <c r="H21" s="90">
        <v>338</v>
      </c>
      <c r="I21" s="54">
        <v>203</v>
      </c>
      <c r="J21" s="90">
        <v>167</v>
      </c>
      <c r="K21" s="54">
        <v>285</v>
      </c>
      <c r="L21" s="90">
        <v>193</v>
      </c>
      <c r="M21" s="54">
        <v>14</v>
      </c>
      <c r="N21" s="90">
        <v>6</v>
      </c>
      <c r="O21" s="54">
        <v>8</v>
      </c>
      <c r="P21" s="90">
        <v>0</v>
      </c>
      <c r="Q21" s="54">
        <v>54</v>
      </c>
      <c r="R21" s="90">
        <v>3161</v>
      </c>
      <c r="S21" s="54">
        <v>2371</v>
      </c>
      <c r="T21" s="27"/>
      <c r="U21" s="27"/>
      <c r="V21" s="27"/>
      <c r="W21" s="27"/>
      <c r="X21" s="27"/>
      <c r="Y21" s="27"/>
      <c r="Z21" s="27"/>
      <c r="AA21" s="27"/>
      <c r="AB21" s="27"/>
      <c r="AC21" s="27"/>
    </row>
    <row r="22" spans="1:29" ht="15.9" customHeight="1">
      <c r="A22" s="106"/>
      <c r="B22" s="61" t="s">
        <v>93</v>
      </c>
      <c r="C22" s="53"/>
      <c r="D22" s="53"/>
      <c r="E22" s="66" t="s">
        <v>94</v>
      </c>
      <c r="F22" s="90">
        <v>4652</v>
      </c>
      <c r="G22" s="54">
        <v>4057</v>
      </c>
      <c r="H22" s="90">
        <v>5146</v>
      </c>
      <c r="I22" s="54">
        <v>4414</v>
      </c>
      <c r="J22" s="90">
        <v>844</v>
      </c>
      <c r="K22" s="54">
        <v>877</v>
      </c>
      <c r="L22" s="90">
        <v>2693</v>
      </c>
      <c r="M22" s="54">
        <v>2944</v>
      </c>
      <c r="N22" s="90">
        <v>5678</v>
      </c>
      <c r="O22" s="54">
        <v>2226</v>
      </c>
      <c r="P22" s="90">
        <v>204</v>
      </c>
      <c r="Q22" s="54">
        <v>274</v>
      </c>
      <c r="R22" s="90">
        <v>4363</v>
      </c>
      <c r="S22" s="54">
        <v>3676</v>
      </c>
      <c r="T22" s="27"/>
      <c r="U22" s="27"/>
      <c r="V22" s="27"/>
      <c r="W22" s="27"/>
      <c r="X22" s="27"/>
      <c r="Y22" s="27"/>
      <c r="Z22" s="27"/>
      <c r="AA22" s="27"/>
      <c r="AB22" s="27"/>
      <c r="AC22" s="27"/>
    </row>
    <row r="23" spans="1:29" ht="15.9" customHeight="1">
      <c r="A23" s="106"/>
      <c r="B23" s="62" t="s">
        <v>95</v>
      </c>
      <c r="C23" s="53" t="s">
        <v>96</v>
      </c>
      <c r="D23" s="53"/>
      <c r="E23" s="66"/>
      <c r="F23" s="90">
        <v>1393</v>
      </c>
      <c r="G23" s="54">
        <v>1438</v>
      </c>
      <c r="H23" s="90"/>
      <c r="I23" s="54">
        <v>79</v>
      </c>
      <c r="J23" s="90">
        <v>507</v>
      </c>
      <c r="K23" s="54">
        <v>565</v>
      </c>
      <c r="L23" s="90">
        <v>923</v>
      </c>
      <c r="M23" s="54">
        <v>964</v>
      </c>
      <c r="N23" s="90">
        <v>15</v>
      </c>
      <c r="O23" s="54">
        <v>39</v>
      </c>
      <c r="P23" s="90">
        <v>0</v>
      </c>
      <c r="Q23" s="54">
        <v>0</v>
      </c>
      <c r="R23" s="90">
        <v>2343</v>
      </c>
      <c r="S23" s="54">
        <v>2713</v>
      </c>
      <c r="T23" s="27"/>
      <c r="U23" s="27"/>
      <c r="V23" s="27"/>
      <c r="W23" s="27"/>
      <c r="X23" s="27"/>
      <c r="Y23" s="27"/>
      <c r="Z23" s="27"/>
      <c r="AA23" s="27"/>
      <c r="AB23" s="27"/>
      <c r="AC23" s="27"/>
    </row>
    <row r="24" spans="1:29" ht="15.9" customHeight="1">
      <c r="A24" s="106"/>
      <c r="B24" s="53" t="s">
        <v>97</v>
      </c>
      <c r="C24" s="53"/>
      <c r="D24" s="53"/>
      <c r="E24" s="66" t="s">
        <v>98</v>
      </c>
      <c r="F24" s="90">
        <f t="shared" ref="F24" si="8">F21-F22</f>
        <v>-1519</v>
      </c>
      <c r="G24" s="54">
        <f t="shared" ref="F24:S24" si="9">G21-G22</f>
        <v>-1387</v>
      </c>
      <c r="H24" s="90">
        <f t="shared" si="9"/>
        <v>-4808</v>
      </c>
      <c r="I24" s="54">
        <f>I21-I22</f>
        <v>-4211</v>
      </c>
      <c r="J24" s="90">
        <f t="shared" ref="J24" si="10">J21-J22</f>
        <v>-677</v>
      </c>
      <c r="K24" s="54">
        <f t="shared" si="9"/>
        <v>-592</v>
      </c>
      <c r="L24" s="90">
        <f t="shared" si="9"/>
        <v>-2500</v>
      </c>
      <c r="M24" s="54">
        <f t="shared" ref="L24:N24" si="11">M21-M22</f>
        <v>-2930</v>
      </c>
      <c r="N24" s="90">
        <f t="shared" si="11"/>
        <v>-5672</v>
      </c>
      <c r="O24" s="54">
        <f t="shared" ref="N24:P24" si="12">O21-O22</f>
        <v>-2218</v>
      </c>
      <c r="P24" s="90">
        <f t="shared" si="12"/>
        <v>-204</v>
      </c>
      <c r="Q24" s="54">
        <f t="shared" si="9"/>
        <v>-220</v>
      </c>
      <c r="R24" s="90">
        <f t="shared" si="9"/>
        <v>-1202</v>
      </c>
      <c r="S24" s="54">
        <f t="shared" si="9"/>
        <v>-1305</v>
      </c>
      <c r="T24" s="27"/>
      <c r="U24" s="27"/>
      <c r="V24" s="27"/>
      <c r="W24" s="27"/>
      <c r="X24" s="27"/>
      <c r="Y24" s="27"/>
      <c r="Z24" s="27"/>
      <c r="AA24" s="27"/>
      <c r="AB24" s="27"/>
      <c r="AC24" s="27"/>
    </row>
    <row r="25" spans="1:29" ht="15.9" customHeight="1">
      <c r="A25" s="106"/>
      <c r="B25" s="61" t="s">
        <v>99</v>
      </c>
      <c r="C25" s="61"/>
      <c r="D25" s="61"/>
      <c r="E25" s="110" t="s">
        <v>100</v>
      </c>
      <c r="F25" s="105">
        <v>1519</v>
      </c>
      <c r="G25" s="102">
        <v>1387</v>
      </c>
      <c r="H25" s="105">
        <v>4808</v>
      </c>
      <c r="I25" s="105">
        <v>4211</v>
      </c>
      <c r="J25" s="105">
        <v>677</v>
      </c>
      <c r="K25" s="105">
        <v>592</v>
      </c>
      <c r="L25" s="105">
        <v>2500</v>
      </c>
      <c r="M25" s="105">
        <v>2930</v>
      </c>
      <c r="N25" s="105">
        <v>5672</v>
      </c>
      <c r="O25" s="105">
        <v>2218</v>
      </c>
      <c r="P25" s="105">
        <v>204</v>
      </c>
      <c r="Q25" s="102">
        <v>220</v>
      </c>
      <c r="R25" s="105">
        <v>1202</v>
      </c>
      <c r="S25" s="105">
        <v>1305</v>
      </c>
      <c r="T25" s="27"/>
      <c r="U25" s="27"/>
      <c r="V25" s="27"/>
      <c r="W25" s="27"/>
      <c r="X25" s="27"/>
      <c r="Y25" s="27"/>
      <c r="Z25" s="27"/>
      <c r="AA25" s="27"/>
      <c r="AB25" s="27"/>
      <c r="AC25" s="27"/>
    </row>
    <row r="26" spans="1:29" ht="15.9" customHeight="1">
      <c r="A26" s="106"/>
      <c r="B26" s="79" t="s">
        <v>101</v>
      </c>
      <c r="C26" s="79"/>
      <c r="D26" s="79"/>
      <c r="E26" s="111"/>
      <c r="F26" s="122"/>
      <c r="G26" s="103"/>
      <c r="H26" s="122"/>
      <c r="I26" s="103"/>
      <c r="J26" s="122"/>
      <c r="K26" s="103"/>
      <c r="L26" s="122"/>
      <c r="M26" s="103"/>
      <c r="N26" s="122"/>
      <c r="O26" s="103"/>
      <c r="P26" s="122"/>
      <c r="Q26" s="103"/>
      <c r="R26" s="122"/>
      <c r="S26" s="103"/>
      <c r="T26" s="27"/>
      <c r="U26" s="27"/>
      <c r="V26" s="27"/>
      <c r="W26" s="27"/>
      <c r="X26" s="27"/>
      <c r="Y26" s="27"/>
      <c r="Z26" s="27"/>
      <c r="AA26" s="27"/>
      <c r="AB26" s="27"/>
      <c r="AC26" s="27"/>
    </row>
    <row r="27" spans="1:29" ht="15.9" customHeight="1">
      <c r="A27" s="106"/>
      <c r="B27" s="53" t="s">
        <v>102</v>
      </c>
      <c r="C27" s="53"/>
      <c r="D27" s="53"/>
      <c r="E27" s="66" t="s">
        <v>103</v>
      </c>
      <c r="F27" s="90">
        <f t="shared" ref="F27" si="13">F24+F25</f>
        <v>0</v>
      </c>
      <c r="G27" s="54">
        <f t="shared" ref="F27:S27" si="14">G24+G25</f>
        <v>0</v>
      </c>
      <c r="H27" s="90">
        <f t="shared" si="14"/>
        <v>0</v>
      </c>
      <c r="I27" s="54">
        <f>I24+I25</f>
        <v>0</v>
      </c>
      <c r="J27" s="90">
        <f t="shared" ref="J27" si="15">J24+J25</f>
        <v>0</v>
      </c>
      <c r="K27" s="54">
        <f t="shared" si="14"/>
        <v>0</v>
      </c>
      <c r="L27" s="90">
        <f t="shared" si="14"/>
        <v>0</v>
      </c>
      <c r="M27" s="54">
        <f t="shared" ref="L27:N27" si="16">M24+M25</f>
        <v>0</v>
      </c>
      <c r="N27" s="90">
        <f t="shared" si="16"/>
        <v>0</v>
      </c>
      <c r="O27" s="54">
        <f t="shared" ref="N27:P27" si="17">O24+O25</f>
        <v>0</v>
      </c>
      <c r="P27" s="90">
        <f t="shared" si="17"/>
        <v>0</v>
      </c>
      <c r="Q27" s="54">
        <f t="shared" si="14"/>
        <v>0</v>
      </c>
      <c r="R27" s="90">
        <f t="shared" si="14"/>
        <v>0</v>
      </c>
      <c r="S27" s="54">
        <f t="shared" si="14"/>
        <v>0</v>
      </c>
      <c r="T27" s="27"/>
      <c r="U27" s="27"/>
      <c r="V27" s="27"/>
      <c r="W27" s="27"/>
      <c r="X27" s="27"/>
      <c r="Y27" s="27"/>
      <c r="Z27" s="27"/>
      <c r="AA27" s="27"/>
      <c r="AB27" s="27"/>
      <c r="AC27" s="27"/>
    </row>
    <row r="28" spans="1:29" ht="15.9" customHeight="1">
      <c r="A28" s="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</row>
    <row r="29" spans="1:29" ht="15.9" customHeight="1">
      <c r="A29" s="12"/>
      <c r="F29" s="27"/>
      <c r="G29" s="27"/>
      <c r="H29" s="27"/>
      <c r="I29" s="27"/>
      <c r="J29" s="28"/>
      <c r="K29" s="28"/>
      <c r="L29" s="28"/>
      <c r="M29" s="28"/>
      <c r="N29" s="28"/>
      <c r="O29" s="28"/>
      <c r="P29" s="27"/>
      <c r="Q29" s="27"/>
      <c r="R29" s="27"/>
      <c r="S29" s="28" t="s">
        <v>104</v>
      </c>
      <c r="T29" s="27"/>
      <c r="U29" s="27"/>
      <c r="V29" s="27"/>
      <c r="W29" s="27"/>
      <c r="X29" s="27"/>
      <c r="Y29" s="27"/>
      <c r="Z29" s="27"/>
      <c r="AA29" s="27"/>
      <c r="AB29" s="27"/>
      <c r="AC29" s="28"/>
    </row>
    <row r="30" spans="1:29" ht="15.9" customHeight="1">
      <c r="A30" s="109" t="s">
        <v>105</v>
      </c>
      <c r="B30" s="109"/>
      <c r="C30" s="109"/>
      <c r="D30" s="109"/>
      <c r="E30" s="109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29"/>
      <c r="U30" s="27"/>
      <c r="V30" s="29"/>
      <c r="W30" s="27"/>
      <c r="X30" s="29"/>
      <c r="Y30" s="27"/>
      <c r="Z30" s="29"/>
      <c r="AA30" s="27"/>
      <c r="AB30" s="29"/>
      <c r="AC30" s="27"/>
    </row>
    <row r="31" spans="1:29" ht="15.9" customHeight="1">
      <c r="A31" s="109"/>
      <c r="B31" s="109"/>
      <c r="C31" s="109"/>
      <c r="D31" s="109"/>
      <c r="E31" s="109"/>
      <c r="F31" s="51" t="s">
        <v>129</v>
      </c>
      <c r="G31" s="51" t="s">
        <v>180</v>
      </c>
      <c r="H31" s="51" t="s">
        <v>129</v>
      </c>
      <c r="I31" s="51" t="s">
        <v>180</v>
      </c>
      <c r="J31" s="51" t="s">
        <v>129</v>
      </c>
      <c r="K31" s="51" t="s">
        <v>180</v>
      </c>
      <c r="L31" s="51" t="s">
        <v>129</v>
      </c>
      <c r="M31" s="51" t="s">
        <v>180</v>
      </c>
      <c r="N31" s="51" t="s">
        <v>129</v>
      </c>
      <c r="O31" s="51" t="s">
        <v>180</v>
      </c>
      <c r="P31" s="51" t="s">
        <v>129</v>
      </c>
      <c r="Q31" s="51" t="s">
        <v>180</v>
      </c>
      <c r="R31" s="51" t="s">
        <v>129</v>
      </c>
      <c r="S31" s="51" t="s">
        <v>180</v>
      </c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ht="15.9" customHeight="1">
      <c r="A32" s="106" t="s">
        <v>106</v>
      </c>
      <c r="B32" s="61" t="s">
        <v>68</v>
      </c>
      <c r="C32" s="53"/>
      <c r="D32" s="53"/>
      <c r="E32" s="66" t="s">
        <v>69</v>
      </c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31"/>
      <c r="U32" s="31"/>
      <c r="V32" s="31"/>
      <c r="W32" s="31"/>
      <c r="X32" s="32"/>
      <c r="Y32" s="32"/>
      <c r="Z32" s="31"/>
      <c r="AA32" s="31"/>
      <c r="AB32" s="32"/>
      <c r="AC32" s="32"/>
    </row>
    <row r="33" spans="1:29" ht="15.9" customHeight="1">
      <c r="A33" s="112"/>
      <c r="B33" s="63"/>
      <c r="C33" s="61" t="s">
        <v>107</v>
      </c>
      <c r="D33" s="53"/>
      <c r="E33" s="66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31"/>
      <c r="U33" s="31"/>
      <c r="V33" s="31"/>
      <c r="W33" s="31"/>
      <c r="X33" s="32"/>
      <c r="Y33" s="32"/>
      <c r="Z33" s="31"/>
      <c r="AA33" s="31"/>
      <c r="AB33" s="32"/>
      <c r="AC33" s="32"/>
    </row>
    <row r="34" spans="1:29" ht="15.9" customHeight="1">
      <c r="A34" s="112"/>
      <c r="B34" s="63"/>
      <c r="C34" s="62"/>
      <c r="D34" s="53" t="s">
        <v>108</v>
      </c>
      <c r="E34" s="66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31"/>
      <c r="U34" s="31"/>
      <c r="V34" s="31"/>
      <c r="W34" s="31"/>
      <c r="X34" s="32"/>
      <c r="Y34" s="32"/>
      <c r="Z34" s="31"/>
      <c r="AA34" s="31"/>
      <c r="AB34" s="32"/>
      <c r="AC34" s="32"/>
    </row>
    <row r="35" spans="1:29" ht="15.9" customHeight="1">
      <c r="A35" s="112"/>
      <c r="B35" s="62"/>
      <c r="C35" s="79" t="s">
        <v>109</v>
      </c>
      <c r="D35" s="53"/>
      <c r="E35" s="66"/>
      <c r="F35" s="54"/>
      <c r="G35" s="54"/>
      <c r="H35" s="54"/>
      <c r="I35" s="54"/>
      <c r="J35" s="68"/>
      <c r="K35" s="68"/>
      <c r="L35" s="68"/>
      <c r="M35" s="68"/>
      <c r="N35" s="68"/>
      <c r="O35" s="68"/>
      <c r="P35" s="54"/>
      <c r="Q35" s="54"/>
      <c r="R35" s="54"/>
      <c r="S35" s="54"/>
      <c r="T35" s="31"/>
      <c r="U35" s="31"/>
      <c r="V35" s="31"/>
      <c r="W35" s="31"/>
      <c r="X35" s="32"/>
      <c r="Y35" s="32"/>
      <c r="Z35" s="31"/>
      <c r="AA35" s="31"/>
      <c r="AB35" s="32"/>
      <c r="AC35" s="32"/>
    </row>
    <row r="36" spans="1:29" ht="15.9" customHeight="1">
      <c r="A36" s="112"/>
      <c r="B36" s="61" t="s">
        <v>74</v>
      </c>
      <c r="C36" s="53"/>
      <c r="D36" s="53"/>
      <c r="E36" s="66" t="s">
        <v>71</v>
      </c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31"/>
      <c r="U36" s="31"/>
      <c r="V36" s="31"/>
      <c r="W36" s="31"/>
      <c r="X36" s="31"/>
      <c r="Y36" s="31"/>
      <c r="Z36" s="31"/>
      <c r="AA36" s="31"/>
      <c r="AB36" s="32"/>
      <c r="AC36" s="32"/>
    </row>
    <row r="37" spans="1:29" ht="15.9" customHeight="1">
      <c r="A37" s="112"/>
      <c r="B37" s="63"/>
      <c r="C37" s="53" t="s">
        <v>110</v>
      </c>
      <c r="D37" s="53"/>
      <c r="E37" s="6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31"/>
      <c r="U37" s="31"/>
      <c r="V37" s="31"/>
      <c r="W37" s="31"/>
      <c r="X37" s="31"/>
      <c r="Y37" s="31"/>
      <c r="Z37" s="31"/>
      <c r="AA37" s="31"/>
      <c r="AB37" s="32"/>
      <c r="AC37" s="32"/>
    </row>
    <row r="38" spans="1:29" ht="15.9" customHeight="1">
      <c r="A38" s="112"/>
      <c r="B38" s="62"/>
      <c r="C38" s="53" t="s">
        <v>111</v>
      </c>
      <c r="D38" s="53"/>
      <c r="E38" s="66"/>
      <c r="F38" s="54"/>
      <c r="G38" s="54"/>
      <c r="H38" s="54"/>
      <c r="I38" s="54"/>
      <c r="J38" s="54"/>
      <c r="K38" s="68"/>
      <c r="L38" s="54"/>
      <c r="M38" s="68"/>
      <c r="N38" s="54"/>
      <c r="O38" s="68"/>
      <c r="P38" s="54"/>
      <c r="Q38" s="54"/>
      <c r="R38" s="54"/>
      <c r="S38" s="54"/>
      <c r="T38" s="31"/>
      <c r="U38" s="31"/>
      <c r="V38" s="32"/>
      <c r="W38" s="32"/>
      <c r="X38" s="31"/>
      <c r="Y38" s="31"/>
      <c r="Z38" s="31"/>
      <c r="AA38" s="31"/>
      <c r="AB38" s="32"/>
      <c r="AC38" s="32"/>
    </row>
    <row r="39" spans="1:29" ht="15.9" customHeight="1">
      <c r="A39" s="112"/>
      <c r="B39" s="47" t="s">
        <v>112</v>
      </c>
      <c r="C39" s="47"/>
      <c r="D39" s="47"/>
      <c r="E39" s="66" t="s">
        <v>113</v>
      </c>
      <c r="F39" s="54">
        <f t="shared" ref="F39:S39" si="18">F32-F36</f>
        <v>0</v>
      </c>
      <c r="G39" s="54">
        <f t="shared" si="18"/>
        <v>0</v>
      </c>
      <c r="H39" s="54">
        <f t="shared" si="18"/>
        <v>0</v>
      </c>
      <c r="I39" s="54">
        <f t="shared" si="18"/>
        <v>0</v>
      </c>
      <c r="J39" s="54">
        <f t="shared" si="18"/>
        <v>0</v>
      </c>
      <c r="K39" s="54">
        <f t="shared" si="18"/>
        <v>0</v>
      </c>
      <c r="L39" s="54">
        <f t="shared" ref="L39:M39" si="19">L32-L36</f>
        <v>0</v>
      </c>
      <c r="M39" s="54">
        <f t="shared" si="19"/>
        <v>0</v>
      </c>
      <c r="N39" s="54">
        <f t="shared" ref="N39:O39" si="20">N32-N36</f>
        <v>0</v>
      </c>
      <c r="O39" s="54">
        <f t="shared" si="20"/>
        <v>0</v>
      </c>
      <c r="P39" s="54">
        <f t="shared" si="18"/>
        <v>0</v>
      </c>
      <c r="Q39" s="54">
        <f t="shared" si="18"/>
        <v>0</v>
      </c>
      <c r="R39" s="54">
        <f t="shared" si="18"/>
        <v>0</v>
      </c>
      <c r="S39" s="54">
        <f t="shared" si="18"/>
        <v>0</v>
      </c>
      <c r="T39" s="31"/>
      <c r="U39" s="31"/>
      <c r="V39" s="31"/>
      <c r="W39" s="31"/>
      <c r="X39" s="31"/>
      <c r="Y39" s="31"/>
      <c r="Z39" s="31"/>
      <c r="AA39" s="31"/>
      <c r="AB39" s="32"/>
      <c r="AC39" s="32"/>
    </row>
    <row r="40" spans="1:29" ht="15.9" customHeight="1">
      <c r="A40" s="106" t="s">
        <v>114</v>
      </c>
      <c r="B40" s="61" t="s">
        <v>115</v>
      </c>
      <c r="C40" s="53"/>
      <c r="D40" s="53"/>
      <c r="E40" s="66" t="s">
        <v>75</v>
      </c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31"/>
      <c r="U40" s="31"/>
      <c r="V40" s="31"/>
      <c r="W40" s="31"/>
      <c r="X40" s="32"/>
      <c r="Y40" s="32"/>
      <c r="Z40" s="32"/>
      <c r="AA40" s="32"/>
      <c r="AB40" s="31"/>
      <c r="AC40" s="31"/>
    </row>
    <row r="41" spans="1:29" ht="15.9" customHeight="1">
      <c r="A41" s="107"/>
      <c r="B41" s="62"/>
      <c r="C41" s="53" t="s">
        <v>116</v>
      </c>
      <c r="D41" s="53"/>
      <c r="E41" s="66"/>
      <c r="F41" s="68"/>
      <c r="G41" s="68"/>
      <c r="H41" s="68"/>
      <c r="I41" s="68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32"/>
      <c r="U41" s="32"/>
      <c r="V41" s="32"/>
      <c r="W41" s="32"/>
      <c r="X41" s="32"/>
      <c r="Y41" s="32"/>
      <c r="Z41" s="32"/>
      <c r="AA41" s="32"/>
      <c r="AB41" s="31"/>
      <c r="AC41" s="31"/>
    </row>
    <row r="42" spans="1:29" ht="15.9" customHeight="1">
      <c r="A42" s="107"/>
      <c r="B42" s="61" t="s">
        <v>93</v>
      </c>
      <c r="C42" s="53"/>
      <c r="D42" s="53"/>
      <c r="E42" s="66" t="s">
        <v>77</v>
      </c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31"/>
      <c r="U42" s="31"/>
      <c r="V42" s="31"/>
      <c r="W42" s="31"/>
      <c r="X42" s="32"/>
      <c r="Y42" s="32"/>
      <c r="Z42" s="31"/>
      <c r="AA42" s="31"/>
      <c r="AB42" s="31"/>
      <c r="AC42" s="31"/>
    </row>
    <row r="43" spans="1:29" ht="15.9" customHeight="1">
      <c r="A43" s="107"/>
      <c r="B43" s="62"/>
      <c r="C43" s="53" t="s">
        <v>117</v>
      </c>
      <c r="D43" s="53"/>
      <c r="E43" s="66"/>
      <c r="F43" s="54"/>
      <c r="G43" s="54"/>
      <c r="H43" s="54"/>
      <c r="I43" s="54"/>
      <c r="J43" s="68"/>
      <c r="K43" s="68"/>
      <c r="L43" s="68"/>
      <c r="M43" s="68"/>
      <c r="N43" s="68"/>
      <c r="O43" s="68"/>
      <c r="P43" s="54"/>
      <c r="Q43" s="54"/>
      <c r="R43" s="54"/>
      <c r="S43" s="54"/>
      <c r="T43" s="31"/>
      <c r="U43" s="31"/>
      <c r="V43" s="32"/>
      <c r="W43" s="31"/>
      <c r="X43" s="32"/>
      <c r="Y43" s="32"/>
      <c r="Z43" s="31"/>
      <c r="AA43" s="31"/>
      <c r="AB43" s="32"/>
      <c r="AC43" s="32"/>
    </row>
    <row r="44" spans="1:29" ht="15.9" customHeight="1">
      <c r="A44" s="107"/>
      <c r="B44" s="53" t="s">
        <v>112</v>
      </c>
      <c r="C44" s="53"/>
      <c r="D44" s="53"/>
      <c r="E44" s="66" t="s">
        <v>118</v>
      </c>
      <c r="F44" s="68">
        <f t="shared" ref="F44:S44" si="21">F40-F42</f>
        <v>0</v>
      </c>
      <c r="G44" s="68">
        <f t="shared" si="21"/>
        <v>0</v>
      </c>
      <c r="H44" s="68">
        <f t="shared" si="21"/>
        <v>0</v>
      </c>
      <c r="I44" s="68">
        <f t="shared" si="21"/>
        <v>0</v>
      </c>
      <c r="J44" s="68">
        <f t="shared" si="21"/>
        <v>0</v>
      </c>
      <c r="K44" s="68">
        <f t="shared" si="21"/>
        <v>0</v>
      </c>
      <c r="L44" s="68">
        <f t="shared" ref="L44:M44" si="22">L40-L42</f>
        <v>0</v>
      </c>
      <c r="M44" s="68">
        <f t="shared" si="22"/>
        <v>0</v>
      </c>
      <c r="N44" s="68">
        <f t="shared" ref="N44:O44" si="23">N40-N42</f>
        <v>0</v>
      </c>
      <c r="O44" s="68">
        <f t="shared" si="23"/>
        <v>0</v>
      </c>
      <c r="P44" s="68">
        <f t="shared" si="21"/>
        <v>0</v>
      </c>
      <c r="Q44" s="68">
        <f t="shared" si="21"/>
        <v>0</v>
      </c>
      <c r="R44" s="68">
        <f t="shared" si="21"/>
        <v>0</v>
      </c>
      <c r="S44" s="68">
        <f t="shared" si="21"/>
        <v>0</v>
      </c>
      <c r="T44" s="32"/>
      <c r="U44" s="32"/>
      <c r="V44" s="31"/>
      <c r="W44" s="31"/>
      <c r="X44" s="32"/>
      <c r="Y44" s="32"/>
      <c r="Z44" s="31"/>
      <c r="AA44" s="31"/>
      <c r="AB44" s="31"/>
      <c r="AC44" s="31"/>
    </row>
    <row r="45" spans="1:29" ht="15.9" customHeight="1">
      <c r="A45" s="106" t="s">
        <v>119</v>
      </c>
      <c r="B45" s="47" t="s">
        <v>120</v>
      </c>
      <c r="C45" s="47"/>
      <c r="D45" s="47"/>
      <c r="E45" s="66" t="s">
        <v>121</v>
      </c>
      <c r="F45" s="54">
        <f t="shared" ref="F45:S45" si="24">F39+F44</f>
        <v>0</v>
      </c>
      <c r="G45" s="54">
        <f t="shared" si="24"/>
        <v>0</v>
      </c>
      <c r="H45" s="54">
        <f t="shared" si="24"/>
        <v>0</v>
      </c>
      <c r="I45" s="54">
        <f t="shared" si="24"/>
        <v>0</v>
      </c>
      <c r="J45" s="54">
        <f t="shared" si="24"/>
        <v>0</v>
      </c>
      <c r="K45" s="54">
        <f t="shared" si="24"/>
        <v>0</v>
      </c>
      <c r="L45" s="54">
        <f t="shared" ref="L45:M45" si="25">L39+L44</f>
        <v>0</v>
      </c>
      <c r="M45" s="54">
        <f t="shared" si="25"/>
        <v>0</v>
      </c>
      <c r="N45" s="54">
        <f t="shared" ref="N45:O45" si="26">N39+N44</f>
        <v>0</v>
      </c>
      <c r="O45" s="54">
        <f t="shared" si="26"/>
        <v>0</v>
      </c>
      <c r="P45" s="54">
        <f t="shared" si="24"/>
        <v>0</v>
      </c>
      <c r="Q45" s="54">
        <f t="shared" si="24"/>
        <v>0</v>
      </c>
      <c r="R45" s="54">
        <f t="shared" si="24"/>
        <v>0</v>
      </c>
      <c r="S45" s="54">
        <f t="shared" si="24"/>
        <v>0</v>
      </c>
      <c r="T45" s="31"/>
      <c r="U45" s="31"/>
      <c r="V45" s="31"/>
      <c r="W45" s="31"/>
      <c r="X45" s="31"/>
      <c r="Y45" s="31"/>
      <c r="Z45" s="31"/>
      <c r="AA45" s="31"/>
      <c r="AB45" s="31"/>
      <c r="AC45" s="31"/>
    </row>
    <row r="46" spans="1:29" ht="15.9" customHeight="1">
      <c r="A46" s="107"/>
      <c r="B46" s="53" t="s">
        <v>122</v>
      </c>
      <c r="C46" s="53"/>
      <c r="D46" s="53"/>
      <c r="E46" s="53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54"/>
      <c r="Q46" s="54"/>
      <c r="R46" s="68"/>
      <c r="S46" s="68"/>
      <c r="T46" s="32"/>
      <c r="U46" s="32"/>
      <c r="V46" s="32"/>
      <c r="W46" s="32"/>
      <c r="X46" s="32"/>
      <c r="Y46" s="32"/>
      <c r="Z46" s="32"/>
      <c r="AA46" s="32"/>
      <c r="AB46" s="32"/>
      <c r="AC46" s="32"/>
    </row>
    <row r="47" spans="1:29" ht="15.9" customHeight="1">
      <c r="A47" s="107"/>
      <c r="B47" s="53" t="s">
        <v>123</v>
      </c>
      <c r="C47" s="53"/>
      <c r="D47" s="53"/>
      <c r="E47" s="53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31"/>
      <c r="U47" s="31"/>
      <c r="V47" s="31"/>
      <c r="W47" s="31"/>
      <c r="X47" s="31"/>
      <c r="Y47" s="31"/>
      <c r="Z47" s="31"/>
      <c r="AA47" s="31"/>
      <c r="AB47" s="31"/>
      <c r="AC47" s="31"/>
    </row>
    <row r="48" spans="1:29" ht="15.9" customHeight="1">
      <c r="A48" s="107"/>
      <c r="B48" s="53" t="s">
        <v>124</v>
      </c>
      <c r="C48" s="53"/>
      <c r="D48" s="53"/>
      <c r="E48" s="53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31"/>
      <c r="U48" s="31"/>
      <c r="V48" s="31"/>
      <c r="W48" s="31"/>
      <c r="X48" s="31"/>
      <c r="Y48" s="31"/>
      <c r="Z48" s="31"/>
      <c r="AA48" s="31"/>
      <c r="AB48" s="31"/>
      <c r="AC48" s="31"/>
    </row>
    <row r="49" spans="1:19" ht="15.9" customHeight="1">
      <c r="A49" s="8" t="s">
        <v>125</v>
      </c>
      <c r="S49" s="6"/>
    </row>
    <row r="50" spans="1:19" ht="15.9" customHeight="1">
      <c r="A50" s="8"/>
    </row>
  </sheetData>
  <mergeCells count="36">
    <mergeCell ref="J6:K6"/>
    <mergeCell ref="P6:Q6"/>
    <mergeCell ref="R6:S6"/>
    <mergeCell ref="A8:A18"/>
    <mergeCell ref="A19:A27"/>
    <mergeCell ref="E25:E26"/>
    <mergeCell ref="F25:F26"/>
    <mergeCell ref="G25:G26"/>
    <mergeCell ref="H25:H26"/>
    <mergeCell ref="I25:I26"/>
    <mergeCell ref="J25:J26"/>
    <mergeCell ref="K25:K26"/>
    <mergeCell ref="P25:P26"/>
    <mergeCell ref="Q25:Q26"/>
    <mergeCell ref="R25:R26"/>
    <mergeCell ref="A6:E7"/>
    <mergeCell ref="F6:G6"/>
    <mergeCell ref="H6:I6"/>
    <mergeCell ref="A32:A39"/>
    <mergeCell ref="A40:A44"/>
    <mergeCell ref="A45:A48"/>
    <mergeCell ref="S25:S26"/>
    <mergeCell ref="A30:E31"/>
    <mergeCell ref="F30:G30"/>
    <mergeCell ref="H30:I30"/>
    <mergeCell ref="J30:K30"/>
    <mergeCell ref="P30:Q30"/>
    <mergeCell ref="R30:S30"/>
    <mergeCell ref="N6:O6"/>
    <mergeCell ref="N25:N26"/>
    <mergeCell ref="O25:O26"/>
    <mergeCell ref="N30:O30"/>
    <mergeCell ref="L6:M6"/>
    <mergeCell ref="L25:L26"/>
    <mergeCell ref="M25:M26"/>
    <mergeCell ref="L30:M30"/>
  </mergeCells>
  <phoneticPr fontId="16"/>
  <printOptions horizontalCentered="1" gridLinesSet="0"/>
  <pageMargins left="0.78740157480314965" right="0.27559055118110237" top="0.39370078740157483" bottom="0.35433070866141736" header="0.19685039370078741" footer="0.19685039370078741"/>
  <pageSetup paperSize="9" scale="60" orientation="landscape" r:id="rId1"/>
  <headerFooter alignWithMargins="0">
    <oddHeader>&amp;R&amp;"明朝,斜体"&amp;9都道府県－4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47"/>
  <sheetViews>
    <sheetView view="pageBreakPreview" zoomScaleNormal="100" zoomScaleSheetLayoutView="100" workbookViewId="0">
      <selection activeCell="H1" sqref="H1"/>
    </sheetView>
  </sheetViews>
  <sheetFormatPr defaultColWidth="9" defaultRowHeight="13"/>
  <cols>
    <col min="1" max="2" width="3.54296875" style="2" customWidth="1"/>
    <col min="3" max="3" width="21.453125" style="2" customWidth="1"/>
    <col min="4" max="4" width="20" style="2" customWidth="1"/>
    <col min="5" max="14" width="12.54296875" style="2" customWidth="1"/>
    <col min="15" max="16384" width="9" style="2"/>
  </cols>
  <sheetData>
    <row r="1" spans="1:14" ht="33.9" customHeight="1">
      <c r="A1" s="33" t="s">
        <v>0</v>
      </c>
      <c r="B1" s="33"/>
      <c r="C1" s="41" t="s">
        <v>126</v>
      </c>
      <c r="D1" s="42"/>
    </row>
    <row r="3" spans="1:14" ht="15" customHeight="1">
      <c r="A3" s="14" t="s">
        <v>181</v>
      </c>
      <c r="B3" s="14"/>
      <c r="C3" s="14"/>
      <c r="D3" s="14"/>
      <c r="E3" s="14"/>
      <c r="F3" s="14"/>
      <c r="I3" s="14"/>
      <c r="J3" s="14"/>
    </row>
    <row r="4" spans="1:14" ht="15" customHeight="1">
      <c r="A4" s="14"/>
      <c r="B4" s="14"/>
      <c r="C4" s="14"/>
      <c r="D4" s="14"/>
      <c r="E4" s="14"/>
      <c r="F4" s="14"/>
      <c r="I4" s="14"/>
      <c r="J4" s="14"/>
    </row>
    <row r="5" spans="1:14" ht="15" customHeight="1">
      <c r="A5" s="43"/>
      <c r="B5" s="43" t="s">
        <v>182</v>
      </c>
      <c r="C5" s="43"/>
      <c r="D5" s="43"/>
      <c r="H5" s="15"/>
      <c r="L5" s="15"/>
      <c r="N5" s="15" t="s">
        <v>183</v>
      </c>
    </row>
    <row r="6" spans="1:14" ht="15" customHeight="1">
      <c r="A6" s="44"/>
      <c r="B6" s="45"/>
      <c r="C6" s="45"/>
      <c r="D6" s="85"/>
      <c r="E6" s="117" t="s">
        <v>184</v>
      </c>
      <c r="F6" s="117"/>
      <c r="G6" s="117"/>
      <c r="H6" s="117"/>
      <c r="I6" s="118"/>
      <c r="J6" s="119"/>
      <c r="K6" s="117"/>
      <c r="L6" s="117"/>
      <c r="M6" s="117"/>
      <c r="N6" s="117"/>
    </row>
    <row r="7" spans="1:14" ht="15" customHeight="1">
      <c r="A7" s="18"/>
      <c r="B7" s="19"/>
      <c r="C7" s="19"/>
      <c r="D7" s="60"/>
      <c r="E7" s="36" t="s">
        <v>129</v>
      </c>
      <c r="F7" s="36" t="s">
        <v>180</v>
      </c>
      <c r="G7" s="36" t="s">
        <v>129</v>
      </c>
      <c r="H7" s="36" t="s">
        <v>180</v>
      </c>
      <c r="I7" s="36" t="s">
        <v>129</v>
      </c>
      <c r="J7" s="36" t="s">
        <v>180</v>
      </c>
      <c r="K7" s="36" t="s">
        <v>129</v>
      </c>
      <c r="L7" s="36" t="s">
        <v>180</v>
      </c>
      <c r="M7" s="36" t="s">
        <v>129</v>
      </c>
      <c r="N7" s="36" t="s">
        <v>180</v>
      </c>
    </row>
    <row r="8" spans="1:14" ht="18" customHeight="1">
      <c r="A8" s="96" t="s">
        <v>185</v>
      </c>
      <c r="B8" s="80" t="s">
        <v>186</v>
      </c>
      <c r="C8" s="81"/>
      <c r="D8" s="81"/>
      <c r="E8" s="132">
        <v>12</v>
      </c>
      <c r="F8" s="82">
        <v>12</v>
      </c>
      <c r="G8" s="82"/>
      <c r="H8" s="82"/>
      <c r="I8" s="82"/>
      <c r="J8" s="82"/>
      <c r="K8" s="82"/>
      <c r="L8" s="82"/>
      <c r="M8" s="82"/>
      <c r="N8" s="82"/>
    </row>
    <row r="9" spans="1:14" ht="18" customHeight="1">
      <c r="A9" s="96"/>
      <c r="B9" s="96" t="s">
        <v>187</v>
      </c>
      <c r="C9" s="53" t="s">
        <v>188</v>
      </c>
      <c r="D9" s="53"/>
      <c r="E9" s="132">
        <v>40</v>
      </c>
      <c r="F9" s="82">
        <v>40</v>
      </c>
      <c r="G9" s="82"/>
      <c r="H9" s="82"/>
      <c r="I9" s="82"/>
      <c r="J9" s="82"/>
      <c r="K9" s="82"/>
      <c r="L9" s="82"/>
      <c r="M9" s="82"/>
      <c r="N9" s="82"/>
    </row>
    <row r="10" spans="1:14" ht="18" customHeight="1">
      <c r="A10" s="96"/>
      <c r="B10" s="96"/>
      <c r="C10" s="53" t="s">
        <v>189</v>
      </c>
      <c r="D10" s="53"/>
      <c r="E10" s="132">
        <v>30</v>
      </c>
      <c r="F10" s="82">
        <v>30</v>
      </c>
      <c r="G10" s="82"/>
      <c r="H10" s="82"/>
      <c r="I10" s="82"/>
      <c r="J10" s="82"/>
      <c r="K10" s="82"/>
      <c r="L10" s="82"/>
      <c r="M10" s="82"/>
      <c r="N10" s="82"/>
    </row>
    <row r="11" spans="1:14" ht="18" customHeight="1">
      <c r="A11" s="96"/>
      <c r="B11" s="96"/>
      <c r="C11" s="53" t="s">
        <v>190</v>
      </c>
      <c r="D11" s="53"/>
      <c r="E11" s="132">
        <v>10</v>
      </c>
      <c r="F11" s="82">
        <v>10</v>
      </c>
      <c r="G11" s="82"/>
      <c r="H11" s="82"/>
      <c r="I11" s="82"/>
      <c r="J11" s="82"/>
      <c r="K11" s="82"/>
      <c r="L11" s="82"/>
      <c r="M11" s="82"/>
      <c r="N11" s="82"/>
    </row>
    <row r="12" spans="1:14" ht="18" customHeight="1">
      <c r="A12" s="96"/>
      <c r="B12" s="96"/>
      <c r="C12" s="53" t="s">
        <v>191</v>
      </c>
      <c r="D12" s="53"/>
      <c r="E12" s="133">
        <v>0</v>
      </c>
      <c r="F12" s="82" t="s">
        <v>192</v>
      </c>
      <c r="G12" s="82"/>
      <c r="H12" s="82"/>
      <c r="I12" s="82"/>
      <c r="J12" s="82"/>
      <c r="K12" s="82"/>
      <c r="L12" s="82"/>
      <c r="M12" s="82"/>
      <c r="N12" s="82"/>
    </row>
    <row r="13" spans="1:14" ht="18" customHeight="1">
      <c r="A13" s="96"/>
      <c r="B13" s="96"/>
      <c r="C13" s="53" t="s">
        <v>193</v>
      </c>
      <c r="D13" s="53"/>
      <c r="E13" s="134">
        <v>0</v>
      </c>
      <c r="F13" s="82" t="s">
        <v>192</v>
      </c>
      <c r="G13" s="82"/>
      <c r="H13" s="82"/>
      <c r="I13" s="82"/>
      <c r="J13" s="82"/>
      <c r="K13" s="82"/>
      <c r="L13" s="82"/>
      <c r="M13" s="82"/>
      <c r="N13" s="82"/>
    </row>
    <row r="14" spans="1:14" ht="18" customHeight="1">
      <c r="A14" s="96"/>
      <c r="B14" s="96"/>
      <c r="C14" s="53" t="s">
        <v>194</v>
      </c>
      <c r="D14" s="53"/>
      <c r="E14" s="134">
        <v>0</v>
      </c>
      <c r="F14" s="82" t="s">
        <v>192</v>
      </c>
      <c r="G14" s="82"/>
      <c r="H14" s="82"/>
      <c r="I14" s="82"/>
      <c r="J14" s="82"/>
      <c r="K14" s="82"/>
      <c r="L14" s="82"/>
      <c r="M14" s="82"/>
      <c r="N14" s="82"/>
    </row>
    <row r="15" spans="1:14" ht="18" customHeight="1">
      <c r="A15" s="96" t="s">
        <v>195</v>
      </c>
      <c r="B15" s="96" t="s">
        <v>196</v>
      </c>
      <c r="C15" s="53" t="s">
        <v>197</v>
      </c>
      <c r="D15" s="53"/>
      <c r="E15" s="90">
        <v>2419</v>
      </c>
      <c r="F15" s="54">
        <v>2265</v>
      </c>
      <c r="G15" s="54"/>
      <c r="H15" s="54"/>
      <c r="I15" s="54"/>
      <c r="J15" s="54"/>
      <c r="K15" s="54"/>
      <c r="L15" s="54"/>
      <c r="M15" s="54"/>
      <c r="N15" s="54"/>
    </row>
    <row r="16" spans="1:14" ht="18" customHeight="1">
      <c r="A16" s="96"/>
      <c r="B16" s="96"/>
      <c r="C16" s="53" t="s">
        <v>198</v>
      </c>
      <c r="D16" s="53"/>
      <c r="E16" s="90">
        <v>5534</v>
      </c>
      <c r="F16" s="54">
        <v>5641</v>
      </c>
      <c r="G16" s="54"/>
      <c r="H16" s="54"/>
      <c r="I16" s="54"/>
      <c r="J16" s="54"/>
      <c r="K16" s="54"/>
      <c r="L16" s="54"/>
      <c r="M16" s="54"/>
      <c r="N16" s="54"/>
    </row>
    <row r="17" spans="1:15" ht="18" customHeight="1">
      <c r="A17" s="96"/>
      <c r="B17" s="96"/>
      <c r="C17" s="53" t="s">
        <v>199</v>
      </c>
      <c r="D17" s="53"/>
      <c r="E17" s="120">
        <v>0</v>
      </c>
      <c r="F17" s="54" t="s">
        <v>192</v>
      </c>
      <c r="G17" s="54"/>
      <c r="H17" s="54"/>
      <c r="I17" s="54"/>
      <c r="J17" s="54"/>
      <c r="K17" s="54"/>
      <c r="L17" s="54"/>
      <c r="M17" s="54"/>
      <c r="N17" s="54"/>
    </row>
    <row r="18" spans="1:15" ht="18" customHeight="1">
      <c r="A18" s="96"/>
      <c r="B18" s="96"/>
      <c r="C18" s="53" t="s">
        <v>200</v>
      </c>
      <c r="D18" s="53"/>
      <c r="E18" s="90">
        <v>7954</v>
      </c>
      <c r="F18" s="54">
        <v>7906</v>
      </c>
      <c r="G18" s="54"/>
      <c r="H18" s="54"/>
      <c r="I18" s="54"/>
      <c r="J18" s="54"/>
      <c r="K18" s="54"/>
      <c r="L18" s="54"/>
      <c r="M18" s="54"/>
      <c r="N18" s="54"/>
    </row>
    <row r="19" spans="1:15" ht="18" customHeight="1">
      <c r="A19" s="96"/>
      <c r="B19" s="96" t="s">
        <v>201</v>
      </c>
      <c r="C19" s="53" t="s">
        <v>202</v>
      </c>
      <c r="D19" s="53"/>
      <c r="E19" s="90">
        <v>1693</v>
      </c>
      <c r="F19" s="54">
        <v>1534</v>
      </c>
      <c r="G19" s="54"/>
      <c r="H19" s="54"/>
      <c r="I19" s="54"/>
      <c r="J19" s="54"/>
      <c r="K19" s="54"/>
      <c r="L19" s="54"/>
      <c r="M19" s="54"/>
      <c r="N19" s="54"/>
    </row>
    <row r="20" spans="1:15" ht="18" customHeight="1">
      <c r="A20" s="96"/>
      <c r="B20" s="96"/>
      <c r="C20" s="53" t="s">
        <v>203</v>
      </c>
      <c r="D20" s="53"/>
      <c r="E20" s="90">
        <v>2730</v>
      </c>
      <c r="F20" s="54">
        <v>2852</v>
      </c>
      <c r="G20" s="54"/>
      <c r="H20" s="54"/>
      <c r="I20" s="54"/>
      <c r="J20" s="54"/>
      <c r="K20" s="54"/>
      <c r="L20" s="54"/>
      <c r="M20" s="54"/>
      <c r="N20" s="54"/>
    </row>
    <row r="21" spans="1:15" ht="18" customHeight="1">
      <c r="A21" s="96"/>
      <c r="B21" s="96"/>
      <c r="C21" s="53" t="s">
        <v>204</v>
      </c>
      <c r="D21" s="53"/>
      <c r="E21" s="120">
        <v>0</v>
      </c>
      <c r="F21" s="83" t="s">
        <v>192</v>
      </c>
      <c r="G21" s="83"/>
      <c r="H21" s="83"/>
      <c r="I21" s="83"/>
      <c r="J21" s="83"/>
      <c r="K21" s="83"/>
      <c r="L21" s="83"/>
      <c r="M21" s="83"/>
      <c r="N21" s="83"/>
    </row>
    <row r="22" spans="1:15" ht="18" customHeight="1">
      <c r="A22" s="96"/>
      <c r="B22" s="96"/>
      <c r="C22" s="47" t="s">
        <v>205</v>
      </c>
      <c r="D22" s="47"/>
      <c r="E22" s="90">
        <v>4423</v>
      </c>
      <c r="F22" s="54">
        <v>4386</v>
      </c>
      <c r="G22" s="54"/>
      <c r="H22" s="54"/>
      <c r="I22" s="54"/>
      <c r="J22" s="54"/>
      <c r="K22" s="54"/>
      <c r="L22" s="54"/>
      <c r="M22" s="54"/>
      <c r="N22" s="54"/>
    </row>
    <row r="23" spans="1:15" ht="18" customHeight="1">
      <c r="A23" s="96"/>
      <c r="B23" s="96" t="s">
        <v>206</v>
      </c>
      <c r="C23" s="53" t="s">
        <v>207</v>
      </c>
      <c r="D23" s="53"/>
      <c r="E23" s="90">
        <v>40</v>
      </c>
      <c r="F23" s="54">
        <v>40</v>
      </c>
      <c r="G23" s="54"/>
      <c r="H23" s="54"/>
      <c r="I23" s="54"/>
      <c r="J23" s="54"/>
      <c r="K23" s="54"/>
      <c r="L23" s="54"/>
      <c r="M23" s="54"/>
      <c r="N23" s="54"/>
    </row>
    <row r="24" spans="1:15" ht="18" customHeight="1">
      <c r="A24" s="96"/>
      <c r="B24" s="96"/>
      <c r="C24" s="53" t="s">
        <v>208</v>
      </c>
      <c r="D24" s="53"/>
      <c r="E24" s="90">
        <v>3491</v>
      </c>
      <c r="F24" s="54">
        <v>3479</v>
      </c>
      <c r="G24" s="54"/>
      <c r="H24" s="54"/>
      <c r="I24" s="54"/>
      <c r="J24" s="54"/>
      <c r="K24" s="54"/>
      <c r="L24" s="54"/>
      <c r="M24" s="54"/>
      <c r="N24" s="54"/>
    </row>
    <row r="25" spans="1:15" ht="18" customHeight="1">
      <c r="A25" s="96"/>
      <c r="B25" s="96"/>
      <c r="C25" s="53" t="s">
        <v>209</v>
      </c>
      <c r="D25" s="53"/>
      <c r="E25" s="120">
        <v>0</v>
      </c>
      <c r="F25" s="54" t="s">
        <v>192</v>
      </c>
      <c r="G25" s="54"/>
      <c r="H25" s="54"/>
      <c r="I25" s="54"/>
      <c r="J25" s="54"/>
      <c r="K25" s="54"/>
      <c r="L25" s="54"/>
      <c r="M25" s="54"/>
      <c r="N25" s="54"/>
    </row>
    <row r="26" spans="1:15" ht="18" customHeight="1">
      <c r="A26" s="96"/>
      <c r="B26" s="96"/>
      <c r="C26" s="53" t="s">
        <v>210</v>
      </c>
      <c r="D26" s="53"/>
      <c r="E26" s="90">
        <v>3531</v>
      </c>
      <c r="F26" s="54">
        <v>3519</v>
      </c>
      <c r="G26" s="54"/>
      <c r="H26" s="54"/>
      <c r="I26" s="54"/>
      <c r="J26" s="54"/>
      <c r="K26" s="54"/>
      <c r="L26" s="54"/>
      <c r="M26" s="54"/>
      <c r="N26" s="54"/>
    </row>
    <row r="27" spans="1:15" ht="18" customHeight="1">
      <c r="A27" s="96"/>
      <c r="B27" s="53" t="s">
        <v>211</v>
      </c>
      <c r="C27" s="53"/>
      <c r="D27" s="53"/>
      <c r="E27" s="90">
        <v>7954</v>
      </c>
      <c r="F27" s="54">
        <v>7906</v>
      </c>
      <c r="G27" s="54"/>
      <c r="H27" s="54"/>
      <c r="I27" s="54"/>
      <c r="J27" s="54"/>
      <c r="K27" s="54"/>
      <c r="L27" s="54"/>
      <c r="M27" s="54"/>
      <c r="N27" s="54"/>
    </row>
    <row r="28" spans="1:15" ht="18" customHeight="1">
      <c r="A28" s="96" t="s">
        <v>212</v>
      </c>
      <c r="B28" s="96" t="s">
        <v>213</v>
      </c>
      <c r="C28" s="53" t="s">
        <v>214</v>
      </c>
      <c r="D28" s="84" t="s">
        <v>69</v>
      </c>
      <c r="E28" s="90">
        <v>3387</v>
      </c>
      <c r="F28" s="54">
        <v>2942</v>
      </c>
      <c r="G28" s="54"/>
      <c r="H28" s="54"/>
      <c r="I28" s="54"/>
      <c r="J28" s="54"/>
      <c r="K28" s="54"/>
      <c r="L28" s="54"/>
      <c r="M28" s="54"/>
      <c r="N28" s="54"/>
    </row>
    <row r="29" spans="1:15" ht="18" customHeight="1">
      <c r="A29" s="96"/>
      <c r="B29" s="96"/>
      <c r="C29" s="53" t="s">
        <v>215</v>
      </c>
      <c r="D29" s="84" t="s">
        <v>71</v>
      </c>
      <c r="E29" s="90">
        <v>3285</v>
      </c>
      <c r="F29" s="54">
        <v>2883</v>
      </c>
      <c r="G29" s="54"/>
      <c r="H29" s="54"/>
      <c r="I29" s="54"/>
      <c r="J29" s="54"/>
      <c r="K29" s="54"/>
      <c r="L29" s="54"/>
      <c r="M29" s="54"/>
      <c r="N29" s="54"/>
    </row>
    <row r="30" spans="1:15" ht="18" customHeight="1">
      <c r="A30" s="96"/>
      <c r="B30" s="96"/>
      <c r="C30" s="53" t="s">
        <v>216</v>
      </c>
      <c r="D30" s="84" t="s">
        <v>217</v>
      </c>
      <c r="E30" s="90">
        <v>94</v>
      </c>
      <c r="F30" s="54">
        <v>99</v>
      </c>
      <c r="G30" s="54"/>
      <c r="H30" s="54"/>
      <c r="I30" s="54"/>
      <c r="J30" s="54"/>
      <c r="K30" s="54"/>
      <c r="L30" s="54"/>
      <c r="M30" s="54"/>
      <c r="N30" s="54"/>
    </row>
    <row r="31" spans="1:15" ht="18" customHeight="1">
      <c r="A31" s="96"/>
      <c r="B31" s="96"/>
      <c r="C31" s="47" t="s">
        <v>218</v>
      </c>
      <c r="D31" s="84" t="s">
        <v>219</v>
      </c>
      <c r="E31" s="90">
        <f t="shared" ref="E31" si="0">E28-E29-E30</f>
        <v>8</v>
      </c>
      <c r="F31" s="54">
        <f t="shared" ref="E31:N31" si="1">F28-F29-F30</f>
        <v>-40</v>
      </c>
      <c r="G31" s="54">
        <f t="shared" si="1"/>
        <v>0</v>
      </c>
      <c r="H31" s="54">
        <f t="shared" si="1"/>
        <v>0</v>
      </c>
      <c r="I31" s="54">
        <f t="shared" si="1"/>
        <v>0</v>
      </c>
      <c r="J31" s="54">
        <f t="shared" si="1"/>
        <v>0</v>
      </c>
      <c r="K31" s="54">
        <f t="shared" si="1"/>
        <v>0</v>
      </c>
      <c r="L31" s="54">
        <f t="shared" si="1"/>
        <v>0</v>
      </c>
      <c r="M31" s="54">
        <f t="shared" si="1"/>
        <v>0</v>
      </c>
      <c r="N31" s="54">
        <f t="shared" si="1"/>
        <v>0</v>
      </c>
      <c r="O31" s="7"/>
    </row>
    <row r="32" spans="1:15" ht="18" customHeight="1">
      <c r="A32" s="96"/>
      <c r="B32" s="96"/>
      <c r="C32" s="53" t="s">
        <v>220</v>
      </c>
      <c r="D32" s="84" t="s">
        <v>221</v>
      </c>
      <c r="E32" s="90">
        <v>37</v>
      </c>
      <c r="F32" s="54">
        <v>34</v>
      </c>
      <c r="G32" s="54"/>
      <c r="H32" s="54"/>
      <c r="I32" s="54"/>
      <c r="J32" s="54"/>
      <c r="K32" s="54"/>
      <c r="L32" s="54"/>
      <c r="M32" s="54"/>
      <c r="N32" s="54"/>
    </row>
    <row r="33" spans="1:14" ht="18" customHeight="1">
      <c r="A33" s="96"/>
      <c r="B33" s="96"/>
      <c r="C33" s="53" t="s">
        <v>222</v>
      </c>
      <c r="D33" s="84" t="s">
        <v>223</v>
      </c>
      <c r="E33" s="90">
        <v>34</v>
      </c>
      <c r="F33" s="54">
        <v>36</v>
      </c>
      <c r="G33" s="54"/>
      <c r="H33" s="54"/>
      <c r="I33" s="54"/>
      <c r="J33" s="54"/>
      <c r="K33" s="54"/>
      <c r="L33" s="54"/>
      <c r="M33" s="54"/>
      <c r="N33" s="54"/>
    </row>
    <row r="34" spans="1:14" ht="18" customHeight="1">
      <c r="A34" s="96"/>
      <c r="B34" s="96"/>
      <c r="C34" s="47" t="s">
        <v>224</v>
      </c>
      <c r="D34" s="84" t="s">
        <v>225</v>
      </c>
      <c r="E34" s="90">
        <f t="shared" ref="E34" si="2">E31+E32-E33</f>
        <v>11</v>
      </c>
      <c r="F34" s="54">
        <f t="shared" ref="E34:N34" si="3">F31+F32-F33</f>
        <v>-42</v>
      </c>
      <c r="G34" s="54">
        <f t="shared" si="3"/>
        <v>0</v>
      </c>
      <c r="H34" s="54">
        <f t="shared" si="3"/>
        <v>0</v>
      </c>
      <c r="I34" s="54">
        <f t="shared" si="3"/>
        <v>0</v>
      </c>
      <c r="J34" s="54">
        <f t="shared" si="3"/>
        <v>0</v>
      </c>
      <c r="K34" s="54">
        <f t="shared" si="3"/>
        <v>0</v>
      </c>
      <c r="L34" s="54">
        <f t="shared" si="3"/>
        <v>0</v>
      </c>
      <c r="M34" s="54">
        <f t="shared" si="3"/>
        <v>0</v>
      </c>
      <c r="N34" s="54">
        <f t="shared" si="3"/>
        <v>0</v>
      </c>
    </row>
    <row r="35" spans="1:14" ht="18" customHeight="1">
      <c r="A35" s="96"/>
      <c r="B35" s="96" t="s">
        <v>226</v>
      </c>
      <c r="C35" s="53" t="s">
        <v>227</v>
      </c>
      <c r="D35" s="84" t="s">
        <v>228</v>
      </c>
      <c r="E35" s="90">
        <v>0</v>
      </c>
      <c r="F35" s="54">
        <v>45</v>
      </c>
      <c r="G35" s="54"/>
      <c r="H35" s="54"/>
      <c r="I35" s="54"/>
      <c r="J35" s="54"/>
      <c r="K35" s="54"/>
      <c r="L35" s="54"/>
      <c r="M35" s="54"/>
      <c r="N35" s="54"/>
    </row>
    <row r="36" spans="1:14" ht="18" customHeight="1">
      <c r="A36" s="96"/>
      <c r="B36" s="96"/>
      <c r="C36" s="53" t="s">
        <v>229</v>
      </c>
      <c r="D36" s="84" t="s">
        <v>230</v>
      </c>
      <c r="E36" s="90">
        <v>0</v>
      </c>
      <c r="F36" s="54"/>
      <c r="G36" s="54"/>
      <c r="H36" s="54"/>
      <c r="I36" s="54"/>
      <c r="J36" s="54"/>
      <c r="K36" s="54"/>
      <c r="L36" s="54"/>
      <c r="M36" s="54"/>
      <c r="N36" s="54"/>
    </row>
    <row r="37" spans="1:14" ht="18" customHeight="1">
      <c r="A37" s="96"/>
      <c r="B37" s="96"/>
      <c r="C37" s="53" t="s">
        <v>231</v>
      </c>
      <c r="D37" s="84" t="s">
        <v>232</v>
      </c>
      <c r="E37" s="90">
        <f t="shared" ref="E37" si="4">E34+E35-E36</f>
        <v>11</v>
      </c>
      <c r="F37" s="54">
        <f t="shared" ref="E37:N37" si="5">F34+F35-F36</f>
        <v>3</v>
      </c>
      <c r="G37" s="54">
        <f t="shared" si="5"/>
        <v>0</v>
      </c>
      <c r="H37" s="54">
        <f t="shared" si="5"/>
        <v>0</v>
      </c>
      <c r="I37" s="54">
        <f t="shared" si="5"/>
        <v>0</v>
      </c>
      <c r="J37" s="54">
        <f t="shared" si="5"/>
        <v>0</v>
      </c>
      <c r="K37" s="54">
        <f t="shared" si="5"/>
        <v>0</v>
      </c>
      <c r="L37" s="54">
        <f t="shared" si="5"/>
        <v>0</v>
      </c>
      <c r="M37" s="54">
        <f t="shared" si="5"/>
        <v>0</v>
      </c>
      <c r="N37" s="54">
        <f t="shared" si="5"/>
        <v>0</v>
      </c>
    </row>
    <row r="38" spans="1:14" ht="18" customHeight="1">
      <c r="A38" s="96"/>
      <c r="B38" s="96"/>
      <c r="C38" s="53" t="s">
        <v>233</v>
      </c>
      <c r="D38" s="84" t="s">
        <v>234</v>
      </c>
      <c r="E38" s="90"/>
      <c r="F38" s="54"/>
      <c r="G38" s="54"/>
      <c r="H38" s="54"/>
      <c r="I38" s="54"/>
      <c r="J38" s="54"/>
      <c r="K38" s="54"/>
      <c r="L38" s="54"/>
      <c r="M38" s="54"/>
      <c r="N38" s="54"/>
    </row>
    <row r="39" spans="1:14" ht="18" customHeight="1">
      <c r="A39" s="96"/>
      <c r="B39" s="96"/>
      <c r="C39" s="53" t="s">
        <v>235</v>
      </c>
      <c r="D39" s="84" t="s">
        <v>236</v>
      </c>
      <c r="E39" s="90"/>
      <c r="F39" s="54"/>
      <c r="G39" s="54"/>
      <c r="H39" s="54"/>
      <c r="I39" s="54"/>
      <c r="J39" s="54"/>
      <c r="K39" s="54"/>
      <c r="L39" s="54"/>
      <c r="M39" s="54"/>
      <c r="N39" s="54"/>
    </row>
    <row r="40" spans="1:14" ht="18" customHeight="1">
      <c r="A40" s="96"/>
      <c r="B40" s="96"/>
      <c r="C40" s="53" t="s">
        <v>237</v>
      </c>
      <c r="D40" s="84" t="s">
        <v>238</v>
      </c>
      <c r="E40" s="90"/>
      <c r="F40" s="54"/>
      <c r="G40" s="54"/>
      <c r="H40" s="54"/>
      <c r="I40" s="54"/>
      <c r="J40" s="54"/>
      <c r="K40" s="54"/>
      <c r="L40" s="54"/>
      <c r="M40" s="54"/>
      <c r="N40" s="54"/>
    </row>
    <row r="41" spans="1:14" ht="18" customHeight="1">
      <c r="A41" s="96"/>
      <c r="B41" s="96"/>
      <c r="C41" s="47" t="s">
        <v>239</v>
      </c>
      <c r="D41" s="84" t="s">
        <v>240</v>
      </c>
      <c r="E41" s="90">
        <f t="shared" ref="E41" si="6">E34+E35-E36-E40</f>
        <v>11</v>
      </c>
      <c r="F41" s="54">
        <f t="shared" ref="E41:N41" si="7">F34+F35-F36-F40</f>
        <v>3</v>
      </c>
      <c r="G41" s="54">
        <f t="shared" si="7"/>
        <v>0</v>
      </c>
      <c r="H41" s="54">
        <f t="shared" si="7"/>
        <v>0</v>
      </c>
      <c r="I41" s="54">
        <f t="shared" si="7"/>
        <v>0</v>
      </c>
      <c r="J41" s="54">
        <f t="shared" si="7"/>
        <v>0</v>
      </c>
      <c r="K41" s="54">
        <f t="shared" si="7"/>
        <v>0</v>
      </c>
      <c r="L41" s="54">
        <f t="shared" si="7"/>
        <v>0</v>
      </c>
      <c r="M41" s="54">
        <f t="shared" si="7"/>
        <v>0</v>
      </c>
      <c r="N41" s="54">
        <f t="shared" si="7"/>
        <v>0</v>
      </c>
    </row>
    <row r="42" spans="1:14" ht="18" customHeight="1">
      <c r="A42" s="96"/>
      <c r="B42" s="96"/>
      <c r="C42" s="116" t="s">
        <v>241</v>
      </c>
      <c r="D42" s="116"/>
      <c r="E42" s="90">
        <f t="shared" ref="E42" si="8">E37+E38-E39-E40</f>
        <v>11</v>
      </c>
      <c r="F42" s="54">
        <f t="shared" ref="E42:N42" si="9">F37+F38-F39-F40</f>
        <v>3</v>
      </c>
      <c r="G42" s="54">
        <f t="shared" si="9"/>
        <v>0</v>
      </c>
      <c r="H42" s="54">
        <f t="shared" si="9"/>
        <v>0</v>
      </c>
      <c r="I42" s="54">
        <f t="shared" si="9"/>
        <v>0</v>
      </c>
      <c r="J42" s="54">
        <f t="shared" si="9"/>
        <v>0</v>
      </c>
      <c r="K42" s="54">
        <f t="shared" si="9"/>
        <v>0</v>
      </c>
      <c r="L42" s="54">
        <f t="shared" si="9"/>
        <v>0</v>
      </c>
      <c r="M42" s="54">
        <f t="shared" si="9"/>
        <v>0</v>
      </c>
      <c r="N42" s="54">
        <f t="shared" si="9"/>
        <v>0</v>
      </c>
    </row>
    <row r="43" spans="1:14" ht="18" customHeight="1">
      <c r="A43" s="96"/>
      <c r="B43" s="96"/>
      <c r="C43" s="53" t="s">
        <v>242</v>
      </c>
      <c r="D43" s="84" t="s">
        <v>243</v>
      </c>
      <c r="E43" s="90"/>
      <c r="F43" s="54"/>
      <c r="G43" s="54"/>
      <c r="H43" s="54"/>
      <c r="I43" s="54"/>
      <c r="J43" s="54"/>
      <c r="K43" s="54"/>
      <c r="L43" s="54"/>
      <c r="M43" s="54"/>
      <c r="N43" s="54"/>
    </row>
    <row r="44" spans="1:14" ht="18" customHeight="1">
      <c r="A44" s="96"/>
      <c r="B44" s="96"/>
      <c r="C44" s="47" t="s">
        <v>244</v>
      </c>
      <c r="D44" s="66" t="s">
        <v>245</v>
      </c>
      <c r="E44" s="90">
        <f t="shared" ref="E44" si="10">E41+E43</f>
        <v>11</v>
      </c>
      <c r="F44" s="54">
        <f t="shared" ref="E44:N44" si="11">F41+F43</f>
        <v>3</v>
      </c>
      <c r="G44" s="54">
        <f t="shared" si="11"/>
        <v>0</v>
      </c>
      <c r="H44" s="54">
        <f t="shared" si="11"/>
        <v>0</v>
      </c>
      <c r="I44" s="54">
        <f t="shared" si="11"/>
        <v>0</v>
      </c>
      <c r="J44" s="54">
        <f t="shared" si="11"/>
        <v>0</v>
      </c>
      <c r="K44" s="54">
        <f t="shared" si="11"/>
        <v>0</v>
      </c>
      <c r="L44" s="54">
        <f t="shared" si="11"/>
        <v>0</v>
      </c>
      <c r="M44" s="54">
        <f t="shared" si="11"/>
        <v>0</v>
      </c>
      <c r="N44" s="54">
        <f t="shared" si="11"/>
        <v>0</v>
      </c>
    </row>
    <row r="45" spans="1:14" ht="14.15" customHeight="1">
      <c r="A45" s="8" t="s">
        <v>246</v>
      </c>
    </row>
    <row r="46" spans="1:14" ht="14.15" customHeight="1">
      <c r="A46" s="8" t="s">
        <v>247</v>
      </c>
    </row>
    <row r="47" spans="1:14">
      <c r="A47" s="46"/>
    </row>
  </sheetData>
  <mergeCells count="15">
    <mergeCell ref="E6:F6"/>
    <mergeCell ref="G6:H6"/>
    <mergeCell ref="K6:L6"/>
    <mergeCell ref="M6:N6"/>
    <mergeCell ref="A8:A14"/>
    <mergeCell ref="B9:B14"/>
    <mergeCell ref="I6:J6"/>
    <mergeCell ref="C42:D42"/>
    <mergeCell ref="A15:A27"/>
    <mergeCell ref="B15:B18"/>
    <mergeCell ref="B19:B22"/>
    <mergeCell ref="B23:B26"/>
    <mergeCell ref="A28:A44"/>
    <mergeCell ref="B28:B34"/>
    <mergeCell ref="B35:B44"/>
  </mergeCells>
  <phoneticPr fontId="16"/>
  <pageMargins left="0.70866141732283472" right="0.23622047244094491" top="0.19685039370078741" bottom="0.23622047244094491" header="0.19685039370078741" footer="0.19685039370078741"/>
  <pageSetup paperSize="9" scale="73" orientation="landscape" r:id="rId1"/>
  <headerFooter alignWithMargins="0">
    <oddHeader>&amp;R&amp;"ｺﾞｼｯｸ,斜体"&amp;9都道府県－5</oddHead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1.普通会計予算(R6-7年度)</vt:lpstr>
      <vt:lpstr>2.公営企業会計予算(R6-7年度)</vt:lpstr>
      <vt:lpstr>3.(1)普通会計決算（R4-5年度)</vt:lpstr>
      <vt:lpstr>3.(2)財政指標等（R元‐R5年度）</vt:lpstr>
      <vt:lpstr>4.公営企業会計決算（R4-5年度）</vt:lpstr>
      <vt:lpstr>5.三セク決算（R4-5年度）</vt:lpstr>
      <vt:lpstr>'1.普通会計予算(R6-7年度)'!Print_Area</vt:lpstr>
      <vt:lpstr>'2.公営企業会計予算(R6-7年度)'!Print_Area</vt:lpstr>
      <vt:lpstr>'3.(1)普通会計決算（R4-5年度)'!Print_Area</vt:lpstr>
      <vt:lpstr>'3.(2)財政指標等（R元‐R5年度）'!Print_Area</vt:lpstr>
      <vt:lpstr>'4.公営企業会計決算（R4-5年度）'!Print_Area</vt:lpstr>
      <vt:lpstr>'5.三セク決算（R4-5年度）'!Print_Area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調査統計係</dc:creator>
  <cp:keywords/>
  <dc:description/>
  <cp:lastModifiedBy>（財）松田 綾</cp:lastModifiedBy>
  <cp:revision/>
  <cp:lastPrinted>2025-08-26T09:26:46Z</cp:lastPrinted>
  <dcterms:created xsi:type="dcterms:W3CDTF">1999-07-06T05:17:05Z</dcterms:created>
  <dcterms:modified xsi:type="dcterms:W3CDTF">2025-08-26T09:46:30Z</dcterms:modified>
  <cp:category/>
  <cp:contentStatus/>
</cp:coreProperties>
</file>