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3445\Box\【02_課所共有】01_03_財政課\R07年度\04 調査・条例担当\00 担当共通\15 照会回答\20250714【民G】都道府県及び指定都市の財政状況について\03 回答\"/>
    </mc:Choice>
  </mc:AlternateContent>
  <xr:revisionPtr revIDLastSave="0" documentId="13_ncr:1_{57B75852-7D68-439F-B8B7-698F5BF26937}" xr6:coauthVersionLast="47" xr6:coauthVersionMax="47" xr10:uidLastSave="{00000000-0000-0000-0000-000000000000}"/>
  <bookViews>
    <workbookView xWindow="28680" yWindow="-708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'2.公営企業会計予算(R6-7年度)'!$A$1:$O$52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6" l="1"/>
  <c r="H22" i="6"/>
  <c r="G22" i="6"/>
  <c r="F22" i="6"/>
  <c r="E22" i="6"/>
  <c r="E21" i="6"/>
  <c r="I20" i="6"/>
  <c r="H20" i="6"/>
  <c r="G20" i="6"/>
  <c r="F20" i="6"/>
  <c r="E20" i="6"/>
  <c r="I19" i="6"/>
  <c r="I23" i="6" s="1"/>
  <c r="H19" i="6"/>
  <c r="H23" i="6" s="1"/>
  <c r="G19" i="6"/>
  <c r="G23" i="6" s="1"/>
  <c r="F19" i="6"/>
  <c r="F21" i="6" s="1"/>
  <c r="E19" i="6"/>
  <c r="E23" i="6" s="1"/>
  <c r="I12" i="6"/>
  <c r="I10" i="6"/>
  <c r="H45" i="5"/>
  <c r="I45" i="5" s="1"/>
  <c r="G45" i="5"/>
  <c r="I44" i="5"/>
  <c r="G44" i="5"/>
  <c r="I43" i="5"/>
  <c r="G43" i="5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I33" i="5"/>
  <c r="G33" i="5"/>
  <c r="I32" i="5"/>
  <c r="G32" i="5"/>
  <c r="I31" i="5"/>
  <c r="G31" i="5"/>
  <c r="I30" i="5"/>
  <c r="G30" i="5"/>
  <c r="I29" i="5"/>
  <c r="G29" i="5"/>
  <c r="I28" i="5"/>
  <c r="G28" i="5"/>
  <c r="I27" i="5"/>
  <c r="H27" i="5"/>
  <c r="G27" i="5"/>
  <c r="I26" i="5"/>
  <c r="G26" i="5"/>
  <c r="I25" i="5"/>
  <c r="G25" i="5"/>
  <c r="I24" i="5"/>
  <c r="G24" i="5"/>
  <c r="I23" i="5"/>
  <c r="G23" i="5"/>
  <c r="I22" i="5"/>
  <c r="G22" i="5"/>
  <c r="I21" i="5"/>
  <c r="G21" i="5"/>
  <c r="I20" i="5"/>
  <c r="G20" i="5"/>
  <c r="I19" i="5"/>
  <c r="G19" i="5"/>
  <c r="I18" i="5"/>
  <c r="G18" i="5"/>
  <c r="I17" i="5"/>
  <c r="G17" i="5"/>
  <c r="I16" i="5"/>
  <c r="G16" i="5"/>
  <c r="I15" i="5"/>
  <c r="G15" i="5"/>
  <c r="I14" i="5"/>
  <c r="G14" i="5"/>
  <c r="I13" i="5"/>
  <c r="G13" i="5"/>
  <c r="I12" i="5"/>
  <c r="G12" i="5"/>
  <c r="I11" i="5"/>
  <c r="G11" i="5"/>
  <c r="I10" i="5"/>
  <c r="G10" i="5"/>
  <c r="I9" i="5"/>
  <c r="G9" i="5"/>
  <c r="J31" i="8"/>
  <c r="J34" i="8" s="1"/>
  <c r="I31" i="8"/>
  <c r="I34" i="8" s="1"/>
  <c r="H31" i="8"/>
  <c r="H34" i="8" s="1"/>
  <c r="G31" i="8"/>
  <c r="G34" i="8" s="1"/>
  <c r="F31" i="8"/>
  <c r="F34" i="8" s="1"/>
  <c r="E31" i="8"/>
  <c r="E34" i="8" s="1"/>
  <c r="G21" i="6" l="1"/>
  <c r="H21" i="6"/>
  <c r="F23" i="6"/>
  <c r="I21" i="6"/>
  <c r="J41" i="8"/>
  <c r="J44" i="8" s="1"/>
  <c r="J37" i="8"/>
  <c r="J42" i="8" s="1"/>
  <c r="I41" i="8"/>
  <c r="I44" i="8" s="1"/>
  <c r="I37" i="8"/>
  <c r="I42" i="8" s="1"/>
  <c r="E37" i="8"/>
  <c r="E42" i="8" s="1"/>
  <c r="E41" i="8"/>
  <c r="E44" i="8" s="1"/>
  <c r="F41" i="8"/>
  <c r="F44" i="8" s="1"/>
  <c r="F37" i="8"/>
  <c r="F42" i="8" s="1"/>
  <c r="G37" i="8"/>
  <c r="G42" i="8" s="1"/>
  <c r="G41" i="8"/>
  <c r="G44" i="8" s="1"/>
  <c r="H41" i="8"/>
  <c r="H44" i="8" s="1"/>
  <c r="H37" i="8"/>
  <c r="H42" i="8" s="1"/>
  <c r="K27" i="4" l="1"/>
  <c r="H27" i="4"/>
  <c r="G27" i="4"/>
  <c r="F27" i="4"/>
  <c r="K24" i="4"/>
  <c r="J24" i="4"/>
  <c r="J27" i="4" s="1"/>
  <c r="I24" i="4"/>
  <c r="I27" i="4" s="1"/>
  <c r="H24" i="4"/>
  <c r="G24" i="4"/>
  <c r="F24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27" i="7"/>
  <c r="J27" i="7"/>
  <c r="I27" i="7"/>
  <c r="H27" i="7"/>
  <c r="F27" i="7"/>
  <c r="K24" i="7"/>
  <c r="J24" i="7"/>
  <c r="I24" i="7"/>
  <c r="H24" i="7"/>
  <c r="G24" i="7"/>
  <c r="G27" i="7" s="1"/>
  <c r="F24" i="7"/>
  <c r="K16" i="7"/>
  <c r="J16" i="7"/>
  <c r="I16" i="7"/>
  <c r="H16" i="7"/>
  <c r="G16" i="7"/>
  <c r="F16" i="7"/>
  <c r="K15" i="7"/>
  <c r="J15" i="7"/>
  <c r="I15" i="7"/>
  <c r="H15" i="7"/>
  <c r="G15" i="7"/>
  <c r="K14" i="7"/>
  <c r="I14" i="7"/>
  <c r="G14" i="7"/>
  <c r="J12" i="7"/>
  <c r="H12" i="7"/>
  <c r="F12" i="7"/>
  <c r="F10" i="7"/>
  <c r="F9" i="7" s="1"/>
  <c r="F14" i="7" s="1"/>
  <c r="J9" i="7"/>
  <c r="J14" i="7" s="1"/>
  <c r="H9" i="7"/>
  <c r="H14" i="7" s="1"/>
  <c r="F15" i="7" l="1"/>
  <c r="O24" i="7" l="1"/>
  <c r="O27" i="7" s="1"/>
  <c r="N24" i="7"/>
  <c r="N27" i="7" s="1"/>
  <c r="O16" i="7"/>
  <c r="N16" i="7"/>
  <c r="O15" i="7"/>
  <c r="N15" i="7"/>
  <c r="O14" i="7"/>
  <c r="N14" i="7"/>
  <c r="O27" i="4"/>
  <c r="N27" i="4"/>
  <c r="O24" i="4"/>
  <c r="N24" i="4"/>
  <c r="O16" i="4"/>
  <c r="N16" i="4"/>
  <c r="O15" i="4"/>
  <c r="O14" i="4"/>
  <c r="N14" i="4"/>
  <c r="M27" i="7"/>
  <c r="M24" i="7"/>
  <c r="L24" i="7"/>
  <c r="L27" i="7" s="1"/>
  <c r="M16" i="7"/>
  <c r="L16" i="7"/>
  <c r="M15" i="7"/>
  <c r="L15" i="7"/>
  <c r="M14" i="7"/>
  <c r="L14" i="7"/>
  <c r="L27" i="4"/>
  <c r="M24" i="4"/>
  <c r="M27" i="4" s="1"/>
  <c r="L24" i="4"/>
  <c r="M16" i="4"/>
  <c r="L16" i="4"/>
  <c r="M15" i="4"/>
  <c r="L15" i="4"/>
  <c r="M14" i="4"/>
  <c r="L14" i="4"/>
  <c r="H45" i="2"/>
  <c r="H39" i="2"/>
  <c r="H28" i="2"/>
  <c r="H27" i="2"/>
  <c r="H14" i="2"/>
  <c r="I14" i="2" s="1"/>
  <c r="I9" i="2"/>
  <c r="F45" i="2"/>
  <c r="G45" i="2" s="1"/>
  <c r="F27" i="2"/>
  <c r="G27" i="2" s="1"/>
  <c r="F44" i="4"/>
  <c r="F39" i="4"/>
  <c r="F45" i="4" s="1"/>
  <c r="N31" i="8"/>
  <c r="N34" i="8" s="1"/>
  <c r="M31" i="8"/>
  <c r="M34" i="8" s="1"/>
  <c r="L31" i="8"/>
  <c r="L34" i="8"/>
  <c r="L37" i="8" s="1"/>
  <c r="L42" i="8" s="1"/>
  <c r="K31" i="8"/>
  <c r="K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G45" i="4" s="1"/>
  <c r="G29" i="2" l="1"/>
  <c r="G41" i="2"/>
  <c r="G14" i="2"/>
  <c r="M45" i="7"/>
  <c r="I45" i="4"/>
  <c r="O45" i="7"/>
  <c r="G28" i="2"/>
  <c r="H45" i="4"/>
  <c r="G21" i="2"/>
  <c r="G16" i="2"/>
  <c r="G45" i="7"/>
  <c r="G18" i="2"/>
  <c r="J45" i="7"/>
  <c r="K45" i="7"/>
  <c r="G9" i="2"/>
  <c r="J45" i="4"/>
  <c r="O45" i="4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G33" i="2"/>
  <c r="G34" i="2"/>
  <c r="L41" i="8"/>
  <c r="L44" i="8" s="1"/>
  <c r="G37" i="2"/>
  <c r="G44" i="2"/>
  <c r="G42" i="2"/>
  <c r="I45" i="2"/>
  <c r="G35" i="2"/>
</calcChain>
</file>

<file path=xl/sharedStrings.xml><?xml version="1.0" encoding="utf-8"?>
<sst xmlns="http://schemas.openxmlformats.org/spreadsheetml/2006/main" count="441" uniqueCount="265">
  <si>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</si>
  <si>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</si>
  <si>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</si>
  <si>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</si>
  <si>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</si>
  <si>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</si>
  <si>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</si>
  <si>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</si>
  <si>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</si>
  <si>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</si>
  <si>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</si>
  <si>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</si>
  <si>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</si>
  <si>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</si>
  <si>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</si>
  <si>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</si>
  <si>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</si>
  <si>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</si>
  <si>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</si>
  <si>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</si>
  <si>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</si>
  <si>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</si>
  <si>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</si>
  <si>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</si>
  <si>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</si>
  <si>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</si>
  <si>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</si>
  <si>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</si>
  <si>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</si>
  <si>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</si>
  <si>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</si>
  <si>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</si>
  <si>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</si>
  <si>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</si>
  <si>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</si>
  <si>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</si>
  <si>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</si>
  <si>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</si>
  <si>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</si>
  <si>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</si>
  <si>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</si>
  <si>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</si>
  <si>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</si>
  <si>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</si>
  <si>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</si>
  <si>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</si>
  <si>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</si>
  <si>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</si>
  <si>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</si>
  <si>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</si>
  <si>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</si>
  <si>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</si>
  <si>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</si>
  <si>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</si>
  <si>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</si>
  <si>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</si>
  <si>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</si>
  <si>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</si>
  <si>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</si>
  <si>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</si>
  <si>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</si>
  <si>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</si>
  <si>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</si>
  <si>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</si>
  <si>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</si>
  <si>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</si>
  <si>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</si>
  <si>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</si>
  <si>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</si>
  <si>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</si>
  <si>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</si>
  <si>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</si>
  <si>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</si>
  <si>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</si>
  <si>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</si>
  <si>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</si>
  <si>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</si>
  <si>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</si>
  <si>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</si>
  <si>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</si>
  <si>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</si>
  <si>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</si>
  <si>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</si>
  <si>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</si>
  <si>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</si>
  <si>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</si>
  <si>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</si>
  <si>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</si>
  <si>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</si>
  <si>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</si>
  <si>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</si>
  <si>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</si>
  <si>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</si>
  <si>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</si>
  <si>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</si>
  <si>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</si>
  <si>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</si>
  <si>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</si>
  <si>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</si>
  <si>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</si>
  <si>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</si>
  <si>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</si>
  <si>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</si>
  <si>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</si>
  <si>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</si>
  <si>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</si>
  <si>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</si>
  <si>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</si>
  <si>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</si>
  <si>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</si>
  <si>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</si>
  <si>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</si>
  <si>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</si>
  <si>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</si>
  <si>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</si>
  <si>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</si>
  <si>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</si>
  <si>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</si>
  <si>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</si>
  <si>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</si>
  <si>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</si>
  <si>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</si>
  <si>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</si>
  <si>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</si>
  <si>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</si>
  <si>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</si>
  <si>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</si>
  <si>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</si>
  <si>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</si>
  <si>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</si>
  <si>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</si>
  <si>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</si>
  <si>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</si>
  <si>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</si>
  <si>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</si>
  <si>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</si>
  <si>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</si>
  <si>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</si>
  <si>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</si>
  <si>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</si>
  <si>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</si>
  <si>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</si>
  <si>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</si>
  <si>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</si>
  <si>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</si>
  <si>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</si>
  <si>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</si>
  <si>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</si>
  <si>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</si>
  <si>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</si>
  <si>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</si>
  <si>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</si>
  <si>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</si>
  <si>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</si>
  <si>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</si>
  <si>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</si>
  <si>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</si>
  <si>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</si>
  <si>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</si>
  <si>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</si>
  <si>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</si>
  <si>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</si>
  <si>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</si>
  <si>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</si>
  <si>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</si>
  <si>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</si>
  <si>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</si>
  <si>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</si>
  <si>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</si>
  <si>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</si>
  <si>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</si>
  <si>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</si>
  <si>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</si>
  <si>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</si>
  <si>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</si>
  <si>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</si>
  <si>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</si>
  <si>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</si>
  <si>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</si>
  <si>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</si>
  <si>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</si>
  <si>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</si>
  <si>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</si>
  <si>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</si>
  <si>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</si>
  <si>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</si>
  <si>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</si>
  <si>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</si>
  <si>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</si>
  <si>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</si>
  <si>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</si>
  <si>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</si>
  <si>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</si>
  <si>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</si>
  <si>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</si>
  <si>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</si>
  <si>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</si>
  <si>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</si>
  <si>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</si>
  <si>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</si>
  <si>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</si>
  <si>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</si>
  <si>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</si>
  <si>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</si>
  <si>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</si>
  <si>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</si>
  <si>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</si>
  <si>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</si>
  <si>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</si>
  <si>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</si>
  <si>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</si>
  <si>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</si>
  <si>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</si>
  <si>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</si>
  <si>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</si>
  <si>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</si>
  <si>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</si>
  <si>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</si>
  <si>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</si>
  <si>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</si>
  <si>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</si>
  <si>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</si>
  <si>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</si>
  <si>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</si>
  <si>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</si>
  <si>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</si>
  <si>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</si>
  <si>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</si>
  <si>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</si>
  <si>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</si>
  <si>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</si>
  <si>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</si>
  <si>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</si>
  <si>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</si>
  <si>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</si>
  <si>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</si>
  <si>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</si>
  <si>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</si>
  <si>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</si>
  <si>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</si>
  <si>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</si>
  <si>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</si>
  <si>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</si>
  <si>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</si>
  <si>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</si>
  <si>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</si>
  <si>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</si>
  <si>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</si>
  <si>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</si>
  <si>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</si>
  <si>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工業用水道事業</t>
    <phoneticPr fontId="9"/>
  </si>
  <si>
    <t>水道用水供給事業</t>
    <phoneticPr fontId="9"/>
  </si>
  <si>
    <t>地域整備事業</t>
    <phoneticPr fontId="9"/>
  </si>
  <si>
    <t>流域下水道事業</t>
  </si>
  <si>
    <t>総合リハビリテーションセンター病院事業</t>
    <rPh sb="0" eb="2">
      <t>ソウゴウ</t>
    </rPh>
    <rPh sb="15" eb="17">
      <t>ビョウイン</t>
    </rPh>
    <rPh sb="17" eb="19">
      <t>ジギョウ</t>
    </rPh>
    <phoneticPr fontId="9"/>
  </si>
  <si>
    <t>工業用水道事業</t>
  </si>
  <si>
    <t>水道用水供給事業</t>
  </si>
  <si>
    <t>地域整備事業</t>
  </si>
  <si>
    <t>埼玉県道路公社</t>
    <rPh sb="0" eb="3">
      <t>サイタマケン</t>
    </rPh>
    <rPh sb="3" eb="5">
      <t>ドウロ</t>
    </rPh>
    <rPh sb="5" eb="7">
      <t>コウシャ</t>
    </rPh>
    <phoneticPr fontId="14"/>
  </si>
  <si>
    <t>埼玉県土地開発公社</t>
    <rPh sb="0" eb="3">
      <t>サイタマケン</t>
    </rPh>
    <rPh sb="3" eb="5">
      <t>トチ</t>
    </rPh>
    <rPh sb="5" eb="7">
      <t>カイハツ</t>
    </rPh>
    <rPh sb="7" eb="9">
      <t>コウシャ</t>
    </rPh>
    <phoneticPr fontId="14"/>
  </si>
  <si>
    <t xml:space="preserve"> 埼玉県住宅供給公社 </t>
  </si>
  <si>
    <t>埼玉県</t>
    <rPh sb="0" eb="3">
      <t>サイタマケン</t>
    </rPh>
    <phoneticPr fontId="9"/>
  </si>
  <si>
    <t>－</t>
    <phoneticPr fontId="9"/>
  </si>
  <si>
    <t>うち災害復旧事業費</t>
    <phoneticPr fontId="9"/>
  </si>
  <si>
    <t xml:space="preserve"> 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</si>
</sst>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sz val="11"/>
      <color theme="1"/>
      <name val="明朝"/>
      <family val="1"/>
      <charset val="128"/>
    </font>
    <font>
      <sz val="11"/>
      <name val="ＭＳ Ｐゴシック"/>
      <family val="1"/>
      <charset val="128"/>
    </font>
    <font>
      <sz val="11"/>
      <color rgb="FFFF0000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41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0" fillId="0" borderId="10" xfId="1" applyNumberFormat="1" applyFont="1" applyBorder="1" applyAlignment="1">
      <alignment horizontal="right" vertical="center"/>
    </xf>
    <xf numFmtId="177" fontId="20" fillId="0" borderId="10" xfId="1" applyNumberFormat="1" applyFont="1" applyFill="1" applyBorder="1" applyAlignment="1">
      <alignment horizontal="right" vertical="center"/>
    </xf>
    <xf numFmtId="177" fontId="20" fillId="0" borderId="10" xfId="1" applyNumberFormat="1" applyFont="1" applyFill="1" applyBorder="1" applyAlignment="1">
      <alignment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1" fillId="0" borderId="10" xfId="1" applyNumberFormat="1" applyFont="1" applyFill="1" applyBorder="1" applyAlignment="1">
      <alignment vertical="center"/>
    </xf>
    <xf numFmtId="182" fontId="2" fillId="0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2" fillId="0" borderId="10" xfId="1" applyNumberFormat="1" applyFont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0" xfId="0" quotePrefix="1" applyNumberFormat="1" applyFont="1" applyBorder="1" applyAlignment="1">
      <alignment horizontal="right" vertical="center"/>
    </xf>
    <xf numFmtId="177" fontId="2" fillId="0" borderId="10" xfId="0" quotePrefix="1" applyNumberFormat="1" applyFont="1" applyFill="1" applyBorder="1" applyAlignment="1">
      <alignment horizontal="right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2" fillId="0" borderId="10" xfId="1" applyNumberFormat="1" applyFont="1" applyFill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7" fontId="22" fillId="0" borderId="10" xfId="1" applyNumberFormat="1" applyFon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3" fillId="0" borderId="10" xfId="0" applyNumberFormat="1" applyFont="1" applyBorder="1" applyAlignment="1">
      <alignment vertical="center"/>
    </xf>
    <xf numFmtId="177" fontId="23" fillId="0" borderId="10" xfId="1" applyNumberFormat="1" applyFont="1" applyBorder="1" applyAlignment="1">
      <alignment horizontal="right" vertical="center"/>
    </xf>
    <xf numFmtId="177" fontId="2" fillId="2" borderId="10" xfId="1" applyNumberFormat="1" applyFill="1" applyBorder="1" applyAlignment="1">
      <alignment vertical="center"/>
    </xf>
    <xf numFmtId="41" fontId="20" fillId="0" borderId="0" xfId="0" applyNumberFormat="1" applyFont="1" applyAlignment="1">
      <alignment vertical="center"/>
    </xf>
    <xf numFmtId="177" fontId="2" fillId="3" borderId="10" xfId="1" applyNumberFormat="1" applyFill="1" applyBorder="1" applyAlignment="1">
      <alignment vertical="center"/>
    </xf>
    <xf numFmtId="41" fontId="8" fillId="3" borderId="0" xfId="0" applyNumberFormat="1" applyFont="1" applyFill="1" applyAlignment="1">
      <alignment vertical="center"/>
    </xf>
    <xf numFmtId="41" fontId="0" fillId="3" borderId="0" xfId="0" applyNumberFormat="1" applyFill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177" fontId="2" fillId="0" borderId="11" xfId="1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20" fillId="0" borderId="10" xfId="0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="85" zoomScaleNormal="100" zoomScaleSheetLayoutView="85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11" sqref="H1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261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6" t="s">
        <v>241</v>
      </c>
      <c r="G7" s="46"/>
      <c r="H7" s="46" t="s">
        <v>238</v>
      </c>
      <c r="I7" s="47" t="s">
        <v>21</v>
      </c>
    </row>
    <row r="8" spans="1:11" ht="17.100000000000001" customHeight="1">
      <c r="A8" s="18"/>
      <c r="B8" s="19"/>
      <c r="C8" s="19"/>
      <c r="D8" s="19"/>
      <c r="E8" s="57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115" t="s">
        <v>87</v>
      </c>
      <c r="B9" s="115" t="s">
        <v>89</v>
      </c>
      <c r="C9" s="58" t="s">
        <v>3</v>
      </c>
      <c r="D9" s="51"/>
      <c r="E9" s="51"/>
      <c r="F9" s="52">
        <v>1080108</v>
      </c>
      <c r="G9" s="53">
        <f>F9/$F$27*100</f>
        <v>50.811873735710591</v>
      </c>
      <c r="H9" s="82">
        <v>986731</v>
      </c>
      <c r="I9" s="53">
        <f>(F9/H9-1)*100</f>
        <v>9.4632681044783276</v>
      </c>
      <c r="K9" s="24"/>
    </row>
    <row r="10" spans="1:11" ht="18" customHeight="1">
      <c r="A10" s="115"/>
      <c r="B10" s="115"/>
      <c r="C10" s="60"/>
      <c r="D10" s="62" t="s">
        <v>22</v>
      </c>
      <c r="E10" s="51"/>
      <c r="F10" s="52">
        <v>353585</v>
      </c>
      <c r="G10" s="53">
        <f t="shared" ref="G10:G26" si="0">F10/$F$27*100</f>
        <v>16.633814743378654</v>
      </c>
      <c r="H10" s="79">
        <v>309602</v>
      </c>
      <c r="I10" s="53">
        <f t="shared" ref="I10:I27" si="1">(F10/H10-1)*100</f>
        <v>14.206303576850289</v>
      </c>
    </row>
    <row r="11" spans="1:11" ht="18" customHeight="1">
      <c r="A11" s="115"/>
      <c r="B11" s="115"/>
      <c r="C11" s="60"/>
      <c r="D11" s="60"/>
      <c r="E11" s="45" t="s">
        <v>23</v>
      </c>
      <c r="F11" s="107">
        <v>290152</v>
      </c>
      <c r="G11" s="53">
        <f t="shared" si="0"/>
        <v>13.649715387872231</v>
      </c>
      <c r="H11" s="79">
        <v>261009</v>
      </c>
      <c r="I11" s="53">
        <f t="shared" si="1"/>
        <v>11.165515365370538</v>
      </c>
    </row>
    <row r="12" spans="1:11" ht="18" customHeight="1">
      <c r="A12" s="115"/>
      <c r="B12" s="115"/>
      <c r="C12" s="60"/>
      <c r="D12" s="60"/>
      <c r="E12" s="45" t="s">
        <v>24</v>
      </c>
      <c r="F12" s="107">
        <v>11162</v>
      </c>
      <c r="G12" s="53">
        <f t="shared" si="0"/>
        <v>0.52509761490332596</v>
      </c>
      <c r="H12" s="79">
        <v>9934</v>
      </c>
      <c r="I12" s="53">
        <f t="shared" si="1"/>
        <v>12.361586470706666</v>
      </c>
    </row>
    <row r="13" spans="1:11" ht="18" customHeight="1">
      <c r="A13" s="115"/>
      <c r="B13" s="115"/>
      <c r="C13" s="60"/>
      <c r="D13" s="61"/>
      <c r="E13" s="45" t="s">
        <v>25</v>
      </c>
      <c r="F13" s="107">
        <v>2150</v>
      </c>
      <c r="G13" s="53">
        <f t="shared" si="0"/>
        <v>0.10114315284376911</v>
      </c>
      <c r="H13" s="79">
        <v>695</v>
      </c>
      <c r="I13" s="53">
        <f t="shared" si="1"/>
        <v>209.35251798561148</v>
      </c>
    </row>
    <row r="14" spans="1:11" ht="18" customHeight="1">
      <c r="A14" s="115"/>
      <c r="B14" s="115"/>
      <c r="C14" s="60"/>
      <c r="D14" s="58" t="s">
        <v>26</v>
      </c>
      <c r="E14" s="51"/>
      <c r="F14" s="52">
        <v>196646</v>
      </c>
      <c r="G14" s="53">
        <f t="shared" si="0"/>
        <v>9.2508820623794517</v>
      </c>
      <c r="H14" s="79">
        <f>SUM(H15:H16)</f>
        <v>178535</v>
      </c>
      <c r="I14" s="53">
        <f t="shared" si="1"/>
        <v>10.144229422802242</v>
      </c>
    </row>
    <row r="15" spans="1:11" ht="18" customHeight="1">
      <c r="A15" s="115"/>
      <c r="B15" s="115"/>
      <c r="C15" s="60"/>
      <c r="D15" s="60"/>
      <c r="E15" s="45" t="s">
        <v>27</v>
      </c>
      <c r="F15" s="52">
        <v>16353</v>
      </c>
      <c r="G15" s="53">
        <f t="shared" si="0"/>
        <v>0.76929952486239828</v>
      </c>
      <c r="H15" s="79">
        <v>15318</v>
      </c>
      <c r="I15" s="53">
        <f t="shared" si="1"/>
        <v>6.7567567567567544</v>
      </c>
    </row>
    <row r="16" spans="1:11" ht="18" customHeight="1">
      <c r="A16" s="115"/>
      <c r="B16" s="115"/>
      <c r="C16" s="60"/>
      <c r="D16" s="61"/>
      <c r="E16" s="45" t="s">
        <v>28</v>
      </c>
      <c r="F16" s="52">
        <v>180293</v>
      </c>
      <c r="G16" s="53">
        <f t="shared" si="0"/>
        <v>8.4815825375170526</v>
      </c>
      <c r="H16" s="79">
        <v>163217</v>
      </c>
      <c r="I16" s="53">
        <f t="shared" si="1"/>
        <v>10.462145487296048</v>
      </c>
      <c r="K16" s="25"/>
    </row>
    <row r="17" spans="1:26" ht="18" customHeight="1">
      <c r="A17" s="115"/>
      <c r="B17" s="115"/>
      <c r="C17" s="60"/>
      <c r="D17" s="116" t="s">
        <v>29</v>
      </c>
      <c r="E17" s="117"/>
      <c r="F17" s="52">
        <v>357747</v>
      </c>
      <c r="G17" s="53">
        <f t="shared" si="0"/>
        <v>16.829609069953428</v>
      </c>
      <c r="H17" s="79">
        <v>326595</v>
      </c>
      <c r="I17" s="53">
        <f t="shared" si="1"/>
        <v>9.5384191429752399</v>
      </c>
    </row>
    <row r="18" spans="1:26" ht="18" customHeight="1">
      <c r="A18" s="115"/>
      <c r="B18" s="115"/>
      <c r="C18" s="60"/>
      <c r="D18" s="116" t="s">
        <v>93</v>
      </c>
      <c r="E18" s="118"/>
      <c r="F18" s="52">
        <v>18063</v>
      </c>
      <c r="G18" s="53">
        <f t="shared" si="0"/>
        <v>0.84974361386837283</v>
      </c>
      <c r="H18" s="79">
        <v>19729</v>
      </c>
      <c r="I18" s="53">
        <f t="shared" si="1"/>
        <v>-8.4444219169750099</v>
      </c>
    </row>
    <row r="19" spans="1:26" ht="18" customHeight="1">
      <c r="A19" s="115"/>
      <c r="B19" s="115"/>
      <c r="C19" s="59"/>
      <c r="D19" s="116" t="s">
        <v>94</v>
      </c>
      <c r="E19" s="118"/>
      <c r="F19" s="106">
        <v>0</v>
      </c>
      <c r="G19" s="53">
        <f t="shared" si="0"/>
        <v>0</v>
      </c>
      <c r="H19" s="84">
        <v>0</v>
      </c>
      <c r="I19" s="53" t="e">
        <f t="shared" si="1"/>
        <v>#DIV/0!</v>
      </c>
      <c r="Z19" s="2" t="s">
        <v>95</v>
      </c>
    </row>
    <row r="20" spans="1:26" ht="18" customHeight="1">
      <c r="A20" s="115"/>
      <c r="B20" s="115"/>
      <c r="C20" s="51" t="s">
        <v>4</v>
      </c>
      <c r="D20" s="51"/>
      <c r="E20" s="51"/>
      <c r="F20" s="107">
        <v>159415</v>
      </c>
      <c r="G20" s="53">
        <f t="shared" si="0"/>
        <v>7.4994119584136989</v>
      </c>
      <c r="H20" s="82">
        <v>139233</v>
      </c>
      <c r="I20" s="53">
        <f t="shared" si="1"/>
        <v>14.495126873657815</v>
      </c>
    </row>
    <row r="21" spans="1:26" ht="18" customHeight="1">
      <c r="A21" s="115"/>
      <c r="B21" s="115"/>
      <c r="C21" s="51" t="s">
        <v>5</v>
      </c>
      <c r="D21" s="51"/>
      <c r="E21" s="51"/>
      <c r="F21" s="52">
        <v>281996</v>
      </c>
      <c r="G21" s="53">
        <f t="shared" si="0"/>
        <v>13.266030013642565</v>
      </c>
      <c r="H21" s="82">
        <v>268225</v>
      </c>
      <c r="I21" s="53">
        <f t="shared" si="1"/>
        <v>5.1341224718053802</v>
      </c>
    </row>
    <row r="22" spans="1:26" ht="18" customHeight="1">
      <c r="A22" s="115"/>
      <c r="B22" s="115"/>
      <c r="C22" s="51" t="s">
        <v>30</v>
      </c>
      <c r="D22" s="51"/>
      <c r="E22" s="51"/>
      <c r="F22" s="52">
        <v>34180</v>
      </c>
      <c r="G22" s="53">
        <f t="shared" si="0"/>
        <v>1.6079409135814084</v>
      </c>
      <c r="H22" s="82">
        <v>34352</v>
      </c>
      <c r="I22" s="53">
        <f t="shared" si="1"/>
        <v>-0.50069864927806407</v>
      </c>
    </row>
    <row r="23" spans="1:26" ht="18" customHeight="1">
      <c r="A23" s="115"/>
      <c r="B23" s="115"/>
      <c r="C23" s="51" t="s">
        <v>6</v>
      </c>
      <c r="D23" s="51"/>
      <c r="E23" s="51"/>
      <c r="F23" s="52">
        <v>180616</v>
      </c>
      <c r="G23" s="53">
        <f t="shared" si="0"/>
        <v>8.4967775321070711</v>
      </c>
      <c r="H23" s="82">
        <v>168719</v>
      </c>
      <c r="I23" s="53">
        <f t="shared" si="1"/>
        <v>7.0513694367557944</v>
      </c>
    </row>
    <row r="24" spans="1:26" ht="18" customHeight="1">
      <c r="A24" s="115"/>
      <c r="B24" s="115"/>
      <c r="C24" s="51" t="s">
        <v>31</v>
      </c>
      <c r="D24" s="51"/>
      <c r="E24" s="51"/>
      <c r="F24" s="52">
        <v>11269</v>
      </c>
      <c r="G24" s="53">
        <f t="shared" si="0"/>
        <v>0.53013125088206237</v>
      </c>
      <c r="H24" s="82">
        <v>8506</v>
      </c>
      <c r="I24" s="53">
        <f t="shared" si="1"/>
        <v>32.482953209499186</v>
      </c>
    </row>
    <row r="25" spans="1:26" ht="18" customHeight="1">
      <c r="A25" s="115"/>
      <c r="B25" s="115"/>
      <c r="C25" s="51" t="s">
        <v>7</v>
      </c>
      <c r="D25" s="51"/>
      <c r="E25" s="51"/>
      <c r="F25" s="52">
        <v>176070</v>
      </c>
      <c r="G25" s="53">
        <f t="shared" si="0"/>
        <v>8.2829185680011292</v>
      </c>
      <c r="H25" s="82">
        <v>185359</v>
      </c>
      <c r="I25" s="53">
        <f t="shared" si="1"/>
        <v>-5.0113563409384003</v>
      </c>
    </row>
    <row r="26" spans="1:26" ht="18" customHeight="1">
      <c r="A26" s="115"/>
      <c r="B26" s="115"/>
      <c r="C26" s="51" t="s">
        <v>8</v>
      </c>
      <c r="D26" s="51"/>
      <c r="E26" s="51"/>
      <c r="F26" s="52">
        <v>202046</v>
      </c>
      <c r="G26" s="53">
        <f t="shared" si="0"/>
        <v>9.5049160276614764</v>
      </c>
      <c r="H26" s="82">
        <v>226289</v>
      </c>
      <c r="I26" s="53">
        <f t="shared" si="1"/>
        <v>-10.713291410541393</v>
      </c>
    </row>
    <row r="27" spans="1:26" ht="18" customHeight="1">
      <c r="A27" s="115"/>
      <c r="B27" s="115"/>
      <c r="C27" s="51" t="s">
        <v>9</v>
      </c>
      <c r="D27" s="51"/>
      <c r="E27" s="51"/>
      <c r="F27" s="52">
        <f>SUM(F9,F20:F26)</f>
        <v>2125700</v>
      </c>
      <c r="G27" s="53">
        <f>F27/$F$27*100</f>
        <v>100</v>
      </c>
      <c r="H27" s="82">
        <f>SUM(H9,H20:H26)</f>
        <v>2017414</v>
      </c>
      <c r="I27" s="53">
        <f t="shared" si="1"/>
        <v>5.3675646148980904</v>
      </c>
    </row>
    <row r="28" spans="1:26" ht="18" customHeight="1">
      <c r="A28" s="115"/>
      <c r="B28" s="115" t="s">
        <v>88</v>
      </c>
      <c r="C28" s="58" t="s">
        <v>10</v>
      </c>
      <c r="D28" s="51"/>
      <c r="E28" s="51"/>
      <c r="F28" s="107">
        <v>941341</v>
      </c>
      <c r="G28" s="53">
        <f>F28/$F$45*100</f>
        <v>44.325808994361687</v>
      </c>
      <c r="H28" s="79">
        <f>SUM(H29:H31)</f>
        <v>929382</v>
      </c>
      <c r="I28" s="53">
        <f>(F28/H28-1)*100</f>
        <v>1.286769057287529</v>
      </c>
    </row>
    <row r="29" spans="1:26" ht="18" customHeight="1">
      <c r="A29" s="115"/>
      <c r="B29" s="115"/>
      <c r="C29" s="60"/>
      <c r="D29" s="51" t="s">
        <v>11</v>
      </c>
      <c r="E29" s="51"/>
      <c r="F29" s="52">
        <v>594304</v>
      </c>
      <c r="G29" s="53">
        <f t="shared" ref="G29:G44" si="2">F29/$F$45*100</f>
        <v>27.984551388482103</v>
      </c>
      <c r="H29" s="79">
        <v>586464</v>
      </c>
      <c r="I29" s="53">
        <f t="shared" ref="I29:I45" si="3">(F29/H29-1)*100</f>
        <v>1.33682544879139</v>
      </c>
    </row>
    <row r="30" spans="1:26" ht="18" customHeight="1">
      <c r="A30" s="115"/>
      <c r="B30" s="115"/>
      <c r="C30" s="60"/>
      <c r="D30" s="51" t="s">
        <v>32</v>
      </c>
      <c r="E30" s="51"/>
      <c r="F30" s="52">
        <v>66532</v>
      </c>
      <c r="G30" s="53">
        <f t="shared" si="2"/>
        <v>3.1328548570739745</v>
      </c>
      <c r="H30" s="79">
        <v>59880</v>
      </c>
      <c r="I30" s="53">
        <f t="shared" si="3"/>
        <v>11.108884435537746</v>
      </c>
    </row>
    <row r="31" spans="1:26" ht="18" customHeight="1">
      <c r="A31" s="115"/>
      <c r="B31" s="115"/>
      <c r="C31" s="59"/>
      <c r="D31" s="51" t="s">
        <v>12</v>
      </c>
      <c r="E31" s="51"/>
      <c r="F31" s="52">
        <v>280505</v>
      </c>
      <c r="G31" s="53">
        <f t="shared" si="2"/>
        <v>13.208402748805614</v>
      </c>
      <c r="H31" s="79">
        <v>283038</v>
      </c>
      <c r="I31" s="53">
        <f t="shared" si="3"/>
        <v>-0.89493283587362971</v>
      </c>
    </row>
    <row r="32" spans="1:26" ht="18" customHeight="1">
      <c r="A32" s="115"/>
      <c r="B32" s="115"/>
      <c r="C32" s="58" t="s">
        <v>13</v>
      </c>
      <c r="D32" s="51"/>
      <c r="E32" s="51"/>
      <c r="F32" s="112">
        <v>978141</v>
      </c>
      <c r="G32" s="53">
        <f t="shared" si="2"/>
        <v>46.058645204611224</v>
      </c>
      <c r="H32" s="82">
        <v>905715</v>
      </c>
      <c r="I32" s="53">
        <f t="shared" si="3"/>
        <v>7.9965552077640334</v>
      </c>
    </row>
    <row r="33" spans="1:9" ht="18" customHeight="1">
      <c r="A33" s="115"/>
      <c r="B33" s="115"/>
      <c r="C33" s="60"/>
      <c r="D33" s="51" t="s">
        <v>14</v>
      </c>
      <c r="E33" s="51"/>
      <c r="F33" s="52">
        <v>100294</v>
      </c>
      <c r="G33" s="53">
        <f t="shared" si="2"/>
        <v>4.7226379040969331</v>
      </c>
      <c r="H33" s="82">
        <v>93596</v>
      </c>
      <c r="I33" s="53">
        <f t="shared" si="3"/>
        <v>7.1562887302876188</v>
      </c>
    </row>
    <row r="34" spans="1:9" ht="18" customHeight="1">
      <c r="A34" s="115"/>
      <c r="B34" s="115"/>
      <c r="C34" s="60"/>
      <c r="D34" s="51" t="s">
        <v>33</v>
      </c>
      <c r="E34" s="51"/>
      <c r="F34" s="52">
        <v>19555</v>
      </c>
      <c r="G34" s="53">
        <f t="shared" si="2"/>
        <v>0.9208046763975466</v>
      </c>
      <c r="H34" s="82">
        <v>22227</v>
      </c>
      <c r="I34" s="53">
        <f t="shared" si="3"/>
        <v>-12.021415395689928</v>
      </c>
    </row>
    <row r="35" spans="1:9" ht="18" customHeight="1">
      <c r="A35" s="115"/>
      <c r="B35" s="115"/>
      <c r="C35" s="60"/>
      <c r="D35" s="51" t="s">
        <v>34</v>
      </c>
      <c r="E35" s="51"/>
      <c r="F35" s="52">
        <v>782375</v>
      </c>
      <c r="G35" s="53">
        <f t="shared" si="2"/>
        <v>36.840427445488643</v>
      </c>
      <c r="H35" s="82">
        <v>709899</v>
      </c>
      <c r="I35" s="53">
        <f t="shared" si="3"/>
        <v>10.209339638455607</v>
      </c>
    </row>
    <row r="36" spans="1:9" ht="18" customHeight="1">
      <c r="A36" s="115"/>
      <c r="B36" s="115"/>
      <c r="C36" s="60"/>
      <c r="D36" s="51" t="s">
        <v>35</v>
      </c>
      <c r="E36" s="51"/>
      <c r="F36" s="52">
        <v>44653</v>
      </c>
      <c r="G36" s="53">
        <f t="shared" si="2"/>
        <v>2.1026178069639299</v>
      </c>
      <c r="H36" s="82">
        <v>47173</v>
      </c>
      <c r="I36" s="53">
        <f t="shared" si="3"/>
        <v>-5.3420388781718398</v>
      </c>
    </row>
    <row r="37" spans="1:9" ht="18" customHeight="1">
      <c r="A37" s="115"/>
      <c r="B37" s="115"/>
      <c r="C37" s="60"/>
      <c r="D37" s="51" t="s">
        <v>15</v>
      </c>
      <c r="E37" s="51"/>
      <c r="F37" s="112">
        <v>7375</v>
      </c>
      <c r="G37" s="53">
        <f t="shared" si="2"/>
        <v>0.3472735611573462</v>
      </c>
      <c r="H37" s="82">
        <v>7239</v>
      </c>
      <c r="I37" s="53">
        <f t="shared" si="3"/>
        <v>1.8787125293548756</v>
      </c>
    </row>
    <row r="38" spans="1:9" ht="18" customHeight="1">
      <c r="A38" s="115"/>
      <c r="B38" s="115"/>
      <c r="C38" s="59"/>
      <c r="D38" s="51" t="s">
        <v>36</v>
      </c>
      <c r="E38" s="51"/>
      <c r="F38" s="52">
        <v>23889</v>
      </c>
      <c r="G38" s="53">
        <f t="shared" si="2"/>
        <v>1.1248838105068264</v>
      </c>
      <c r="H38" s="82">
        <v>23568</v>
      </c>
      <c r="I38" s="53">
        <f t="shared" si="3"/>
        <v>1.3620162932790114</v>
      </c>
    </row>
    <row r="39" spans="1:9" ht="18" customHeight="1">
      <c r="A39" s="115"/>
      <c r="B39" s="115"/>
      <c r="C39" s="58" t="s">
        <v>16</v>
      </c>
      <c r="D39" s="51"/>
      <c r="E39" s="51"/>
      <c r="F39" s="107">
        <v>204204</v>
      </c>
      <c r="G39" s="53">
        <f t="shared" si="2"/>
        <v>9.615545801027082</v>
      </c>
      <c r="H39" s="79">
        <f>H40+H43</f>
        <v>182317</v>
      </c>
      <c r="I39" s="53">
        <f t="shared" si="3"/>
        <v>12.004914517022547</v>
      </c>
    </row>
    <row r="40" spans="1:9" ht="18" customHeight="1">
      <c r="A40" s="115"/>
      <c r="B40" s="115"/>
      <c r="C40" s="60"/>
      <c r="D40" s="58" t="s">
        <v>17</v>
      </c>
      <c r="E40" s="51"/>
      <c r="F40" s="52">
        <v>201854</v>
      </c>
      <c r="G40" s="53">
        <f t="shared" si="2"/>
        <v>9.5048891408616907</v>
      </c>
      <c r="H40" s="79">
        <v>180072</v>
      </c>
      <c r="I40" s="53">
        <f t="shared" si="3"/>
        <v>12.09627260207029</v>
      </c>
    </row>
    <row r="41" spans="1:9" ht="18" customHeight="1">
      <c r="A41" s="115"/>
      <c r="B41" s="115"/>
      <c r="C41" s="60"/>
      <c r="D41" s="60"/>
      <c r="E41" s="54" t="s">
        <v>91</v>
      </c>
      <c r="F41" s="52">
        <v>58575</v>
      </c>
      <c r="G41" s="53">
        <f t="shared" si="2"/>
        <v>2.7581761145480077</v>
      </c>
      <c r="H41" s="79">
        <v>63771</v>
      </c>
      <c r="I41" s="55">
        <f t="shared" si="3"/>
        <v>-8.1479042197864278</v>
      </c>
    </row>
    <row r="42" spans="1:9" ht="18" customHeight="1">
      <c r="A42" s="115"/>
      <c r="B42" s="115"/>
      <c r="C42" s="60"/>
      <c r="D42" s="59"/>
      <c r="E42" s="45" t="s">
        <v>37</v>
      </c>
      <c r="F42" s="52">
        <v>143279</v>
      </c>
      <c r="G42" s="53">
        <f t="shared" si="2"/>
        <v>6.7467130263136834</v>
      </c>
      <c r="H42" s="79">
        <v>116301</v>
      </c>
      <c r="I42" s="55">
        <f t="shared" si="3"/>
        <v>23.196705101417869</v>
      </c>
    </row>
    <row r="43" spans="1:9" ht="18" customHeight="1">
      <c r="A43" s="115"/>
      <c r="B43" s="115"/>
      <c r="C43" s="60"/>
      <c r="D43" s="51" t="s">
        <v>263</v>
      </c>
      <c r="E43" s="51"/>
      <c r="F43" s="52">
        <v>2350</v>
      </c>
      <c r="G43" s="53">
        <f t="shared" si="2"/>
        <v>0.11065666016539168</v>
      </c>
      <c r="H43" s="79">
        <v>2245</v>
      </c>
      <c r="I43" s="55">
        <f t="shared" si="3"/>
        <v>4.6770601336302953</v>
      </c>
    </row>
    <row r="44" spans="1:9" ht="18" customHeight="1">
      <c r="A44" s="115"/>
      <c r="B44" s="115"/>
      <c r="C44" s="59"/>
      <c r="D44" s="51" t="s">
        <v>39</v>
      </c>
      <c r="E44" s="51"/>
      <c r="F44" s="52">
        <v>0</v>
      </c>
      <c r="G44" s="53">
        <f t="shared" si="2"/>
        <v>0</v>
      </c>
      <c r="H44" s="85">
        <v>0</v>
      </c>
      <c r="I44" s="53" t="e">
        <f t="shared" si="3"/>
        <v>#DIV/0!</v>
      </c>
    </row>
    <row r="45" spans="1:9" ht="18" customHeight="1">
      <c r="A45" s="115"/>
      <c r="B45" s="115"/>
      <c r="C45" s="45" t="s">
        <v>18</v>
      </c>
      <c r="D45" s="45"/>
      <c r="E45" s="45"/>
      <c r="F45" s="52">
        <f>SUM(F28,F32,F39)</f>
        <v>2123686</v>
      </c>
      <c r="G45" s="53">
        <f>F45/$F$45*100</f>
        <v>100</v>
      </c>
      <c r="H45" s="82">
        <f>SUM(H28,H32,H39)</f>
        <v>2017414</v>
      </c>
      <c r="I45" s="53">
        <f t="shared" si="3"/>
        <v>5.2677338414425678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23" sqref="F23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1" t="s">
        <v>261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21" t="s">
        <v>48</v>
      </c>
      <c r="B6" s="122"/>
      <c r="C6" s="122"/>
      <c r="D6" s="122"/>
      <c r="E6" s="122"/>
      <c r="F6" s="126" t="s">
        <v>250</v>
      </c>
      <c r="G6" s="127"/>
      <c r="H6" s="126" t="s">
        <v>251</v>
      </c>
      <c r="I6" s="127"/>
      <c r="J6" s="126" t="s">
        <v>252</v>
      </c>
      <c r="K6" s="127"/>
      <c r="L6" s="127" t="s">
        <v>253</v>
      </c>
      <c r="M6" s="127"/>
      <c r="N6" s="133" t="s">
        <v>254</v>
      </c>
      <c r="O6" s="133"/>
    </row>
    <row r="7" spans="1:25" ht="15.95" customHeight="1">
      <c r="A7" s="122"/>
      <c r="B7" s="122"/>
      <c r="C7" s="122"/>
      <c r="D7" s="122"/>
      <c r="E7" s="122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5.95" customHeight="1">
      <c r="A8" s="119" t="s">
        <v>82</v>
      </c>
      <c r="B8" s="58" t="s">
        <v>49</v>
      </c>
      <c r="C8" s="51"/>
      <c r="D8" s="51"/>
      <c r="E8" s="63" t="s">
        <v>40</v>
      </c>
      <c r="F8" s="95">
        <v>2414</v>
      </c>
      <c r="G8" s="95">
        <v>1851</v>
      </c>
      <c r="H8" s="95">
        <v>45905</v>
      </c>
      <c r="I8" s="95">
        <v>46289</v>
      </c>
      <c r="J8" s="95">
        <v>26125</v>
      </c>
      <c r="K8" s="95">
        <v>11298</v>
      </c>
      <c r="L8" s="83">
        <v>55130</v>
      </c>
      <c r="M8" s="88">
        <v>52429</v>
      </c>
      <c r="N8" s="83">
        <v>4266</v>
      </c>
      <c r="O8" s="88">
        <v>4109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19"/>
      <c r="B9" s="60"/>
      <c r="C9" s="51" t="s">
        <v>50</v>
      </c>
      <c r="D9" s="51"/>
      <c r="E9" s="63" t="s">
        <v>41</v>
      </c>
      <c r="F9" s="95">
        <v>2414</v>
      </c>
      <c r="G9" s="95">
        <v>1851</v>
      </c>
      <c r="H9" s="95">
        <v>45905</v>
      </c>
      <c r="I9" s="95">
        <v>46289</v>
      </c>
      <c r="J9" s="95">
        <v>26125</v>
      </c>
      <c r="K9" s="95">
        <v>11298</v>
      </c>
      <c r="L9" s="83">
        <v>55130</v>
      </c>
      <c r="M9" s="88">
        <v>52429</v>
      </c>
      <c r="N9" s="83">
        <v>4266</v>
      </c>
      <c r="O9" s="88">
        <v>4109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19"/>
      <c r="B10" s="59"/>
      <c r="C10" s="51" t="s">
        <v>51</v>
      </c>
      <c r="D10" s="51"/>
      <c r="E10" s="63" t="s">
        <v>42</v>
      </c>
      <c r="F10" s="86">
        <v>0</v>
      </c>
      <c r="G10" s="86">
        <v>0</v>
      </c>
      <c r="H10" s="95">
        <v>0</v>
      </c>
      <c r="I10" s="95">
        <v>0</v>
      </c>
      <c r="J10" s="95">
        <v>0</v>
      </c>
      <c r="K10" s="100">
        <v>0</v>
      </c>
      <c r="L10" s="83">
        <v>0</v>
      </c>
      <c r="M10" s="88">
        <v>0</v>
      </c>
      <c r="N10" s="84" t="s">
        <v>262</v>
      </c>
      <c r="O10" s="88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19"/>
      <c r="B11" s="58" t="s">
        <v>52</v>
      </c>
      <c r="C11" s="51"/>
      <c r="D11" s="51"/>
      <c r="E11" s="63" t="s">
        <v>43</v>
      </c>
      <c r="F11" s="95">
        <v>2397</v>
      </c>
      <c r="G11" s="95">
        <v>2259</v>
      </c>
      <c r="H11" s="95">
        <v>50308</v>
      </c>
      <c r="I11" s="95">
        <v>50759</v>
      </c>
      <c r="J11" s="95">
        <v>21285</v>
      </c>
      <c r="K11" s="95">
        <v>10162</v>
      </c>
      <c r="L11" s="83">
        <v>58723</v>
      </c>
      <c r="M11" s="88">
        <v>56831</v>
      </c>
      <c r="N11" s="83">
        <v>4266</v>
      </c>
      <c r="O11" s="88">
        <v>4109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19"/>
      <c r="B12" s="60"/>
      <c r="C12" s="51" t="s">
        <v>53</v>
      </c>
      <c r="D12" s="51"/>
      <c r="E12" s="63" t="s">
        <v>44</v>
      </c>
      <c r="F12" s="101">
        <v>2397</v>
      </c>
      <c r="G12" s="95">
        <v>2259</v>
      </c>
      <c r="H12" s="95">
        <v>50308</v>
      </c>
      <c r="I12" s="95">
        <v>50759</v>
      </c>
      <c r="J12" s="95">
        <v>21285</v>
      </c>
      <c r="K12" s="95">
        <v>10162</v>
      </c>
      <c r="L12" s="83">
        <v>58723</v>
      </c>
      <c r="M12" s="88">
        <v>56831</v>
      </c>
      <c r="N12" s="83">
        <v>4266</v>
      </c>
      <c r="O12" s="88">
        <v>4109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19"/>
      <c r="B13" s="59"/>
      <c r="C13" s="51" t="s">
        <v>54</v>
      </c>
      <c r="D13" s="51"/>
      <c r="E13" s="63" t="s">
        <v>45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100">
        <v>0</v>
      </c>
      <c r="L13" s="83">
        <v>0</v>
      </c>
      <c r="M13" s="88">
        <v>0</v>
      </c>
      <c r="N13" s="94" t="s">
        <v>262</v>
      </c>
      <c r="O13" s="88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19"/>
      <c r="B14" s="51" t="s">
        <v>55</v>
      </c>
      <c r="C14" s="51"/>
      <c r="D14" s="51"/>
      <c r="E14" s="63" t="s">
        <v>96</v>
      </c>
      <c r="F14" s="95">
        <f>F9-F12</f>
        <v>17</v>
      </c>
      <c r="G14" s="95">
        <f t="shared" ref="G14:K15" si="0">G9-G12</f>
        <v>-408</v>
      </c>
      <c r="H14" s="95">
        <f t="shared" si="0"/>
        <v>-4403</v>
      </c>
      <c r="I14" s="95">
        <f t="shared" si="0"/>
        <v>-4470</v>
      </c>
      <c r="J14" s="95">
        <f t="shared" si="0"/>
        <v>4840</v>
      </c>
      <c r="K14" s="95">
        <f t="shared" si="0"/>
        <v>1136</v>
      </c>
      <c r="L14" s="83">
        <f t="shared" ref="L14:O15" si="1">L9-L12</f>
        <v>-3593</v>
      </c>
      <c r="M14" s="88">
        <f t="shared" si="1"/>
        <v>-4402</v>
      </c>
      <c r="N14" s="83">
        <f t="shared" si="1"/>
        <v>0</v>
      </c>
      <c r="O14" s="88">
        <f t="shared" si="1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19"/>
      <c r="B15" s="51" t="s">
        <v>56</v>
      </c>
      <c r="C15" s="51"/>
      <c r="D15" s="51"/>
      <c r="E15" s="63" t="s">
        <v>97</v>
      </c>
      <c r="F15" s="95">
        <f t="shared" ref="F15:H15" si="2">F10-F13</f>
        <v>0</v>
      </c>
      <c r="G15" s="95">
        <f t="shared" si="0"/>
        <v>0</v>
      </c>
      <c r="H15" s="95">
        <f t="shared" si="2"/>
        <v>0</v>
      </c>
      <c r="I15" s="95">
        <f t="shared" si="0"/>
        <v>0</v>
      </c>
      <c r="J15" s="95">
        <f t="shared" si="0"/>
        <v>0</v>
      </c>
      <c r="K15" s="95">
        <f t="shared" si="0"/>
        <v>0</v>
      </c>
      <c r="L15" s="83">
        <f t="shared" si="1"/>
        <v>0</v>
      </c>
      <c r="M15" s="88">
        <f t="shared" si="1"/>
        <v>0</v>
      </c>
      <c r="N15" s="94" t="s">
        <v>262</v>
      </c>
      <c r="O15" s="88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19"/>
      <c r="B16" s="51" t="s">
        <v>57</v>
      </c>
      <c r="C16" s="51"/>
      <c r="D16" s="51"/>
      <c r="E16" s="63" t="s">
        <v>98</v>
      </c>
      <c r="F16" s="95">
        <f t="shared" ref="F16:K16" si="3">F8-F11</f>
        <v>17</v>
      </c>
      <c r="G16" s="95">
        <f t="shared" si="3"/>
        <v>-408</v>
      </c>
      <c r="H16" s="95">
        <f t="shared" si="3"/>
        <v>-4403</v>
      </c>
      <c r="I16" s="95">
        <f t="shared" si="3"/>
        <v>-4470</v>
      </c>
      <c r="J16" s="95">
        <f t="shared" si="3"/>
        <v>4840</v>
      </c>
      <c r="K16" s="95">
        <f t="shared" si="3"/>
        <v>1136</v>
      </c>
      <c r="L16" s="83">
        <f t="shared" ref="L16:O16" si="4">L8-L11</f>
        <v>-3593</v>
      </c>
      <c r="M16" s="88">
        <f t="shared" si="4"/>
        <v>-4402</v>
      </c>
      <c r="N16" s="83">
        <f t="shared" si="4"/>
        <v>0</v>
      </c>
      <c r="O16" s="88">
        <f t="shared" si="4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19"/>
      <c r="B17" s="51" t="s">
        <v>58</v>
      </c>
      <c r="C17" s="51"/>
      <c r="D17" s="51"/>
      <c r="E17" s="49"/>
      <c r="F17" s="95">
        <v>0</v>
      </c>
      <c r="G17" s="95">
        <v>0</v>
      </c>
      <c r="H17" s="95">
        <v>0</v>
      </c>
      <c r="I17" s="100">
        <v>0</v>
      </c>
      <c r="J17" s="95">
        <v>0</v>
      </c>
      <c r="K17" s="95">
        <v>0</v>
      </c>
      <c r="L17" s="83"/>
      <c r="M17" s="88">
        <v>0</v>
      </c>
      <c r="N17" s="64"/>
      <c r="O17" s="64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19"/>
      <c r="B18" s="51" t="s">
        <v>59</v>
      </c>
      <c r="C18" s="51"/>
      <c r="D18" s="51"/>
      <c r="E18" s="49"/>
      <c r="F18" s="95">
        <v>0</v>
      </c>
      <c r="G18" s="87">
        <v>0</v>
      </c>
      <c r="H18" s="95">
        <v>0</v>
      </c>
      <c r="I18" s="87">
        <v>0</v>
      </c>
      <c r="J18" s="95">
        <v>0</v>
      </c>
      <c r="K18" s="87">
        <v>0</v>
      </c>
      <c r="L18" s="65"/>
      <c r="M18" s="87">
        <v>0</v>
      </c>
      <c r="N18" s="65"/>
      <c r="O18" s="87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19" t="s">
        <v>83</v>
      </c>
      <c r="B19" s="58" t="s">
        <v>60</v>
      </c>
      <c r="C19" s="51"/>
      <c r="D19" s="51"/>
      <c r="E19" s="63"/>
      <c r="F19" s="95">
        <v>30</v>
      </c>
      <c r="G19" s="95">
        <v>148</v>
      </c>
      <c r="H19" s="95">
        <v>25854</v>
      </c>
      <c r="I19" s="95">
        <v>28462</v>
      </c>
      <c r="J19" s="95">
        <v>1150</v>
      </c>
      <c r="K19" s="95">
        <v>1277</v>
      </c>
      <c r="L19" s="83">
        <v>26582</v>
      </c>
      <c r="M19" s="88">
        <v>25284</v>
      </c>
      <c r="N19" s="83">
        <v>242</v>
      </c>
      <c r="O19" s="88">
        <v>245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19"/>
      <c r="B20" s="59"/>
      <c r="C20" s="51" t="s">
        <v>61</v>
      </c>
      <c r="D20" s="51"/>
      <c r="E20" s="63"/>
      <c r="F20" s="95">
        <v>0</v>
      </c>
      <c r="G20" s="95">
        <v>0</v>
      </c>
      <c r="H20" s="95">
        <v>10247</v>
      </c>
      <c r="I20" s="95">
        <v>12291</v>
      </c>
      <c r="J20" s="95">
        <v>0</v>
      </c>
      <c r="K20" s="95">
        <v>0</v>
      </c>
      <c r="L20" s="83">
        <v>7291</v>
      </c>
      <c r="M20" s="88">
        <v>6146</v>
      </c>
      <c r="N20" s="83">
        <v>82</v>
      </c>
      <c r="O20" s="88">
        <v>76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19"/>
      <c r="B21" s="51" t="s">
        <v>62</v>
      </c>
      <c r="C21" s="51"/>
      <c r="D21" s="51"/>
      <c r="E21" s="63" t="s">
        <v>99</v>
      </c>
      <c r="F21" s="95">
        <v>30</v>
      </c>
      <c r="G21" s="95">
        <v>148</v>
      </c>
      <c r="H21" s="95">
        <v>25854</v>
      </c>
      <c r="I21" s="95">
        <v>28462</v>
      </c>
      <c r="J21" s="95">
        <v>1150</v>
      </c>
      <c r="K21" s="95">
        <v>1277</v>
      </c>
      <c r="L21" s="83">
        <v>26582</v>
      </c>
      <c r="M21" s="88">
        <v>25284</v>
      </c>
      <c r="N21" s="83">
        <v>242</v>
      </c>
      <c r="O21" s="88">
        <v>245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19"/>
      <c r="B22" s="58" t="s">
        <v>63</v>
      </c>
      <c r="C22" s="51"/>
      <c r="D22" s="51"/>
      <c r="E22" s="63" t="s">
        <v>100</v>
      </c>
      <c r="F22" s="95">
        <v>1445</v>
      </c>
      <c r="G22" s="95">
        <v>1321</v>
      </c>
      <c r="H22" s="95">
        <v>46893</v>
      </c>
      <c r="I22" s="95">
        <v>50139</v>
      </c>
      <c r="J22" s="95">
        <v>5347</v>
      </c>
      <c r="K22" s="95">
        <v>5198</v>
      </c>
      <c r="L22" s="83">
        <v>32341</v>
      </c>
      <c r="M22" s="88">
        <v>31073</v>
      </c>
      <c r="N22" s="83">
        <v>297</v>
      </c>
      <c r="O22" s="88">
        <v>296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19"/>
      <c r="B23" s="59" t="s">
        <v>64</v>
      </c>
      <c r="C23" s="51" t="s">
        <v>65</v>
      </c>
      <c r="D23" s="51"/>
      <c r="E23" s="63"/>
      <c r="F23" s="95">
        <v>14</v>
      </c>
      <c r="G23" s="95">
        <v>27</v>
      </c>
      <c r="H23" s="95">
        <v>9501</v>
      </c>
      <c r="I23" s="95">
        <v>9554</v>
      </c>
      <c r="J23" s="95">
        <v>0</v>
      </c>
      <c r="K23" s="95">
        <v>0</v>
      </c>
      <c r="L23" s="83">
        <v>5700</v>
      </c>
      <c r="M23" s="88">
        <v>5698</v>
      </c>
      <c r="N23" s="83">
        <v>214</v>
      </c>
      <c r="O23" s="88">
        <v>217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19"/>
      <c r="B24" s="51" t="s">
        <v>101</v>
      </c>
      <c r="C24" s="51"/>
      <c r="D24" s="51"/>
      <c r="E24" s="63" t="s">
        <v>102</v>
      </c>
      <c r="F24" s="95">
        <f>F21-F22</f>
        <v>-1415</v>
      </c>
      <c r="G24" s="95">
        <f t="shared" ref="G24:K24" si="5">G21-G22</f>
        <v>-1173</v>
      </c>
      <c r="H24" s="95">
        <f t="shared" si="5"/>
        <v>-21039</v>
      </c>
      <c r="I24" s="95">
        <f t="shared" si="5"/>
        <v>-21677</v>
      </c>
      <c r="J24" s="95">
        <f t="shared" si="5"/>
        <v>-4197</v>
      </c>
      <c r="K24" s="95">
        <f t="shared" si="5"/>
        <v>-3921</v>
      </c>
      <c r="L24" s="83">
        <f t="shared" ref="L24:O24" si="6">L21-L22</f>
        <v>-5759</v>
      </c>
      <c r="M24" s="88">
        <f t="shared" si="6"/>
        <v>-5789</v>
      </c>
      <c r="N24" s="83">
        <f t="shared" si="6"/>
        <v>-55</v>
      </c>
      <c r="O24" s="88">
        <f t="shared" si="6"/>
        <v>-51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19"/>
      <c r="B25" s="58" t="s">
        <v>66</v>
      </c>
      <c r="C25" s="58"/>
      <c r="D25" s="58"/>
      <c r="E25" s="123" t="s">
        <v>103</v>
      </c>
      <c r="F25" s="128">
        <v>1415</v>
      </c>
      <c r="G25" s="128">
        <v>1173</v>
      </c>
      <c r="H25" s="128">
        <v>21039</v>
      </c>
      <c r="I25" s="128">
        <v>21677</v>
      </c>
      <c r="J25" s="128">
        <v>4197</v>
      </c>
      <c r="K25" s="128">
        <v>3921</v>
      </c>
      <c r="L25" s="131">
        <v>5759</v>
      </c>
      <c r="M25" s="128">
        <v>5789</v>
      </c>
      <c r="N25" s="131">
        <v>55</v>
      </c>
      <c r="O25" s="128">
        <v>51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19"/>
      <c r="B26" s="75" t="s">
        <v>67</v>
      </c>
      <c r="C26" s="75"/>
      <c r="D26" s="75"/>
      <c r="E26" s="124"/>
      <c r="F26" s="129"/>
      <c r="G26" s="129"/>
      <c r="H26" s="129"/>
      <c r="I26" s="129"/>
      <c r="J26" s="129"/>
      <c r="K26" s="129"/>
      <c r="L26" s="132"/>
      <c r="M26" s="132"/>
      <c r="N26" s="132"/>
      <c r="O26" s="13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19"/>
      <c r="B27" s="51" t="s">
        <v>104</v>
      </c>
      <c r="C27" s="51"/>
      <c r="D27" s="51"/>
      <c r="E27" s="63" t="s">
        <v>105</v>
      </c>
      <c r="F27" s="95">
        <f>F24+F25</f>
        <v>0</v>
      </c>
      <c r="G27" s="95">
        <f>G24+G25</f>
        <v>0</v>
      </c>
      <c r="H27" s="95">
        <f t="shared" ref="H27:K27" si="7">H24+H25</f>
        <v>0</v>
      </c>
      <c r="I27" s="95">
        <f t="shared" si="7"/>
        <v>0</v>
      </c>
      <c r="J27" s="95">
        <f t="shared" si="7"/>
        <v>0</v>
      </c>
      <c r="K27" s="95">
        <f t="shared" si="7"/>
        <v>0</v>
      </c>
      <c r="L27" s="83">
        <f t="shared" ref="L27:O27" si="8">L24+L25</f>
        <v>0</v>
      </c>
      <c r="M27" s="88">
        <f t="shared" si="8"/>
        <v>0</v>
      </c>
      <c r="N27" s="83">
        <f t="shared" si="8"/>
        <v>0</v>
      </c>
      <c r="O27" s="88">
        <f t="shared" si="8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22" t="s">
        <v>68</v>
      </c>
      <c r="B30" s="122"/>
      <c r="C30" s="122"/>
      <c r="D30" s="122"/>
      <c r="E30" s="122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22"/>
      <c r="B31" s="122"/>
      <c r="C31" s="122"/>
      <c r="D31" s="122"/>
      <c r="E31" s="122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19" t="s">
        <v>84</v>
      </c>
      <c r="B32" s="58" t="s">
        <v>49</v>
      </c>
      <c r="C32" s="51"/>
      <c r="D32" s="51"/>
      <c r="E32" s="63" t="s">
        <v>40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25"/>
      <c r="B33" s="60"/>
      <c r="C33" s="58" t="s">
        <v>69</v>
      </c>
      <c r="D33" s="51"/>
      <c r="E33" s="6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25"/>
      <c r="B34" s="60"/>
      <c r="C34" s="59"/>
      <c r="D34" s="51" t="s">
        <v>70</v>
      </c>
      <c r="E34" s="6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25"/>
      <c r="B35" s="59"/>
      <c r="C35" s="51" t="s">
        <v>71</v>
      </c>
      <c r="D35" s="51"/>
      <c r="E35" s="63"/>
      <c r="F35" s="52"/>
      <c r="G35" s="52"/>
      <c r="H35" s="52"/>
      <c r="I35" s="52"/>
      <c r="J35" s="65"/>
      <c r="K35" s="65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25"/>
      <c r="B36" s="58" t="s">
        <v>52</v>
      </c>
      <c r="C36" s="51"/>
      <c r="D36" s="51"/>
      <c r="E36" s="63" t="s">
        <v>41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25"/>
      <c r="B37" s="60"/>
      <c r="C37" s="51" t="s">
        <v>72</v>
      </c>
      <c r="D37" s="51"/>
      <c r="E37" s="63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25"/>
      <c r="B38" s="59"/>
      <c r="C38" s="51" t="s">
        <v>73</v>
      </c>
      <c r="D38" s="51"/>
      <c r="E38" s="63"/>
      <c r="F38" s="52"/>
      <c r="G38" s="52"/>
      <c r="H38" s="52"/>
      <c r="I38" s="52"/>
      <c r="J38" s="52"/>
      <c r="K38" s="65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25"/>
      <c r="B39" s="45" t="s">
        <v>74</v>
      </c>
      <c r="C39" s="45"/>
      <c r="D39" s="45"/>
      <c r="E39" s="63" t="s">
        <v>107</v>
      </c>
      <c r="F39" s="52">
        <f>F32-F36</f>
        <v>0</v>
      </c>
      <c r="G39" s="52">
        <f t="shared" ref="G39:O39" si="9">G32-G36</f>
        <v>0</v>
      </c>
      <c r="H39" s="52">
        <f t="shared" si="9"/>
        <v>0</v>
      </c>
      <c r="I39" s="52">
        <f t="shared" si="9"/>
        <v>0</v>
      </c>
      <c r="J39" s="52">
        <f t="shared" si="9"/>
        <v>0</v>
      </c>
      <c r="K39" s="52">
        <f t="shared" si="9"/>
        <v>0</v>
      </c>
      <c r="L39" s="52">
        <f t="shared" si="9"/>
        <v>0</v>
      </c>
      <c r="M39" s="52">
        <f t="shared" si="9"/>
        <v>0</v>
      </c>
      <c r="N39" s="52">
        <f t="shared" si="9"/>
        <v>0</v>
      </c>
      <c r="O39" s="52">
        <f t="shared" si="9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19" t="s">
        <v>85</v>
      </c>
      <c r="B40" s="58" t="s">
        <v>75</v>
      </c>
      <c r="C40" s="51"/>
      <c r="D40" s="51"/>
      <c r="E40" s="63" t="s">
        <v>43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20"/>
      <c r="B41" s="59"/>
      <c r="C41" s="51" t="s">
        <v>76</v>
      </c>
      <c r="D41" s="51"/>
      <c r="E41" s="63"/>
      <c r="F41" s="65"/>
      <c r="G41" s="65"/>
      <c r="H41" s="65"/>
      <c r="I41" s="65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20"/>
      <c r="B42" s="58" t="s">
        <v>63</v>
      </c>
      <c r="C42" s="51"/>
      <c r="D42" s="51"/>
      <c r="E42" s="63" t="s">
        <v>44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20"/>
      <c r="B43" s="59"/>
      <c r="C43" s="51" t="s">
        <v>77</v>
      </c>
      <c r="D43" s="51"/>
      <c r="E43" s="63"/>
      <c r="F43" s="52"/>
      <c r="G43" s="52"/>
      <c r="H43" s="52"/>
      <c r="I43" s="52"/>
      <c r="J43" s="65"/>
      <c r="K43" s="65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20"/>
      <c r="B44" s="51" t="s">
        <v>74</v>
      </c>
      <c r="C44" s="51"/>
      <c r="D44" s="51"/>
      <c r="E44" s="63" t="s">
        <v>108</v>
      </c>
      <c r="F44" s="65">
        <f>F40-F42</f>
        <v>0</v>
      </c>
      <c r="G44" s="65">
        <f t="shared" ref="G44:O44" si="10">G40-G42</f>
        <v>0</v>
      </c>
      <c r="H44" s="65">
        <f t="shared" si="10"/>
        <v>0</v>
      </c>
      <c r="I44" s="65">
        <f t="shared" si="10"/>
        <v>0</v>
      </c>
      <c r="J44" s="65">
        <f t="shared" si="10"/>
        <v>0</v>
      </c>
      <c r="K44" s="65">
        <f t="shared" si="10"/>
        <v>0</v>
      </c>
      <c r="L44" s="65">
        <f t="shared" si="10"/>
        <v>0</v>
      </c>
      <c r="M44" s="65">
        <f t="shared" si="10"/>
        <v>0</v>
      </c>
      <c r="N44" s="65">
        <f t="shared" si="10"/>
        <v>0</v>
      </c>
      <c r="O44" s="65">
        <f t="shared" si="10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19" t="s">
        <v>86</v>
      </c>
      <c r="B45" s="45" t="s">
        <v>78</v>
      </c>
      <c r="C45" s="45"/>
      <c r="D45" s="45"/>
      <c r="E45" s="63" t="s">
        <v>109</v>
      </c>
      <c r="F45" s="52">
        <f>F39+F44</f>
        <v>0</v>
      </c>
      <c r="G45" s="52">
        <f t="shared" ref="G45:O45" si="11">G39+G44</f>
        <v>0</v>
      </c>
      <c r="H45" s="52">
        <f t="shared" si="11"/>
        <v>0</v>
      </c>
      <c r="I45" s="52">
        <f t="shared" si="11"/>
        <v>0</v>
      </c>
      <c r="J45" s="52">
        <f t="shared" si="11"/>
        <v>0</v>
      </c>
      <c r="K45" s="52">
        <f t="shared" si="11"/>
        <v>0</v>
      </c>
      <c r="L45" s="52">
        <f t="shared" si="11"/>
        <v>0</v>
      </c>
      <c r="M45" s="52">
        <f t="shared" si="11"/>
        <v>0</v>
      </c>
      <c r="N45" s="52">
        <f t="shared" si="11"/>
        <v>0</v>
      </c>
      <c r="O45" s="52">
        <f t="shared" si="11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20"/>
      <c r="B46" s="51" t="s">
        <v>79</v>
      </c>
      <c r="C46" s="51"/>
      <c r="D46" s="51"/>
      <c r="E46" s="51"/>
      <c r="F46" s="65"/>
      <c r="G46" s="65"/>
      <c r="H46" s="65"/>
      <c r="I46" s="65"/>
      <c r="J46" s="65"/>
      <c r="K46" s="65"/>
      <c r="L46" s="52"/>
      <c r="M46" s="52"/>
      <c r="N46" s="65"/>
      <c r="O46" s="65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20"/>
      <c r="B47" s="51" t="s">
        <v>80</v>
      </c>
      <c r="C47" s="51"/>
      <c r="D47" s="51"/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20"/>
      <c r="B48" s="51" t="s">
        <v>81</v>
      </c>
      <c r="C48" s="51"/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view="pageBreakPreview" zoomScaleNormal="100" zoomScaleSheetLayoutView="100" workbookViewId="0">
      <pane xSplit="5" ySplit="8" topLeftCell="F25" activePane="bottomRight" state="frozen"/>
      <selection activeCell="L8" sqref="L8"/>
      <selection pane="topRight" activeCell="L8" sqref="L8"/>
      <selection pane="bottomLeft" activeCell="L8" sqref="L8"/>
      <selection pane="bottomRight" activeCell="E41" sqref="E4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261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6" t="s">
        <v>235</v>
      </c>
      <c r="G7" s="46"/>
      <c r="H7" s="46" t="s">
        <v>245</v>
      </c>
      <c r="I7" s="66" t="s">
        <v>21</v>
      </c>
    </row>
    <row r="8" spans="1:9" ht="17.100000000000001" customHeight="1">
      <c r="A8" s="18"/>
      <c r="B8" s="19"/>
      <c r="C8" s="19"/>
      <c r="D8" s="19"/>
      <c r="E8" s="57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115" t="s">
        <v>87</v>
      </c>
      <c r="B9" s="115" t="s">
        <v>89</v>
      </c>
      <c r="C9" s="58" t="s">
        <v>3</v>
      </c>
      <c r="D9" s="51"/>
      <c r="E9" s="51"/>
      <c r="F9" s="102">
        <v>1033434</v>
      </c>
      <c r="G9" s="53">
        <f>F9/$F$27*100</f>
        <v>49.156017894218628</v>
      </c>
      <c r="H9" s="104">
        <v>1020723</v>
      </c>
      <c r="I9" s="53">
        <f t="shared" ref="I9:I45" si="0">(F9/H9-1)*100</f>
        <v>1.2452937770580208</v>
      </c>
    </row>
    <row r="10" spans="1:9" ht="18" customHeight="1">
      <c r="A10" s="115"/>
      <c r="B10" s="115"/>
      <c r="C10" s="60"/>
      <c r="D10" s="58" t="s">
        <v>22</v>
      </c>
      <c r="E10" s="51"/>
      <c r="F10" s="102">
        <v>332517</v>
      </c>
      <c r="G10" s="53">
        <f>F10/$F$27*100</f>
        <v>15.8164058876831</v>
      </c>
      <c r="H10" s="104">
        <v>320308</v>
      </c>
      <c r="I10" s="53">
        <f>(F10/H10-1)*100</f>
        <v>3.8116437928493729</v>
      </c>
    </row>
    <row r="11" spans="1:9" ht="18" customHeight="1">
      <c r="A11" s="115"/>
      <c r="B11" s="115"/>
      <c r="C11" s="60"/>
      <c r="D11" s="60"/>
      <c r="E11" s="45" t="s">
        <v>23</v>
      </c>
      <c r="F11" s="102">
        <v>282631</v>
      </c>
      <c r="G11" s="53">
        <f t="shared" ref="G11:G26" si="1">F11/$F$27*100</f>
        <v>13.443543074314283</v>
      </c>
      <c r="H11" s="104">
        <v>277955</v>
      </c>
      <c r="I11" s="53">
        <f t="shared" si="0"/>
        <v>1.6822867010847009</v>
      </c>
    </row>
    <row r="12" spans="1:9" ht="18" customHeight="1">
      <c r="A12" s="115"/>
      <c r="B12" s="115"/>
      <c r="C12" s="60"/>
      <c r="D12" s="60"/>
      <c r="E12" s="45" t="s">
        <v>24</v>
      </c>
      <c r="F12" s="102">
        <v>10374</v>
      </c>
      <c r="G12" s="53">
        <f t="shared" si="1"/>
        <v>0.49344663484520929</v>
      </c>
      <c r="H12" s="104">
        <v>10574</v>
      </c>
      <c r="I12" s="53">
        <f t="shared" si="0"/>
        <v>-1.8914318138831043</v>
      </c>
    </row>
    <row r="13" spans="1:9" ht="18" customHeight="1">
      <c r="A13" s="115"/>
      <c r="B13" s="115"/>
      <c r="C13" s="60"/>
      <c r="D13" s="59"/>
      <c r="E13" s="45" t="s">
        <v>25</v>
      </c>
      <c r="F13" s="102">
        <v>683</v>
      </c>
      <c r="G13" s="53">
        <f t="shared" si="1"/>
        <v>3.2487377250749752E-2</v>
      </c>
      <c r="H13" s="104">
        <v>725</v>
      </c>
      <c r="I13" s="53">
        <f t="shared" si="0"/>
        <v>-5.7931034482758603</v>
      </c>
    </row>
    <row r="14" spans="1:9" ht="18" customHeight="1">
      <c r="A14" s="115"/>
      <c r="B14" s="115"/>
      <c r="C14" s="60"/>
      <c r="D14" s="58" t="s">
        <v>26</v>
      </c>
      <c r="E14" s="51"/>
      <c r="F14" s="102">
        <v>186748</v>
      </c>
      <c r="G14" s="53">
        <f t="shared" si="1"/>
        <v>8.8828004785110029</v>
      </c>
      <c r="H14" s="104">
        <v>186619</v>
      </c>
      <c r="I14" s="53">
        <f t="shared" si="0"/>
        <v>6.9124794367136921E-2</v>
      </c>
    </row>
    <row r="15" spans="1:9" ht="18" customHeight="1">
      <c r="A15" s="115"/>
      <c r="B15" s="115"/>
      <c r="C15" s="60"/>
      <c r="D15" s="60"/>
      <c r="E15" s="45" t="s">
        <v>27</v>
      </c>
      <c r="F15" s="102">
        <v>15590</v>
      </c>
      <c r="G15" s="53">
        <f t="shared" si="1"/>
        <v>0.74154935774405373</v>
      </c>
      <c r="H15" s="104">
        <v>17376</v>
      </c>
      <c r="I15" s="53">
        <f t="shared" si="0"/>
        <v>-10.27854511970534</v>
      </c>
    </row>
    <row r="16" spans="1:9" ht="18" customHeight="1">
      <c r="A16" s="115"/>
      <c r="B16" s="115"/>
      <c r="C16" s="60"/>
      <c r="D16" s="59"/>
      <c r="E16" s="45" t="s">
        <v>28</v>
      </c>
      <c r="F16" s="102">
        <v>171158</v>
      </c>
      <c r="G16" s="53">
        <f t="shared" si="1"/>
        <v>8.1412511207669507</v>
      </c>
      <c r="H16" s="104">
        <v>169243</v>
      </c>
      <c r="I16" s="53">
        <f t="shared" si="0"/>
        <v>1.1315091318400139</v>
      </c>
    </row>
    <row r="17" spans="1:9" ht="18" customHeight="1">
      <c r="A17" s="115"/>
      <c r="B17" s="115"/>
      <c r="C17" s="60"/>
      <c r="D17" s="116" t="s">
        <v>29</v>
      </c>
      <c r="E17" s="117"/>
      <c r="F17" s="102">
        <v>338561</v>
      </c>
      <c r="G17" s="53">
        <f t="shared" si="1"/>
        <v>16.103893015213892</v>
      </c>
      <c r="H17" s="89">
        <v>340579</v>
      </c>
      <c r="I17" s="53">
        <f t="shared" si="0"/>
        <v>-0.59252038440420485</v>
      </c>
    </row>
    <row r="18" spans="1:9" ht="18" customHeight="1">
      <c r="A18" s="115"/>
      <c r="B18" s="115"/>
      <c r="C18" s="60"/>
      <c r="D18" s="116" t="s">
        <v>93</v>
      </c>
      <c r="E18" s="118"/>
      <c r="F18" s="102">
        <v>21803</v>
      </c>
      <c r="G18" s="53">
        <f t="shared" si="1"/>
        <v>1.0370750896018988</v>
      </c>
      <c r="H18" s="104">
        <v>20415</v>
      </c>
      <c r="I18" s="53">
        <f t="shared" si="0"/>
        <v>6.7989223610090521</v>
      </c>
    </row>
    <row r="19" spans="1:9" ht="18" customHeight="1">
      <c r="A19" s="115"/>
      <c r="B19" s="115"/>
      <c r="C19" s="59"/>
      <c r="D19" s="116" t="s">
        <v>94</v>
      </c>
      <c r="E19" s="118"/>
      <c r="F19" s="102">
        <v>0</v>
      </c>
      <c r="G19" s="53">
        <f t="shared" si="1"/>
        <v>0</v>
      </c>
      <c r="H19" s="104">
        <v>0</v>
      </c>
      <c r="I19" s="53" t="e">
        <f t="shared" si="0"/>
        <v>#DIV/0!</v>
      </c>
    </row>
    <row r="20" spans="1:9" ht="18" customHeight="1">
      <c r="A20" s="115"/>
      <c r="B20" s="115"/>
      <c r="C20" s="51" t="s">
        <v>4</v>
      </c>
      <c r="D20" s="51"/>
      <c r="E20" s="51"/>
      <c r="F20" s="102">
        <v>142872</v>
      </c>
      <c r="G20" s="53">
        <f t="shared" si="1"/>
        <v>6.7958075586663531</v>
      </c>
      <c r="H20" s="104">
        <v>142304</v>
      </c>
      <c r="I20" s="53">
        <f t="shared" si="0"/>
        <v>0.39914549134247856</v>
      </c>
    </row>
    <row r="21" spans="1:9" ht="18" customHeight="1">
      <c r="A21" s="115"/>
      <c r="B21" s="115"/>
      <c r="C21" s="51" t="s">
        <v>5</v>
      </c>
      <c r="D21" s="51"/>
      <c r="E21" s="51"/>
      <c r="F21" s="102">
        <v>269766</v>
      </c>
      <c r="G21" s="53">
        <f t="shared" si="1"/>
        <v>12.831610265630685</v>
      </c>
      <c r="H21" s="104">
        <v>247911</v>
      </c>
      <c r="I21" s="53">
        <f t="shared" si="0"/>
        <v>8.8156636857581905</v>
      </c>
    </row>
    <row r="22" spans="1:9" ht="18" customHeight="1">
      <c r="A22" s="115"/>
      <c r="B22" s="115"/>
      <c r="C22" s="51" t="s">
        <v>30</v>
      </c>
      <c r="D22" s="51"/>
      <c r="E22" s="51"/>
      <c r="F22" s="102">
        <v>33206</v>
      </c>
      <c r="G22" s="53">
        <f t="shared" si="1"/>
        <v>1.5794668360005804</v>
      </c>
      <c r="H22" s="104">
        <v>33247</v>
      </c>
      <c r="I22" s="53">
        <f t="shared" si="0"/>
        <v>-0.12331939723885244</v>
      </c>
    </row>
    <row r="23" spans="1:9" ht="18" customHeight="1">
      <c r="A23" s="115"/>
      <c r="B23" s="115"/>
      <c r="C23" s="51" t="s">
        <v>6</v>
      </c>
      <c r="D23" s="51"/>
      <c r="E23" s="51"/>
      <c r="F23" s="102">
        <v>241780</v>
      </c>
      <c r="G23" s="53">
        <f t="shared" si="1"/>
        <v>11.500436415353258</v>
      </c>
      <c r="H23" s="104">
        <v>456797</v>
      </c>
      <c r="I23" s="53">
        <f t="shared" si="0"/>
        <v>-47.070580586124692</v>
      </c>
    </row>
    <row r="24" spans="1:9" ht="18" customHeight="1">
      <c r="A24" s="115"/>
      <c r="B24" s="115"/>
      <c r="C24" s="51" t="s">
        <v>31</v>
      </c>
      <c r="D24" s="51"/>
      <c r="E24" s="51"/>
      <c r="F24" s="102">
        <v>7390</v>
      </c>
      <c r="G24" s="53">
        <f t="shared" si="1"/>
        <v>0.3515105679107477</v>
      </c>
      <c r="H24" s="104">
        <v>15761</v>
      </c>
      <c r="I24" s="53">
        <f t="shared" si="0"/>
        <v>-53.112112175623373</v>
      </c>
    </row>
    <row r="25" spans="1:9" ht="18" customHeight="1">
      <c r="A25" s="115"/>
      <c r="B25" s="115"/>
      <c r="C25" s="51" t="s">
        <v>7</v>
      </c>
      <c r="D25" s="51"/>
      <c r="E25" s="51"/>
      <c r="F25" s="102">
        <v>204692</v>
      </c>
      <c r="G25" s="53">
        <f t="shared" si="1"/>
        <v>9.7363195083608627</v>
      </c>
      <c r="H25" s="104">
        <v>212157</v>
      </c>
      <c r="I25" s="53">
        <f t="shared" si="0"/>
        <v>-3.5186206441456092</v>
      </c>
    </row>
    <row r="26" spans="1:9" ht="18" customHeight="1">
      <c r="A26" s="115"/>
      <c r="B26" s="115"/>
      <c r="C26" s="51" t="s">
        <v>8</v>
      </c>
      <c r="D26" s="51"/>
      <c r="E26" s="51"/>
      <c r="F26" s="112">
        <v>169216</v>
      </c>
      <c r="G26" s="53">
        <f t="shared" si="1"/>
        <v>8.0488785195649637</v>
      </c>
      <c r="H26" s="104">
        <v>156723</v>
      </c>
      <c r="I26" s="53">
        <f t="shared" si="0"/>
        <v>7.971389011185348</v>
      </c>
    </row>
    <row r="27" spans="1:9" ht="18" customHeight="1">
      <c r="A27" s="115"/>
      <c r="B27" s="115"/>
      <c r="C27" s="51" t="s">
        <v>9</v>
      </c>
      <c r="D27" s="51"/>
      <c r="E27" s="51"/>
      <c r="F27" s="102">
        <v>2102355</v>
      </c>
      <c r="G27" s="53">
        <f>F27/$F$27*100</f>
        <v>100</v>
      </c>
      <c r="H27" s="104">
        <f>SUM(H9,H20:H26)</f>
        <v>2285623</v>
      </c>
      <c r="I27" s="53">
        <f t="shared" si="0"/>
        <v>-8.0182952306657729</v>
      </c>
    </row>
    <row r="28" spans="1:9" ht="18" customHeight="1">
      <c r="A28" s="115"/>
      <c r="B28" s="115" t="s">
        <v>88</v>
      </c>
      <c r="C28" s="58" t="s">
        <v>10</v>
      </c>
      <c r="D28" s="51"/>
      <c r="E28" s="51"/>
      <c r="F28" s="110">
        <v>884093</v>
      </c>
      <c r="G28" s="53">
        <f t="shared" ref="G28:G45" si="2">F28/$F$45*100</f>
        <v>42.929535472624373</v>
      </c>
      <c r="H28" s="104">
        <v>907964</v>
      </c>
      <c r="I28" s="53">
        <f t="shared" si="0"/>
        <v>-2.6290689939248657</v>
      </c>
    </row>
    <row r="29" spans="1:9" ht="18" customHeight="1">
      <c r="A29" s="115"/>
      <c r="B29" s="115"/>
      <c r="C29" s="60"/>
      <c r="D29" s="51" t="s">
        <v>11</v>
      </c>
      <c r="E29" s="51"/>
      <c r="F29" s="112">
        <v>534663</v>
      </c>
      <c r="G29" s="53">
        <f t="shared" si="2"/>
        <v>25.962013299957999</v>
      </c>
      <c r="H29" s="104">
        <v>551002</v>
      </c>
      <c r="I29" s="53">
        <f t="shared" si="0"/>
        <v>-2.9653249897459544</v>
      </c>
    </row>
    <row r="30" spans="1:9" ht="18" customHeight="1">
      <c r="A30" s="115"/>
      <c r="B30" s="115"/>
      <c r="C30" s="60"/>
      <c r="D30" s="51" t="s">
        <v>32</v>
      </c>
      <c r="E30" s="51"/>
      <c r="F30" s="104">
        <v>58690</v>
      </c>
      <c r="G30" s="53">
        <f t="shared" si="2"/>
        <v>2.8498522631536778</v>
      </c>
      <c r="H30" s="104">
        <v>64513</v>
      </c>
      <c r="I30" s="53">
        <f t="shared" si="0"/>
        <v>-9.0260877652566194</v>
      </c>
    </row>
    <row r="31" spans="1:9" ht="18" customHeight="1">
      <c r="A31" s="115"/>
      <c r="B31" s="115"/>
      <c r="C31" s="59"/>
      <c r="D31" s="51" t="s">
        <v>12</v>
      </c>
      <c r="E31" s="51"/>
      <c r="F31" s="104">
        <v>290739</v>
      </c>
      <c r="G31" s="53">
        <f t="shared" si="2"/>
        <v>14.117621351798212</v>
      </c>
      <c r="H31" s="104">
        <v>292449</v>
      </c>
      <c r="I31" s="53">
        <f t="shared" si="0"/>
        <v>-0.58471733533026482</v>
      </c>
    </row>
    <row r="32" spans="1:9" ht="18" customHeight="1">
      <c r="A32" s="115"/>
      <c r="B32" s="115"/>
      <c r="C32" s="58" t="s">
        <v>13</v>
      </c>
      <c r="D32" s="51"/>
      <c r="E32" s="51"/>
      <c r="F32" s="112">
        <v>966712</v>
      </c>
      <c r="G32" s="53">
        <f t="shared" si="2"/>
        <v>46.941325285701453</v>
      </c>
      <c r="H32" s="104">
        <v>1135383</v>
      </c>
      <c r="I32" s="53">
        <f t="shared" si="0"/>
        <v>-14.855868019866424</v>
      </c>
    </row>
    <row r="33" spans="1:12" ht="18" customHeight="1">
      <c r="A33" s="115"/>
      <c r="B33" s="115"/>
      <c r="C33" s="60"/>
      <c r="D33" s="51" t="s">
        <v>14</v>
      </c>
      <c r="E33" s="51"/>
      <c r="F33" s="110">
        <v>85928</v>
      </c>
      <c r="G33" s="53">
        <f t="shared" si="2"/>
        <v>4.1724672903095801</v>
      </c>
      <c r="H33" s="104">
        <v>142911</v>
      </c>
      <c r="I33" s="53">
        <f t="shared" si="0"/>
        <v>-39.873067853419265</v>
      </c>
    </row>
    <row r="34" spans="1:12" ht="18" customHeight="1">
      <c r="A34" s="115"/>
      <c r="B34" s="115"/>
      <c r="C34" s="60"/>
      <c r="D34" s="51" t="s">
        <v>33</v>
      </c>
      <c r="E34" s="51"/>
      <c r="F34" s="104">
        <v>14651</v>
      </c>
      <c r="G34" s="53">
        <f t="shared" si="2"/>
        <v>0.71141907492698131</v>
      </c>
      <c r="H34" s="104">
        <v>13988</v>
      </c>
      <c r="I34" s="53">
        <f t="shared" si="0"/>
        <v>4.7397769516728694</v>
      </c>
    </row>
    <row r="35" spans="1:12" ht="18" customHeight="1">
      <c r="A35" s="115"/>
      <c r="B35" s="115"/>
      <c r="C35" s="60"/>
      <c r="D35" s="51" t="s">
        <v>34</v>
      </c>
      <c r="E35" s="51"/>
      <c r="F35" s="104">
        <v>729372</v>
      </c>
      <c r="G35" s="53">
        <f t="shared" si="2"/>
        <v>35.416637329714163</v>
      </c>
      <c r="H35" s="104">
        <v>850012</v>
      </c>
      <c r="I35" s="53">
        <f t="shared" si="0"/>
        <v>-14.192740808365055</v>
      </c>
    </row>
    <row r="36" spans="1:12" ht="18" customHeight="1">
      <c r="A36" s="115"/>
      <c r="B36" s="115"/>
      <c r="C36" s="60"/>
      <c r="D36" s="51" t="s">
        <v>35</v>
      </c>
      <c r="E36" s="51"/>
      <c r="F36" s="104">
        <v>46735</v>
      </c>
      <c r="G36" s="53">
        <f t="shared" si="2"/>
        <v>2.2693447864795901</v>
      </c>
      <c r="H36" s="104">
        <v>46387</v>
      </c>
      <c r="I36" s="53">
        <f t="shared" si="0"/>
        <v>0.75021018819927399</v>
      </c>
    </row>
    <row r="37" spans="1:12" ht="18" customHeight="1">
      <c r="A37" s="115"/>
      <c r="B37" s="115"/>
      <c r="C37" s="60"/>
      <c r="D37" s="51" t="s">
        <v>15</v>
      </c>
      <c r="E37" s="51"/>
      <c r="F37" s="104">
        <v>72408</v>
      </c>
      <c r="G37" s="53">
        <f t="shared" si="2"/>
        <v>3.5159669904656932</v>
      </c>
      <c r="H37" s="104">
        <v>68845</v>
      </c>
      <c r="I37" s="53">
        <f t="shared" si="0"/>
        <v>5.1753940010167865</v>
      </c>
    </row>
    <row r="38" spans="1:12" ht="18" customHeight="1">
      <c r="A38" s="115"/>
      <c r="B38" s="115"/>
      <c r="C38" s="59"/>
      <c r="D38" s="51" t="s">
        <v>36</v>
      </c>
      <c r="E38" s="51"/>
      <c r="F38" s="104">
        <v>17617</v>
      </c>
      <c r="G38" s="53">
        <f t="shared" si="2"/>
        <v>0.85544125609095834</v>
      </c>
      <c r="H38" s="104">
        <v>13240</v>
      </c>
      <c r="I38" s="53">
        <f t="shared" si="0"/>
        <v>33.05891238670695</v>
      </c>
    </row>
    <row r="39" spans="1:12" ht="18" customHeight="1">
      <c r="A39" s="115"/>
      <c r="B39" s="115"/>
      <c r="C39" s="58" t="s">
        <v>16</v>
      </c>
      <c r="D39" s="51"/>
      <c r="E39" s="51"/>
      <c r="F39" s="110">
        <v>208601</v>
      </c>
      <c r="G39" s="53">
        <f t="shared" si="2"/>
        <v>10.129187799388658</v>
      </c>
      <c r="H39" s="104">
        <v>193853</v>
      </c>
      <c r="I39" s="53">
        <f t="shared" si="0"/>
        <v>7.6078265489829988</v>
      </c>
    </row>
    <row r="40" spans="1:12" ht="18" customHeight="1">
      <c r="A40" s="115"/>
      <c r="B40" s="115"/>
      <c r="C40" s="60"/>
      <c r="D40" s="58" t="s">
        <v>17</v>
      </c>
      <c r="E40" s="51"/>
      <c r="F40" s="104">
        <v>207283</v>
      </c>
      <c r="G40" s="53">
        <f t="shared" si="2"/>
        <v>10.065188731696777</v>
      </c>
      <c r="H40" s="104">
        <v>192243</v>
      </c>
      <c r="I40" s="53">
        <f t="shared" si="0"/>
        <v>7.8234318024583471</v>
      </c>
    </row>
    <row r="41" spans="1:12" ht="18" customHeight="1">
      <c r="A41" s="115"/>
      <c r="B41" s="115"/>
      <c r="C41" s="60"/>
      <c r="D41" s="60"/>
      <c r="E41" s="54" t="s">
        <v>91</v>
      </c>
      <c r="F41" s="104">
        <v>90939</v>
      </c>
      <c r="G41" s="53">
        <f t="shared" si="2"/>
        <v>4.4157899975963932</v>
      </c>
      <c r="H41" s="104">
        <v>91404</v>
      </c>
      <c r="I41" s="55">
        <f t="shared" si="0"/>
        <v>-0.50873047131416715</v>
      </c>
    </row>
    <row r="42" spans="1:12" ht="18" customHeight="1">
      <c r="A42" s="115"/>
      <c r="B42" s="115"/>
      <c r="C42" s="60"/>
      <c r="D42" s="59"/>
      <c r="E42" s="45" t="s">
        <v>37</v>
      </c>
      <c r="F42" s="104">
        <v>116344</v>
      </c>
      <c r="G42" s="53">
        <f t="shared" si="2"/>
        <v>5.6493987341003828</v>
      </c>
      <c r="H42" s="104">
        <v>100839</v>
      </c>
      <c r="I42" s="55">
        <f t="shared" si="0"/>
        <v>15.375995398605703</v>
      </c>
      <c r="L42" s="111" t="s">
        <v>264</v>
      </c>
    </row>
    <row r="43" spans="1:12" ht="18" customHeight="1">
      <c r="A43" s="115"/>
      <c r="B43" s="115"/>
      <c r="C43" s="60"/>
      <c r="D43" s="51" t="s">
        <v>38</v>
      </c>
      <c r="E43" s="51"/>
      <c r="F43" s="112">
        <v>1317</v>
      </c>
      <c r="G43" s="53">
        <f t="shared" si="2"/>
        <v>6.3950509977396375E-2</v>
      </c>
      <c r="H43" s="104">
        <v>1610</v>
      </c>
      <c r="I43" s="55">
        <f t="shared" si="0"/>
        <v>-18.198757763975159</v>
      </c>
    </row>
    <row r="44" spans="1:12" ht="18" customHeight="1">
      <c r="A44" s="115"/>
      <c r="B44" s="115"/>
      <c r="C44" s="59"/>
      <c r="D44" s="51" t="s">
        <v>39</v>
      </c>
      <c r="E44" s="51"/>
      <c r="F44" s="104">
        <v>0</v>
      </c>
      <c r="G44" s="53">
        <f t="shared" si="2"/>
        <v>0</v>
      </c>
      <c r="H44" s="104">
        <v>0</v>
      </c>
      <c r="I44" s="53" t="e">
        <f t="shared" si="0"/>
        <v>#DIV/0!</v>
      </c>
    </row>
    <row r="45" spans="1:12" ht="18" customHeight="1">
      <c r="A45" s="115"/>
      <c r="B45" s="115"/>
      <c r="C45" s="45" t="s">
        <v>18</v>
      </c>
      <c r="D45" s="45"/>
      <c r="E45" s="45"/>
      <c r="F45" s="102">
        <v>2059405</v>
      </c>
      <c r="G45" s="53">
        <f t="shared" si="2"/>
        <v>100</v>
      </c>
      <c r="H45" s="104">
        <f>SUM(H28,H32,H39)</f>
        <v>2237200</v>
      </c>
      <c r="I45" s="53">
        <f t="shared" si="0"/>
        <v>-7.9472107992133001</v>
      </c>
    </row>
    <row r="46" spans="1:12">
      <c r="A46" s="113" t="s">
        <v>19</v>
      </c>
      <c r="B46" s="114"/>
      <c r="C46" s="114"/>
      <c r="D46" s="114"/>
      <c r="E46" s="114"/>
      <c r="F46" s="114"/>
      <c r="G46" s="114"/>
      <c r="H46" s="114"/>
    </row>
    <row r="47" spans="1:12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M29" sqref="M29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2" t="s">
        <v>0</v>
      </c>
      <c r="B1" s="32"/>
      <c r="C1" s="21" t="s">
        <v>261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115" t="s">
        <v>115</v>
      </c>
      <c r="B7" s="58" t="s">
        <v>116</v>
      </c>
      <c r="C7" s="51"/>
      <c r="D7" s="63" t="s">
        <v>117</v>
      </c>
      <c r="E7" s="105">
        <v>1757492</v>
      </c>
      <c r="F7" s="105">
        <v>2134834</v>
      </c>
      <c r="G7" s="105">
        <v>2547697</v>
      </c>
      <c r="H7" s="105">
        <v>2285623</v>
      </c>
      <c r="I7" s="105">
        <v>2102355</v>
      </c>
    </row>
    <row r="8" spans="1:9" ht="27" customHeight="1">
      <c r="A8" s="115"/>
      <c r="B8" s="75"/>
      <c r="C8" s="51" t="s">
        <v>118</v>
      </c>
      <c r="D8" s="63" t="s">
        <v>41</v>
      </c>
      <c r="E8" s="103">
        <v>1226768</v>
      </c>
      <c r="F8" s="103">
        <v>1264003</v>
      </c>
      <c r="G8" s="67">
        <v>1406861</v>
      </c>
      <c r="H8" s="67">
        <v>1416498</v>
      </c>
      <c r="I8" s="67">
        <v>1451216</v>
      </c>
    </row>
    <row r="9" spans="1:9" ht="27" customHeight="1">
      <c r="A9" s="115"/>
      <c r="B9" s="51" t="s">
        <v>119</v>
      </c>
      <c r="C9" s="51"/>
      <c r="D9" s="63"/>
      <c r="E9" s="103">
        <v>1746304</v>
      </c>
      <c r="F9" s="103">
        <v>2094580</v>
      </c>
      <c r="G9" s="68">
        <v>2499336</v>
      </c>
      <c r="H9" s="67">
        <v>2237200</v>
      </c>
      <c r="I9" s="68">
        <v>2059405</v>
      </c>
    </row>
    <row r="10" spans="1:9" ht="27" customHeight="1">
      <c r="A10" s="115"/>
      <c r="B10" s="51" t="s">
        <v>120</v>
      </c>
      <c r="C10" s="51"/>
      <c r="D10" s="63"/>
      <c r="E10" s="103">
        <v>11188</v>
      </c>
      <c r="F10" s="103">
        <v>40254</v>
      </c>
      <c r="G10" s="68">
        <v>48362</v>
      </c>
      <c r="H10" s="67">
        <v>48423</v>
      </c>
      <c r="I10" s="68">
        <f>I7-I9</f>
        <v>42950</v>
      </c>
    </row>
    <row r="11" spans="1:9" ht="27" customHeight="1">
      <c r="A11" s="115"/>
      <c r="B11" s="51" t="s">
        <v>121</v>
      </c>
      <c r="C11" s="51"/>
      <c r="D11" s="63"/>
      <c r="E11" s="103">
        <v>5859</v>
      </c>
      <c r="F11" s="103">
        <v>12923</v>
      </c>
      <c r="G11" s="68">
        <v>13525</v>
      </c>
      <c r="H11" s="67">
        <v>7413</v>
      </c>
      <c r="I11" s="68">
        <v>7902</v>
      </c>
    </row>
    <row r="12" spans="1:9" ht="27" customHeight="1">
      <c r="A12" s="115"/>
      <c r="B12" s="51" t="s">
        <v>122</v>
      </c>
      <c r="C12" s="51"/>
      <c r="D12" s="63"/>
      <c r="E12" s="103">
        <v>5328</v>
      </c>
      <c r="F12" s="103">
        <v>27331</v>
      </c>
      <c r="G12" s="68">
        <v>34837</v>
      </c>
      <c r="H12" s="67">
        <v>41010</v>
      </c>
      <c r="I12" s="68">
        <f>I10-I11</f>
        <v>35048</v>
      </c>
    </row>
    <row r="13" spans="1:9" ht="27" customHeight="1">
      <c r="A13" s="115"/>
      <c r="B13" s="51" t="s">
        <v>123</v>
      </c>
      <c r="C13" s="51"/>
      <c r="D13" s="63"/>
      <c r="E13" s="103">
        <v>153</v>
      </c>
      <c r="F13" s="103">
        <v>22003</v>
      </c>
      <c r="G13" s="68">
        <v>7506</v>
      </c>
      <c r="H13" s="67">
        <v>6173</v>
      </c>
      <c r="I13" s="68">
        <v>-5962</v>
      </c>
    </row>
    <row r="14" spans="1:9" ht="27" customHeight="1">
      <c r="A14" s="115"/>
      <c r="B14" s="51" t="s">
        <v>124</v>
      </c>
      <c r="C14" s="51"/>
      <c r="D14" s="63"/>
      <c r="E14" s="103">
        <v>2350</v>
      </c>
      <c r="F14" s="103">
        <v>5500</v>
      </c>
      <c r="G14" s="68">
        <v>18000</v>
      </c>
      <c r="H14" s="67">
        <v>15000</v>
      </c>
      <c r="I14" s="68">
        <v>10000</v>
      </c>
    </row>
    <row r="15" spans="1:9" ht="27" customHeight="1">
      <c r="A15" s="115"/>
      <c r="B15" s="51" t="s">
        <v>125</v>
      </c>
      <c r="C15" s="51"/>
      <c r="D15" s="63"/>
      <c r="E15" s="103">
        <v>2548</v>
      </c>
      <c r="F15" s="103">
        <v>32545</v>
      </c>
      <c r="G15" s="68">
        <v>87554</v>
      </c>
      <c r="H15" s="67">
        <v>39780</v>
      </c>
      <c r="I15" s="68">
        <v>23933</v>
      </c>
    </row>
    <row r="16" spans="1:9" ht="27" customHeight="1">
      <c r="A16" s="115"/>
      <c r="B16" s="51" t="s">
        <v>126</v>
      </c>
      <c r="C16" s="51"/>
      <c r="D16" s="63" t="s">
        <v>42</v>
      </c>
      <c r="E16" s="103">
        <v>133157</v>
      </c>
      <c r="F16" s="103">
        <v>155362</v>
      </c>
      <c r="G16" s="68">
        <v>232729</v>
      </c>
      <c r="H16" s="67">
        <v>261198</v>
      </c>
      <c r="I16" s="68">
        <v>284887</v>
      </c>
    </row>
    <row r="17" spans="1:9" ht="27" customHeight="1">
      <c r="A17" s="115"/>
      <c r="B17" s="51" t="s">
        <v>127</v>
      </c>
      <c r="C17" s="51"/>
      <c r="D17" s="63" t="s">
        <v>43</v>
      </c>
      <c r="E17" s="103">
        <v>33324</v>
      </c>
      <c r="F17" s="103">
        <v>74604</v>
      </c>
      <c r="G17" s="68">
        <v>79561</v>
      </c>
      <c r="H17" s="67">
        <v>71488</v>
      </c>
      <c r="I17" s="68">
        <v>87806</v>
      </c>
    </row>
    <row r="18" spans="1:9" ht="27" customHeight="1">
      <c r="A18" s="115"/>
      <c r="B18" s="51" t="s">
        <v>128</v>
      </c>
      <c r="C18" s="51"/>
      <c r="D18" s="63" t="s">
        <v>44</v>
      </c>
      <c r="E18" s="103">
        <v>3837689</v>
      </c>
      <c r="F18" s="103">
        <v>3864297</v>
      </c>
      <c r="G18" s="68">
        <v>3962297</v>
      </c>
      <c r="H18" s="67">
        <v>3807714</v>
      </c>
      <c r="I18" s="68">
        <v>3745686</v>
      </c>
    </row>
    <row r="19" spans="1:9" ht="27" customHeight="1">
      <c r="A19" s="115"/>
      <c r="B19" s="51" t="s">
        <v>129</v>
      </c>
      <c r="C19" s="51"/>
      <c r="D19" s="63" t="s">
        <v>130</v>
      </c>
      <c r="E19" s="103">
        <f>E17+E18-E16</f>
        <v>3737856</v>
      </c>
      <c r="F19" s="103">
        <f>F17+F18-F16</f>
        <v>3783539</v>
      </c>
      <c r="G19" s="103">
        <f>G17+G18-G16</f>
        <v>3809129</v>
      </c>
      <c r="H19" s="103">
        <f>H17+H18-H16</f>
        <v>3618004</v>
      </c>
      <c r="I19" s="103">
        <f>I17+I18-I16</f>
        <v>3548605</v>
      </c>
    </row>
    <row r="20" spans="1:9" ht="27" customHeight="1">
      <c r="A20" s="115"/>
      <c r="B20" s="51" t="s">
        <v>131</v>
      </c>
      <c r="C20" s="51"/>
      <c r="D20" s="63" t="s">
        <v>132</v>
      </c>
      <c r="E20" s="69">
        <f>E18/E8</f>
        <v>3.1282923910633471</v>
      </c>
      <c r="F20" s="69">
        <f>F18/F8</f>
        <v>3.0571897376825845</v>
      </c>
      <c r="G20" s="69">
        <f>G18/G8</f>
        <v>2.816409723490807</v>
      </c>
      <c r="H20" s="69">
        <f>H18/H8</f>
        <v>2.6881181618329149</v>
      </c>
      <c r="I20" s="69">
        <f>I18/I8</f>
        <v>2.5810671877928577</v>
      </c>
    </row>
    <row r="21" spans="1:9" ht="27" customHeight="1">
      <c r="A21" s="115"/>
      <c r="B21" s="51" t="s">
        <v>133</v>
      </c>
      <c r="C21" s="51"/>
      <c r="D21" s="63" t="s">
        <v>134</v>
      </c>
      <c r="E21" s="69">
        <f>E19/E8</f>
        <v>3.046913515839996</v>
      </c>
      <c r="F21" s="69">
        <f>F19/F8</f>
        <v>2.9932990665370256</v>
      </c>
      <c r="G21" s="69">
        <f>G19/G8</f>
        <v>2.7075375605692389</v>
      </c>
      <c r="H21" s="69">
        <f>H19/H8</f>
        <v>2.5541892752407698</v>
      </c>
      <c r="I21" s="69">
        <f>I19/I8</f>
        <v>2.4452631448385356</v>
      </c>
    </row>
    <row r="22" spans="1:9" ht="27" customHeight="1">
      <c r="A22" s="115"/>
      <c r="B22" s="51" t="s">
        <v>135</v>
      </c>
      <c r="C22" s="51"/>
      <c r="D22" s="63" t="s">
        <v>136</v>
      </c>
      <c r="E22" s="103">
        <f>E18/E24*1000000</f>
        <v>528131.98149213917</v>
      </c>
      <c r="F22" s="103">
        <f>F18/F24*1000000</f>
        <v>531793.69971983891</v>
      </c>
      <c r="G22" s="103">
        <f>G18/G24*1000000</f>
        <v>539472.2635782084</v>
      </c>
      <c r="H22" s="103">
        <f>H18/H24*1000000</f>
        <v>518425.57249959663</v>
      </c>
      <c r="I22" s="103">
        <f>I18/I24*1000000</f>
        <v>509980.37377642444</v>
      </c>
    </row>
    <row r="23" spans="1:9" ht="27" customHeight="1">
      <c r="A23" s="115"/>
      <c r="B23" s="51" t="s">
        <v>137</v>
      </c>
      <c r="C23" s="51"/>
      <c r="D23" s="63" t="s">
        <v>138</v>
      </c>
      <c r="E23" s="103">
        <f>E19/E24*1000000</f>
        <v>514393.24442712299</v>
      </c>
      <c r="F23" s="103">
        <f>F19/F24*1000000</f>
        <v>520680.01058000966</v>
      </c>
      <c r="G23" s="103">
        <f>G19/G24*1000000</f>
        <v>518618.22672338731</v>
      </c>
      <c r="H23" s="103">
        <f>H19/H24*1000000</f>
        <v>492596.29137215414</v>
      </c>
      <c r="I23" s="103">
        <f>I19/I24*1000000</f>
        <v>483147.52071713662</v>
      </c>
    </row>
    <row r="24" spans="1:9" ht="27" customHeight="1">
      <c r="A24" s="115"/>
      <c r="B24" s="70" t="s">
        <v>139</v>
      </c>
      <c r="C24" s="71"/>
      <c r="D24" s="63" t="s">
        <v>140</v>
      </c>
      <c r="E24" s="108">
        <v>7266534</v>
      </c>
      <c r="F24" s="109">
        <v>7266534</v>
      </c>
      <c r="G24" s="68">
        <v>7344765</v>
      </c>
      <c r="H24" s="104">
        <v>7344765</v>
      </c>
      <c r="I24" s="68">
        <v>7344765</v>
      </c>
    </row>
    <row r="25" spans="1:9" ht="27" customHeight="1">
      <c r="A25" s="115"/>
      <c r="B25" s="45" t="s">
        <v>141</v>
      </c>
      <c r="C25" s="45"/>
      <c r="D25" s="45"/>
      <c r="E25" s="103">
        <v>1201498</v>
      </c>
      <c r="F25" s="103">
        <v>1220662</v>
      </c>
      <c r="G25" s="102">
        <v>1296671</v>
      </c>
      <c r="H25" s="104">
        <v>1269110</v>
      </c>
      <c r="I25" s="102">
        <v>1295347</v>
      </c>
    </row>
    <row r="26" spans="1:9" ht="27" customHeight="1">
      <c r="A26" s="115"/>
      <c r="B26" s="45" t="s">
        <v>142</v>
      </c>
      <c r="C26" s="45"/>
      <c r="D26" s="45"/>
      <c r="E26" s="72">
        <v>0.76900000000000002</v>
      </c>
      <c r="F26" s="72">
        <v>0.77</v>
      </c>
      <c r="G26" s="73">
        <v>0.74351</v>
      </c>
      <c r="H26" s="90">
        <v>0.73882999999999999</v>
      </c>
      <c r="I26" s="73">
        <v>0.73099999999999998</v>
      </c>
    </row>
    <row r="27" spans="1:9" ht="27" customHeight="1">
      <c r="A27" s="115"/>
      <c r="B27" s="45" t="s">
        <v>143</v>
      </c>
      <c r="C27" s="45"/>
      <c r="D27" s="45"/>
      <c r="E27" s="55">
        <v>0.4</v>
      </c>
      <c r="F27" s="55">
        <v>2.2000000000000002</v>
      </c>
      <c r="G27" s="53">
        <v>2.7</v>
      </c>
      <c r="H27" s="74">
        <v>3.2</v>
      </c>
      <c r="I27" s="53">
        <v>2.7</v>
      </c>
    </row>
    <row r="28" spans="1:9" ht="27" customHeight="1">
      <c r="A28" s="115"/>
      <c r="B28" s="45" t="s">
        <v>144</v>
      </c>
      <c r="C28" s="45"/>
      <c r="D28" s="45"/>
      <c r="E28" s="55">
        <v>97.7</v>
      </c>
      <c r="F28" s="55">
        <v>94.7</v>
      </c>
      <c r="G28" s="53">
        <v>90.1</v>
      </c>
      <c r="H28" s="74">
        <v>96.2</v>
      </c>
      <c r="I28" s="53">
        <v>95.8</v>
      </c>
    </row>
    <row r="29" spans="1:9" ht="27" customHeight="1">
      <c r="A29" s="115"/>
      <c r="B29" s="45" t="s">
        <v>145</v>
      </c>
      <c r="C29" s="45"/>
      <c r="D29" s="45"/>
      <c r="E29" s="55">
        <v>58.7</v>
      </c>
      <c r="F29" s="55">
        <v>50</v>
      </c>
      <c r="G29" s="53">
        <v>45.1</v>
      </c>
      <c r="H29" s="74">
        <v>53.4</v>
      </c>
      <c r="I29" s="53">
        <v>58.8</v>
      </c>
    </row>
    <row r="30" spans="1:9" ht="27" customHeight="1">
      <c r="A30" s="115"/>
      <c r="B30" s="115" t="s">
        <v>146</v>
      </c>
      <c r="C30" s="45" t="s">
        <v>147</v>
      </c>
      <c r="D30" s="45"/>
      <c r="E30" s="55">
        <v>0</v>
      </c>
      <c r="F30" s="55">
        <v>0</v>
      </c>
      <c r="G30" s="55">
        <v>0</v>
      </c>
      <c r="H30" s="74">
        <v>0</v>
      </c>
      <c r="I30" s="74">
        <v>0</v>
      </c>
    </row>
    <row r="31" spans="1:9" ht="27" customHeight="1">
      <c r="A31" s="115"/>
      <c r="B31" s="115"/>
      <c r="C31" s="45" t="s">
        <v>148</v>
      </c>
      <c r="D31" s="45"/>
      <c r="E31" s="55">
        <v>0</v>
      </c>
      <c r="F31" s="55">
        <v>0</v>
      </c>
      <c r="G31" s="55">
        <v>0</v>
      </c>
      <c r="H31" s="74">
        <v>0</v>
      </c>
      <c r="I31" s="74">
        <v>0</v>
      </c>
    </row>
    <row r="32" spans="1:9" ht="27" customHeight="1">
      <c r="A32" s="115"/>
      <c r="B32" s="115"/>
      <c r="C32" s="45" t="s">
        <v>149</v>
      </c>
      <c r="D32" s="45"/>
      <c r="E32" s="55">
        <v>11.1</v>
      </c>
      <c r="F32" s="55">
        <v>10.9</v>
      </c>
      <c r="G32" s="53">
        <v>10.7</v>
      </c>
      <c r="H32" s="74">
        <v>10.7</v>
      </c>
      <c r="I32" s="53">
        <v>10.8</v>
      </c>
    </row>
    <row r="33" spans="1:9" ht="27" customHeight="1">
      <c r="A33" s="115"/>
      <c r="B33" s="115"/>
      <c r="C33" s="45" t="s">
        <v>150</v>
      </c>
      <c r="D33" s="45"/>
      <c r="E33" s="55">
        <v>185.5</v>
      </c>
      <c r="F33" s="55">
        <v>181.1</v>
      </c>
      <c r="G33" s="74">
        <v>157.9</v>
      </c>
      <c r="H33" s="74">
        <v>156.5</v>
      </c>
      <c r="I33" s="74">
        <v>151.9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12" activePane="bottomRight" state="frozen"/>
      <selection activeCell="L8" sqref="L8"/>
      <selection pane="topRight" activeCell="L8" sqref="L8"/>
      <selection pane="bottomLeft" activeCell="L8" sqref="L8"/>
      <selection pane="bottomRight" activeCell="G3" sqref="G3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1" t="s">
        <v>261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21" t="s">
        <v>48</v>
      </c>
      <c r="B6" s="122"/>
      <c r="C6" s="122"/>
      <c r="D6" s="122"/>
      <c r="E6" s="122"/>
      <c r="F6" s="127" t="s">
        <v>255</v>
      </c>
      <c r="G6" s="127"/>
      <c r="H6" s="127" t="s">
        <v>256</v>
      </c>
      <c r="I6" s="127"/>
      <c r="J6" s="127" t="s">
        <v>257</v>
      </c>
      <c r="K6" s="127"/>
      <c r="L6" s="127" t="s">
        <v>253</v>
      </c>
      <c r="M6" s="127"/>
      <c r="N6" s="133" t="s">
        <v>254</v>
      </c>
      <c r="O6" s="133"/>
    </row>
    <row r="7" spans="1:25" ht="15.95" customHeight="1">
      <c r="A7" s="122"/>
      <c r="B7" s="122"/>
      <c r="C7" s="122"/>
      <c r="D7" s="122"/>
      <c r="E7" s="122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5.95" customHeight="1">
      <c r="A8" s="119" t="s">
        <v>82</v>
      </c>
      <c r="B8" s="58" t="s">
        <v>49</v>
      </c>
      <c r="C8" s="51"/>
      <c r="D8" s="51"/>
      <c r="E8" s="63" t="s">
        <v>40</v>
      </c>
      <c r="F8" s="97">
        <v>1684</v>
      </c>
      <c r="G8" s="97">
        <v>1759</v>
      </c>
      <c r="H8" s="97">
        <v>44183</v>
      </c>
      <c r="I8" s="97">
        <v>44452</v>
      </c>
      <c r="J8" s="97">
        <v>7534</v>
      </c>
      <c r="K8" s="97">
        <v>15427</v>
      </c>
      <c r="L8" s="83">
        <v>51046</v>
      </c>
      <c r="M8" s="88">
        <v>51110</v>
      </c>
      <c r="N8" s="92">
        <v>3396</v>
      </c>
      <c r="O8" s="93">
        <v>4137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19"/>
      <c r="B9" s="60"/>
      <c r="C9" s="51" t="s">
        <v>50</v>
      </c>
      <c r="D9" s="51"/>
      <c r="E9" s="63" t="s">
        <v>41</v>
      </c>
      <c r="F9" s="97">
        <f>F8-F10</f>
        <v>1678</v>
      </c>
      <c r="G9" s="97">
        <v>1703</v>
      </c>
      <c r="H9" s="97">
        <f>H8-H10</f>
        <v>43855</v>
      </c>
      <c r="I9" s="97">
        <v>44262</v>
      </c>
      <c r="J9" s="97">
        <f>J8-J10</f>
        <v>7534</v>
      </c>
      <c r="K9" s="97">
        <v>15427</v>
      </c>
      <c r="L9" s="83">
        <v>50295</v>
      </c>
      <c r="M9" s="88">
        <v>51021</v>
      </c>
      <c r="N9" s="92">
        <v>3384</v>
      </c>
      <c r="O9" s="93">
        <v>4129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19"/>
      <c r="B10" s="59"/>
      <c r="C10" s="51" t="s">
        <v>51</v>
      </c>
      <c r="D10" s="51"/>
      <c r="E10" s="63" t="s">
        <v>42</v>
      </c>
      <c r="F10" s="97">
        <f>6</f>
        <v>6</v>
      </c>
      <c r="G10" s="97">
        <v>56</v>
      </c>
      <c r="H10" s="97">
        <v>328</v>
      </c>
      <c r="I10" s="97">
        <v>190</v>
      </c>
      <c r="J10" s="99">
        <v>0</v>
      </c>
      <c r="K10" s="98">
        <v>0</v>
      </c>
      <c r="L10" s="83">
        <v>750</v>
      </c>
      <c r="M10" s="88">
        <v>89</v>
      </c>
      <c r="N10" s="92">
        <v>12</v>
      </c>
      <c r="O10" s="93">
        <v>8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19"/>
      <c r="B11" s="58" t="s">
        <v>52</v>
      </c>
      <c r="C11" s="51"/>
      <c r="D11" s="51"/>
      <c r="E11" s="63" t="s">
        <v>43</v>
      </c>
      <c r="F11" s="97">
        <v>1854</v>
      </c>
      <c r="G11" s="97">
        <v>1649</v>
      </c>
      <c r="H11" s="97">
        <v>42948</v>
      </c>
      <c r="I11" s="97">
        <v>45269</v>
      </c>
      <c r="J11" s="97">
        <v>5929</v>
      </c>
      <c r="K11" s="97">
        <v>11879</v>
      </c>
      <c r="L11" s="83">
        <v>52142</v>
      </c>
      <c r="M11" s="88">
        <v>53525</v>
      </c>
      <c r="N11" s="92">
        <v>3334</v>
      </c>
      <c r="O11" s="93">
        <v>3486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19"/>
      <c r="B12" s="60"/>
      <c r="C12" s="51" t="s">
        <v>53</v>
      </c>
      <c r="D12" s="51"/>
      <c r="E12" s="63" t="s">
        <v>44</v>
      </c>
      <c r="F12" s="97">
        <f>F11-F13</f>
        <v>1852</v>
      </c>
      <c r="G12" s="97">
        <v>1587</v>
      </c>
      <c r="H12" s="97">
        <f>H11-H13</f>
        <v>42948</v>
      </c>
      <c r="I12" s="97">
        <v>45229</v>
      </c>
      <c r="J12" s="97">
        <f>J11-J13</f>
        <v>5860</v>
      </c>
      <c r="K12" s="97">
        <v>11760</v>
      </c>
      <c r="L12" s="83">
        <v>52142</v>
      </c>
      <c r="M12" s="88">
        <v>53525</v>
      </c>
      <c r="N12" s="92">
        <v>3334</v>
      </c>
      <c r="O12" s="93">
        <v>3486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19"/>
      <c r="B13" s="59"/>
      <c r="C13" s="51" t="s">
        <v>54</v>
      </c>
      <c r="D13" s="51"/>
      <c r="E13" s="63" t="s">
        <v>45</v>
      </c>
      <c r="F13" s="97">
        <v>2</v>
      </c>
      <c r="G13" s="97">
        <v>62</v>
      </c>
      <c r="H13" s="99">
        <v>0</v>
      </c>
      <c r="I13" s="99">
        <v>40</v>
      </c>
      <c r="J13" s="99">
        <v>69</v>
      </c>
      <c r="K13" s="98">
        <v>119</v>
      </c>
      <c r="L13" s="94">
        <v>0</v>
      </c>
      <c r="M13" s="88">
        <v>0</v>
      </c>
      <c r="N13" s="92"/>
      <c r="O13" s="93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19"/>
      <c r="B14" s="51" t="s">
        <v>55</v>
      </c>
      <c r="C14" s="51"/>
      <c r="D14" s="51"/>
      <c r="E14" s="63" t="s">
        <v>152</v>
      </c>
      <c r="F14" s="97">
        <f t="shared" ref="F14:K15" si="0">F9-F12</f>
        <v>-174</v>
      </c>
      <c r="G14" s="97">
        <f t="shared" si="0"/>
        <v>116</v>
      </c>
      <c r="H14" s="97">
        <f t="shared" si="0"/>
        <v>907</v>
      </c>
      <c r="I14" s="97">
        <f t="shared" si="0"/>
        <v>-967</v>
      </c>
      <c r="J14" s="97">
        <f>J9-J12</f>
        <v>1674</v>
      </c>
      <c r="K14" s="97">
        <f>K9-K12</f>
        <v>3667</v>
      </c>
      <c r="L14" s="83">
        <f>L9-L12</f>
        <v>-1847</v>
      </c>
      <c r="M14" s="88">
        <f t="shared" ref="M14" si="1">M9-M12</f>
        <v>-2504</v>
      </c>
      <c r="N14" s="92">
        <f>N9-N12</f>
        <v>50</v>
      </c>
      <c r="O14" s="93">
        <f>O9-O12</f>
        <v>643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19"/>
      <c r="B15" s="51" t="s">
        <v>56</v>
      </c>
      <c r="C15" s="51"/>
      <c r="D15" s="51"/>
      <c r="E15" s="63" t="s">
        <v>153</v>
      </c>
      <c r="F15" s="97">
        <f t="shared" si="0"/>
        <v>4</v>
      </c>
      <c r="G15" s="97">
        <f t="shared" si="0"/>
        <v>-6</v>
      </c>
      <c r="H15" s="97">
        <f t="shared" si="0"/>
        <v>328</v>
      </c>
      <c r="I15" s="97">
        <f t="shared" si="0"/>
        <v>150</v>
      </c>
      <c r="J15" s="97">
        <f t="shared" si="0"/>
        <v>-69</v>
      </c>
      <c r="K15" s="97">
        <f t="shared" si="0"/>
        <v>-119</v>
      </c>
      <c r="L15" s="83">
        <f>L10-L13</f>
        <v>750</v>
      </c>
      <c r="M15" s="88">
        <f>M10-M13</f>
        <v>89</v>
      </c>
      <c r="N15" s="92">
        <f t="shared" ref="N15:O15" si="2">N10-N13</f>
        <v>12</v>
      </c>
      <c r="O15" s="93">
        <f t="shared" si="2"/>
        <v>8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19"/>
      <c r="B16" s="51" t="s">
        <v>57</v>
      </c>
      <c r="C16" s="51"/>
      <c r="D16" s="51"/>
      <c r="E16" s="63" t="s">
        <v>154</v>
      </c>
      <c r="F16" s="97">
        <f t="shared" ref="F16:K16" si="3">F8-F11</f>
        <v>-170</v>
      </c>
      <c r="G16" s="97">
        <f t="shared" si="3"/>
        <v>110</v>
      </c>
      <c r="H16" s="97">
        <f t="shared" si="3"/>
        <v>1235</v>
      </c>
      <c r="I16" s="97">
        <f>I8-I11</f>
        <v>-817</v>
      </c>
      <c r="J16" s="97">
        <f>J8-J11</f>
        <v>1605</v>
      </c>
      <c r="K16" s="97">
        <f t="shared" si="3"/>
        <v>3548</v>
      </c>
      <c r="L16" s="83">
        <f t="shared" ref="L16:O16" si="4">L8-L11</f>
        <v>-1096</v>
      </c>
      <c r="M16" s="88">
        <f t="shared" si="4"/>
        <v>-2415</v>
      </c>
      <c r="N16" s="92">
        <f t="shared" si="4"/>
        <v>62</v>
      </c>
      <c r="O16" s="93">
        <f t="shared" si="4"/>
        <v>651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19"/>
      <c r="B17" s="51" t="s">
        <v>58</v>
      </c>
      <c r="C17" s="51"/>
      <c r="D17" s="51"/>
      <c r="E17" s="49"/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8">
        <v>0</v>
      </c>
      <c r="L17" s="83"/>
      <c r="M17" s="64">
        <v>0</v>
      </c>
      <c r="N17" s="64">
        <v>0</v>
      </c>
      <c r="O17" s="64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19"/>
      <c r="B18" s="51" t="s">
        <v>59</v>
      </c>
      <c r="C18" s="51"/>
      <c r="D18" s="51"/>
      <c r="E18" s="49"/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65"/>
      <c r="M18" s="87">
        <v>0</v>
      </c>
      <c r="N18" s="87">
        <v>0</v>
      </c>
      <c r="O18" s="87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19" t="s">
        <v>83</v>
      </c>
      <c r="B19" s="58" t="s">
        <v>60</v>
      </c>
      <c r="C19" s="51"/>
      <c r="D19" s="51"/>
      <c r="E19" s="63"/>
      <c r="F19" s="97">
        <v>107</v>
      </c>
      <c r="G19" s="97">
        <v>139</v>
      </c>
      <c r="H19" s="97">
        <v>15154</v>
      </c>
      <c r="I19" s="97">
        <v>5000</v>
      </c>
      <c r="J19" s="97">
        <v>1548</v>
      </c>
      <c r="K19" s="97">
        <v>1774</v>
      </c>
      <c r="L19" s="83">
        <v>21496</v>
      </c>
      <c r="M19" s="88">
        <v>21025</v>
      </c>
      <c r="N19" s="92">
        <v>663</v>
      </c>
      <c r="O19" s="93">
        <v>430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19"/>
      <c r="B20" s="59"/>
      <c r="C20" s="51" t="s">
        <v>61</v>
      </c>
      <c r="D20" s="51"/>
      <c r="E20" s="63"/>
      <c r="F20" s="97">
        <v>0</v>
      </c>
      <c r="G20" s="97">
        <v>0</v>
      </c>
      <c r="H20" s="97">
        <v>5310</v>
      </c>
      <c r="I20" s="97">
        <v>1290</v>
      </c>
      <c r="J20" s="97">
        <v>0</v>
      </c>
      <c r="K20" s="97">
        <v>0</v>
      </c>
      <c r="L20" s="83">
        <v>5756</v>
      </c>
      <c r="M20" s="88">
        <v>4700</v>
      </c>
      <c r="N20" s="92">
        <v>323</v>
      </c>
      <c r="O20" s="93">
        <v>73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19"/>
      <c r="B21" s="75" t="s">
        <v>62</v>
      </c>
      <c r="C21" s="51"/>
      <c r="D21" s="51"/>
      <c r="E21" s="63" t="s">
        <v>155</v>
      </c>
      <c r="F21" s="97">
        <v>107</v>
      </c>
      <c r="G21" s="97">
        <v>139</v>
      </c>
      <c r="H21" s="97">
        <v>15154</v>
      </c>
      <c r="I21" s="97">
        <v>5000</v>
      </c>
      <c r="J21" s="97">
        <v>1548</v>
      </c>
      <c r="K21" s="97">
        <v>1774</v>
      </c>
      <c r="L21" s="83">
        <v>18512</v>
      </c>
      <c r="M21" s="88">
        <v>17932</v>
      </c>
      <c r="N21" s="92">
        <v>663</v>
      </c>
      <c r="O21" s="93">
        <v>430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19"/>
      <c r="B22" s="58" t="s">
        <v>63</v>
      </c>
      <c r="C22" s="51"/>
      <c r="D22" s="51"/>
      <c r="E22" s="63" t="s">
        <v>156</v>
      </c>
      <c r="F22" s="97">
        <v>730</v>
      </c>
      <c r="G22" s="97">
        <v>594</v>
      </c>
      <c r="H22" s="97">
        <v>34271</v>
      </c>
      <c r="I22" s="97">
        <v>23124</v>
      </c>
      <c r="J22" s="97">
        <v>5999</v>
      </c>
      <c r="K22" s="97">
        <v>6148</v>
      </c>
      <c r="L22" s="83">
        <v>26965</v>
      </c>
      <c r="M22" s="88">
        <v>26058</v>
      </c>
      <c r="N22" s="92">
        <v>680</v>
      </c>
      <c r="O22" s="93">
        <v>439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19"/>
      <c r="B23" s="59" t="s">
        <v>64</v>
      </c>
      <c r="C23" s="51" t="s">
        <v>65</v>
      </c>
      <c r="D23" s="51"/>
      <c r="E23" s="63"/>
      <c r="F23" s="97">
        <v>35</v>
      </c>
      <c r="G23" s="97">
        <v>79</v>
      </c>
      <c r="H23" s="97">
        <v>8951</v>
      </c>
      <c r="I23" s="97">
        <v>8935</v>
      </c>
      <c r="J23" s="97">
        <v>0</v>
      </c>
      <c r="K23" s="97">
        <v>0</v>
      </c>
      <c r="L23" s="83">
        <v>5699</v>
      </c>
      <c r="M23" s="88">
        <v>5761</v>
      </c>
      <c r="N23" s="92">
        <v>353</v>
      </c>
      <c r="O23" s="93">
        <v>364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19"/>
      <c r="B24" s="51" t="s">
        <v>157</v>
      </c>
      <c r="C24" s="51"/>
      <c r="D24" s="51"/>
      <c r="E24" s="63" t="s">
        <v>158</v>
      </c>
      <c r="F24" s="97">
        <f>F21-F22</f>
        <v>-623</v>
      </c>
      <c r="G24" s="97">
        <f t="shared" ref="G24:K24" si="5">G21-G22</f>
        <v>-455</v>
      </c>
      <c r="H24" s="97">
        <f t="shared" si="5"/>
        <v>-19117</v>
      </c>
      <c r="I24" s="97">
        <f>I21-I22</f>
        <v>-18124</v>
      </c>
      <c r="J24" s="97">
        <f t="shared" si="5"/>
        <v>-4451</v>
      </c>
      <c r="K24" s="97">
        <f t="shared" si="5"/>
        <v>-4374</v>
      </c>
      <c r="L24" s="83">
        <f t="shared" ref="L24" si="6">L21-L22</f>
        <v>-8453</v>
      </c>
      <c r="M24" s="88">
        <f>M21-M22</f>
        <v>-8126</v>
      </c>
      <c r="N24" s="92">
        <f t="shared" ref="N24" si="7">N21-N22</f>
        <v>-17</v>
      </c>
      <c r="O24" s="93">
        <f>O21-O22</f>
        <v>-9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19"/>
      <c r="B25" s="58" t="s">
        <v>66</v>
      </c>
      <c r="C25" s="58"/>
      <c r="D25" s="58"/>
      <c r="E25" s="123" t="s">
        <v>159</v>
      </c>
      <c r="F25" s="134">
        <v>623</v>
      </c>
      <c r="G25" s="134">
        <v>455</v>
      </c>
      <c r="H25" s="134">
        <v>19117</v>
      </c>
      <c r="I25" s="134">
        <v>18124</v>
      </c>
      <c r="J25" s="134">
        <v>4451</v>
      </c>
      <c r="K25" s="134">
        <v>4374</v>
      </c>
      <c r="L25" s="131">
        <v>8453</v>
      </c>
      <c r="M25" s="128">
        <v>8126</v>
      </c>
      <c r="N25" s="131">
        <v>17</v>
      </c>
      <c r="O25" s="128">
        <v>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19"/>
      <c r="B26" s="75" t="s">
        <v>67</v>
      </c>
      <c r="C26" s="75"/>
      <c r="D26" s="75"/>
      <c r="E26" s="124"/>
      <c r="F26" s="135"/>
      <c r="G26" s="135"/>
      <c r="H26" s="135"/>
      <c r="I26" s="135"/>
      <c r="J26" s="135"/>
      <c r="K26" s="135"/>
      <c r="L26" s="132"/>
      <c r="M26" s="132"/>
      <c r="N26" s="132"/>
      <c r="O26" s="132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19"/>
      <c r="B27" s="51" t="s">
        <v>160</v>
      </c>
      <c r="C27" s="51"/>
      <c r="D27" s="51"/>
      <c r="E27" s="63" t="s">
        <v>161</v>
      </c>
      <c r="F27" s="97">
        <f t="shared" ref="F27:K27" si="8">F24+F25</f>
        <v>0</v>
      </c>
      <c r="G27" s="97">
        <f t="shared" si="8"/>
        <v>0</v>
      </c>
      <c r="H27" s="97">
        <f t="shared" si="8"/>
        <v>0</v>
      </c>
      <c r="I27" s="97">
        <f t="shared" si="8"/>
        <v>0</v>
      </c>
      <c r="J27" s="97">
        <f t="shared" si="8"/>
        <v>0</v>
      </c>
      <c r="K27" s="97">
        <f t="shared" si="8"/>
        <v>0</v>
      </c>
      <c r="L27" s="83">
        <f t="shared" ref="L27:O27" si="9">L24+L25</f>
        <v>0</v>
      </c>
      <c r="M27" s="88">
        <f t="shared" si="9"/>
        <v>0</v>
      </c>
      <c r="N27" s="92">
        <f t="shared" si="9"/>
        <v>0</v>
      </c>
      <c r="O27" s="93">
        <f t="shared" si="9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22" t="s">
        <v>68</v>
      </c>
      <c r="B30" s="122"/>
      <c r="C30" s="122"/>
      <c r="D30" s="122"/>
      <c r="E30" s="122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22"/>
      <c r="B31" s="122"/>
      <c r="C31" s="122"/>
      <c r="D31" s="122"/>
      <c r="E31" s="122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19" t="s">
        <v>84</v>
      </c>
      <c r="B32" s="58" t="s">
        <v>49</v>
      </c>
      <c r="C32" s="51"/>
      <c r="D32" s="51"/>
      <c r="E32" s="63" t="s">
        <v>40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25"/>
      <c r="B33" s="60"/>
      <c r="C33" s="58" t="s">
        <v>69</v>
      </c>
      <c r="D33" s="51"/>
      <c r="E33" s="6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25"/>
      <c r="B34" s="60"/>
      <c r="C34" s="59"/>
      <c r="D34" s="51" t="s">
        <v>70</v>
      </c>
      <c r="E34" s="6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25"/>
      <c r="B35" s="59"/>
      <c r="C35" s="75" t="s">
        <v>71</v>
      </c>
      <c r="D35" s="51"/>
      <c r="E35" s="63"/>
      <c r="F35" s="52"/>
      <c r="G35" s="52"/>
      <c r="H35" s="52"/>
      <c r="I35" s="52"/>
      <c r="J35" s="65"/>
      <c r="K35" s="65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25"/>
      <c r="B36" s="58" t="s">
        <v>52</v>
      </c>
      <c r="C36" s="51"/>
      <c r="D36" s="51"/>
      <c r="E36" s="63" t="s">
        <v>41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25"/>
      <c r="B37" s="60"/>
      <c r="C37" s="51" t="s">
        <v>72</v>
      </c>
      <c r="D37" s="51"/>
      <c r="E37" s="63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25"/>
      <c r="B38" s="59"/>
      <c r="C38" s="51" t="s">
        <v>73</v>
      </c>
      <c r="D38" s="51"/>
      <c r="E38" s="63"/>
      <c r="F38" s="52"/>
      <c r="G38" s="52"/>
      <c r="H38" s="52"/>
      <c r="I38" s="52"/>
      <c r="J38" s="52"/>
      <c r="K38" s="65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25"/>
      <c r="B39" s="45" t="s">
        <v>74</v>
      </c>
      <c r="C39" s="45"/>
      <c r="D39" s="45"/>
      <c r="E39" s="63" t="s">
        <v>163</v>
      </c>
      <c r="F39" s="52">
        <f t="shared" ref="F39:O39" si="10">F32-F36</f>
        <v>0</v>
      </c>
      <c r="G39" s="52">
        <f t="shared" si="10"/>
        <v>0</v>
      </c>
      <c r="H39" s="52">
        <f t="shared" si="10"/>
        <v>0</v>
      </c>
      <c r="I39" s="52">
        <f t="shared" si="10"/>
        <v>0</v>
      </c>
      <c r="J39" s="52">
        <f t="shared" si="10"/>
        <v>0</v>
      </c>
      <c r="K39" s="52">
        <f t="shared" si="10"/>
        <v>0</v>
      </c>
      <c r="L39" s="52">
        <f t="shared" si="10"/>
        <v>0</v>
      </c>
      <c r="M39" s="52">
        <f t="shared" si="10"/>
        <v>0</v>
      </c>
      <c r="N39" s="52">
        <f t="shared" si="10"/>
        <v>0</v>
      </c>
      <c r="O39" s="52">
        <f t="shared" si="10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19" t="s">
        <v>85</v>
      </c>
      <c r="B40" s="58" t="s">
        <v>75</v>
      </c>
      <c r="C40" s="51"/>
      <c r="D40" s="51"/>
      <c r="E40" s="63" t="s">
        <v>43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20"/>
      <c r="B41" s="59"/>
      <c r="C41" s="51" t="s">
        <v>76</v>
      </c>
      <c r="D41" s="51"/>
      <c r="E41" s="63"/>
      <c r="F41" s="65"/>
      <c r="G41" s="65"/>
      <c r="H41" s="65"/>
      <c r="I41" s="65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20"/>
      <c r="B42" s="58" t="s">
        <v>63</v>
      </c>
      <c r="C42" s="51"/>
      <c r="D42" s="51"/>
      <c r="E42" s="63" t="s">
        <v>44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20"/>
      <c r="B43" s="59"/>
      <c r="C43" s="51" t="s">
        <v>77</v>
      </c>
      <c r="D43" s="51"/>
      <c r="E43" s="63"/>
      <c r="F43" s="52"/>
      <c r="G43" s="52"/>
      <c r="H43" s="52"/>
      <c r="I43" s="52"/>
      <c r="J43" s="65"/>
      <c r="K43" s="65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20"/>
      <c r="B44" s="51" t="s">
        <v>74</v>
      </c>
      <c r="C44" s="51"/>
      <c r="D44" s="51"/>
      <c r="E44" s="63" t="s">
        <v>164</v>
      </c>
      <c r="F44" s="65">
        <f t="shared" ref="F44:O44" si="11">F40-F42</f>
        <v>0</v>
      </c>
      <c r="G44" s="65">
        <f t="shared" si="11"/>
        <v>0</v>
      </c>
      <c r="H44" s="65">
        <f t="shared" si="11"/>
        <v>0</v>
      </c>
      <c r="I44" s="65">
        <f t="shared" si="11"/>
        <v>0</v>
      </c>
      <c r="J44" s="65">
        <f t="shared" si="11"/>
        <v>0</v>
      </c>
      <c r="K44" s="65">
        <f t="shared" si="11"/>
        <v>0</v>
      </c>
      <c r="L44" s="65">
        <f t="shared" si="11"/>
        <v>0</v>
      </c>
      <c r="M44" s="65">
        <f t="shared" si="11"/>
        <v>0</v>
      </c>
      <c r="N44" s="65">
        <f t="shared" si="11"/>
        <v>0</v>
      </c>
      <c r="O44" s="65">
        <f t="shared" si="11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19" t="s">
        <v>86</v>
      </c>
      <c r="B45" s="45" t="s">
        <v>78</v>
      </c>
      <c r="C45" s="45"/>
      <c r="D45" s="45"/>
      <c r="E45" s="63" t="s">
        <v>165</v>
      </c>
      <c r="F45" s="52">
        <f t="shared" ref="F45:O45" si="12">F39+F44</f>
        <v>0</v>
      </c>
      <c r="G45" s="52">
        <f t="shared" si="12"/>
        <v>0</v>
      </c>
      <c r="H45" s="52">
        <f t="shared" si="12"/>
        <v>0</v>
      </c>
      <c r="I45" s="52">
        <f t="shared" si="12"/>
        <v>0</v>
      </c>
      <c r="J45" s="52">
        <f t="shared" si="12"/>
        <v>0</v>
      </c>
      <c r="K45" s="52">
        <f t="shared" si="12"/>
        <v>0</v>
      </c>
      <c r="L45" s="52">
        <f t="shared" si="12"/>
        <v>0</v>
      </c>
      <c r="M45" s="52">
        <f t="shared" si="12"/>
        <v>0</v>
      </c>
      <c r="N45" s="52">
        <f t="shared" si="12"/>
        <v>0</v>
      </c>
      <c r="O45" s="52">
        <f t="shared" si="12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20"/>
      <c r="B46" s="51" t="s">
        <v>79</v>
      </c>
      <c r="C46" s="51"/>
      <c r="D46" s="51"/>
      <c r="E46" s="51"/>
      <c r="F46" s="65"/>
      <c r="G46" s="65"/>
      <c r="H46" s="65"/>
      <c r="I46" s="65"/>
      <c r="J46" s="65"/>
      <c r="K46" s="65"/>
      <c r="L46" s="52"/>
      <c r="M46" s="52"/>
      <c r="N46" s="65"/>
      <c r="O46" s="65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20"/>
      <c r="B47" s="51" t="s">
        <v>80</v>
      </c>
      <c r="C47" s="51"/>
      <c r="D47" s="51"/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20"/>
      <c r="B48" s="51" t="s">
        <v>81</v>
      </c>
      <c r="C48" s="51"/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G15" sqref="G15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2" t="s">
        <v>0</v>
      </c>
      <c r="B1" s="32"/>
      <c r="C1" s="21" t="s">
        <v>261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1"/>
      <c r="E6" s="136" t="s">
        <v>258</v>
      </c>
      <c r="F6" s="136"/>
      <c r="G6" s="137" t="s">
        <v>259</v>
      </c>
      <c r="H6" s="136"/>
      <c r="I6" s="138" t="s">
        <v>260</v>
      </c>
      <c r="J6" s="139"/>
      <c r="K6" s="136"/>
      <c r="L6" s="136"/>
      <c r="M6" s="136"/>
      <c r="N6" s="136"/>
    </row>
    <row r="7" spans="1:14" ht="15" customHeight="1">
      <c r="A7" s="18"/>
      <c r="B7" s="19"/>
      <c r="C7" s="19"/>
      <c r="D7" s="57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115" t="s">
        <v>169</v>
      </c>
      <c r="B8" s="76" t="s">
        <v>170</v>
      </c>
      <c r="C8" s="77"/>
      <c r="D8" s="77"/>
      <c r="E8" s="91">
        <v>2</v>
      </c>
      <c r="F8" s="91">
        <v>2</v>
      </c>
      <c r="G8" s="91">
        <v>1</v>
      </c>
      <c r="H8" s="91">
        <v>1</v>
      </c>
      <c r="I8" s="91">
        <v>1</v>
      </c>
      <c r="J8" s="91">
        <v>1</v>
      </c>
      <c r="K8" s="78"/>
      <c r="L8" s="78"/>
      <c r="M8" s="78"/>
      <c r="N8" s="78"/>
    </row>
    <row r="9" spans="1:14" ht="18" customHeight="1">
      <c r="A9" s="115"/>
      <c r="B9" s="115" t="s">
        <v>171</v>
      </c>
      <c r="C9" s="51" t="s">
        <v>172</v>
      </c>
      <c r="D9" s="51"/>
      <c r="E9" s="91">
        <v>12058</v>
      </c>
      <c r="F9" s="91">
        <v>12058</v>
      </c>
      <c r="G9" s="91">
        <v>100</v>
      </c>
      <c r="H9" s="91">
        <v>100</v>
      </c>
      <c r="I9" s="91">
        <v>40</v>
      </c>
      <c r="J9" s="91">
        <v>40</v>
      </c>
      <c r="K9" s="78"/>
      <c r="L9" s="78"/>
      <c r="M9" s="78"/>
      <c r="N9" s="78"/>
    </row>
    <row r="10" spans="1:14" ht="18" customHeight="1">
      <c r="A10" s="115"/>
      <c r="B10" s="115"/>
      <c r="C10" s="51" t="s">
        <v>173</v>
      </c>
      <c r="D10" s="51"/>
      <c r="E10" s="91">
        <v>11218</v>
      </c>
      <c r="F10" s="91">
        <v>11218</v>
      </c>
      <c r="G10" s="91">
        <v>100</v>
      </c>
      <c r="H10" s="91">
        <v>100</v>
      </c>
      <c r="I10" s="91">
        <v>40</v>
      </c>
      <c r="J10" s="91">
        <v>40</v>
      </c>
      <c r="K10" s="78"/>
      <c r="L10" s="78"/>
      <c r="M10" s="78"/>
      <c r="N10" s="78"/>
    </row>
    <row r="11" spans="1:14" ht="18" customHeight="1">
      <c r="A11" s="115"/>
      <c r="B11" s="115"/>
      <c r="C11" s="51" t="s">
        <v>174</v>
      </c>
      <c r="D11" s="51"/>
      <c r="E11" s="91">
        <v>840</v>
      </c>
      <c r="F11" s="91">
        <v>840</v>
      </c>
      <c r="G11" s="91">
        <v>0</v>
      </c>
      <c r="H11" s="95">
        <v>0</v>
      </c>
      <c r="I11" s="91">
        <v>0</v>
      </c>
      <c r="J11" s="96">
        <v>0</v>
      </c>
      <c r="K11" s="78"/>
      <c r="L11" s="78"/>
      <c r="M11" s="78"/>
      <c r="N11" s="78"/>
    </row>
    <row r="12" spans="1:14" ht="18" customHeight="1">
      <c r="A12" s="115"/>
      <c r="B12" s="115"/>
      <c r="C12" s="51" t="s">
        <v>175</v>
      </c>
      <c r="D12" s="51"/>
      <c r="E12" s="91">
        <v>0</v>
      </c>
      <c r="F12" s="95">
        <v>0</v>
      </c>
      <c r="G12" s="91">
        <v>0</v>
      </c>
      <c r="H12" s="95">
        <v>0</v>
      </c>
      <c r="I12" s="91">
        <v>0</v>
      </c>
      <c r="J12" s="96">
        <v>0</v>
      </c>
      <c r="K12" s="78"/>
      <c r="L12" s="78"/>
      <c r="M12" s="78"/>
      <c r="N12" s="78"/>
    </row>
    <row r="13" spans="1:14" ht="18" customHeight="1">
      <c r="A13" s="115"/>
      <c r="B13" s="115"/>
      <c r="C13" s="51" t="s">
        <v>176</v>
      </c>
      <c r="D13" s="51"/>
      <c r="E13" s="91">
        <v>0</v>
      </c>
      <c r="F13" s="95">
        <v>0</v>
      </c>
      <c r="G13" s="91">
        <v>0</v>
      </c>
      <c r="H13" s="95">
        <v>0</v>
      </c>
      <c r="I13" s="91">
        <v>0</v>
      </c>
      <c r="J13" s="96">
        <v>0</v>
      </c>
      <c r="K13" s="78"/>
      <c r="L13" s="78"/>
      <c r="M13" s="78"/>
      <c r="N13" s="78"/>
    </row>
    <row r="14" spans="1:14" ht="18" customHeight="1">
      <c r="A14" s="115"/>
      <c r="B14" s="115"/>
      <c r="C14" s="51" t="s">
        <v>177</v>
      </c>
      <c r="D14" s="51"/>
      <c r="E14" s="91">
        <v>0</v>
      </c>
      <c r="F14" s="95">
        <v>0</v>
      </c>
      <c r="G14" s="91">
        <v>0</v>
      </c>
      <c r="H14" s="95">
        <v>0</v>
      </c>
      <c r="I14" s="91">
        <v>0</v>
      </c>
      <c r="J14" s="96">
        <v>0</v>
      </c>
      <c r="K14" s="78"/>
      <c r="L14" s="78"/>
      <c r="M14" s="78"/>
      <c r="N14" s="78"/>
    </row>
    <row r="15" spans="1:14" ht="18" customHeight="1">
      <c r="A15" s="115" t="s">
        <v>178</v>
      </c>
      <c r="B15" s="115" t="s">
        <v>179</v>
      </c>
      <c r="C15" s="51" t="s">
        <v>180</v>
      </c>
      <c r="D15" s="51"/>
      <c r="E15" s="95">
        <v>3687</v>
      </c>
      <c r="F15" s="95">
        <v>3833</v>
      </c>
      <c r="G15" s="95">
        <v>2837</v>
      </c>
      <c r="H15" s="95">
        <v>4065</v>
      </c>
      <c r="I15" s="96">
        <v>7360</v>
      </c>
      <c r="J15" s="96">
        <v>7040</v>
      </c>
      <c r="K15" s="52"/>
      <c r="L15" s="52"/>
      <c r="M15" s="52"/>
      <c r="N15" s="52"/>
    </row>
    <row r="16" spans="1:14" ht="18" customHeight="1">
      <c r="A16" s="115"/>
      <c r="B16" s="115"/>
      <c r="C16" s="51" t="s">
        <v>181</v>
      </c>
      <c r="D16" s="51"/>
      <c r="E16" s="95">
        <v>37781</v>
      </c>
      <c r="F16" s="95">
        <v>36634</v>
      </c>
      <c r="G16" s="95">
        <v>2202</v>
      </c>
      <c r="H16" s="95">
        <v>1702</v>
      </c>
      <c r="I16" s="96">
        <v>19562</v>
      </c>
      <c r="J16" s="96">
        <v>19292</v>
      </c>
      <c r="K16" s="52"/>
      <c r="L16" s="52"/>
      <c r="M16" s="52"/>
      <c r="N16" s="52"/>
    </row>
    <row r="17" spans="1:15" ht="18" customHeight="1">
      <c r="A17" s="115"/>
      <c r="B17" s="115"/>
      <c r="C17" s="51" t="s">
        <v>182</v>
      </c>
      <c r="D17" s="51"/>
      <c r="E17" s="95">
        <v>0</v>
      </c>
      <c r="F17" s="95">
        <v>0</v>
      </c>
      <c r="G17" s="95">
        <v>0</v>
      </c>
      <c r="H17" s="95">
        <v>0</v>
      </c>
      <c r="I17" s="86">
        <v>0</v>
      </c>
      <c r="J17" s="96">
        <v>0</v>
      </c>
      <c r="K17" s="52"/>
      <c r="L17" s="52"/>
      <c r="M17" s="52"/>
      <c r="N17" s="52"/>
    </row>
    <row r="18" spans="1:15" ht="18" customHeight="1">
      <c r="A18" s="115"/>
      <c r="B18" s="115"/>
      <c r="C18" s="51" t="s">
        <v>183</v>
      </c>
      <c r="D18" s="51"/>
      <c r="E18" s="95">
        <v>41468</v>
      </c>
      <c r="F18" s="95">
        <v>40466</v>
      </c>
      <c r="G18" s="95">
        <v>5039</v>
      </c>
      <c r="H18" s="95">
        <v>5767</v>
      </c>
      <c r="I18" s="96">
        <v>26922</v>
      </c>
      <c r="J18" s="96">
        <v>26333</v>
      </c>
      <c r="K18" s="52"/>
      <c r="L18" s="52"/>
      <c r="M18" s="52"/>
      <c r="N18" s="52"/>
    </row>
    <row r="19" spans="1:15" ht="18" customHeight="1">
      <c r="A19" s="115"/>
      <c r="B19" s="115" t="s">
        <v>184</v>
      </c>
      <c r="C19" s="51" t="s">
        <v>185</v>
      </c>
      <c r="D19" s="51"/>
      <c r="E19" s="95">
        <v>650</v>
      </c>
      <c r="F19" s="95">
        <v>520</v>
      </c>
      <c r="G19" s="95">
        <v>343</v>
      </c>
      <c r="H19" s="95">
        <v>707</v>
      </c>
      <c r="I19" s="96">
        <v>3167</v>
      </c>
      <c r="J19" s="96">
        <v>2664</v>
      </c>
      <c r="K19" s="52"/>
      <c r="L19" s="52"/>
      <c r="M19" s="52"/>
      <c r="N19" s="52"/>
    </row>
    <row r="20" spans="1:15" ht="18" customHeight="1">
      <c r="A20" s="115"/>
      <c r="B20" s="115"/>
      <c r="C20" s="51" t="s">
        <v>186</v>
      </c>
      <c r="D20" s="51"/>
      <c r="E20" s="95">
        <v>8682</v>
      </c>
      <c r="F20" s="95">
        <v>8685</v>
      </c>
      <c r="G20" s="95">
        <v>1191</v>
      </c>
      <c r="H20" s="95">
        <v>1558</v>
      </c>
      <c r="I20" s="96">
        <v>5279</v>
      </c>
      <c r="J20" s="96">
        <v>5606</v>
      </c>
      <c r="K20" s="52"/>
      <c r="L20" s="52"/>
      <c r="M20" s="52"/>
      <c r="N20" s="52"/>
    </row>
    <row r="21" spans="1:15" ht="18" customHeight="1">
      <c r="A21" s="115"/>
      <c r="B21" s="115"/>
      <c r="C21" s="51" t="s">
        <v>187</v>
      </c>
      <c r="D21" s="51"/>
      <c r="E21" s="95">
        <v>19867</v>
      </c>
      <c r="F21" s="95">
        <v>18996</v>
      </c>
      <c r="G21" s="95">
        <v>0</v>
      </c>
      <c r="H21" s="95">
        <v>0</v>
      </c>
      <c r="I21" s="96">
        <v>0</v>
      </c>
      <c r="J21" s="96">
        <v>0</v>
      </c>
      <c r="K21" s="79"/>
      <c r="L21" s="79"/>
      <c r="M21" s="79"/>
      <c r="N21" s="79"/>
    </row>
    <row r="22" spans="1:15" ht="18" customHeight="1">
      <c r="A22" s="115"/>
      <c r="B22" s="115"/>
      <c r="C22" s="45" t="s">
        <v>188</v>
      </c>
      <c r="D22" s="45"/>
      <c r="E22" s="95">
        <v>29199</v>
      </c>
      <c r="F22" s="95">
        <v>28202</v>
      </c>
      <c r="G22" s="95">
        <v>1534</v>
      </c>
      <c r="H22" s="95">
        <v>2265</v>
      </c>
      <c r="I22" s="96">
        <v>8446</v>
      </c>
      <c r="J22" s="96">
        <v>8270</v>
      </c>
      <c r="K22" s="52"/>
      <c r="L22" s="52"/>
      <c r="M22" s="52"/>
      <c r="N22" s="52"/>
    </row>
    <row r="23" spans="1:15" ht="18" customHeight="1">
      <c r="A23" s="115"/>
      <c r="B23" s="115" t="s">
        <v>189</v>
      </c>
      <c r="C23" s="51" t="s">
        <v>190</v>
      </c>
      <c r="D23" s="51"/>
      <c r="E23" s="95">
        <v>12058</v>
      </c>
      <c r="F23" s="95">
        <v>12058</v>
      </c>
      <c r="G23" s="95">
        <v>100</v>
      </c>
      <c r="H23" s="95">
        <v>100</v>
      </c>
      <c r="I23" s="96">
        <v>40</v>
      </c>
      <c r="J23" s="96">
        <v>40</v>
      </c>
      <c r="K23" s="52"/>
      <c r="L23" s="52"/>
      <c r="M23" s="52"/>
      <c r="N23" s="52"/>
    </row>
    <row r="24" spans="1:15" ht="18" customHeight="1">
      <c r="A24" s="115"/>
      <c r="B24" s="115"/>
      <c r="C24" s="51" t="s">
        <v>191</v>
      </c>
      <c r="D24" s="51"/>
      <c r="E24" s="95">
        <v>211</v>
      </c>
      <c r="F24" s="95">
        <v>207</v>
      </c>
      <c r="G24" s="95">
        <v>0</v>
      </c>
      <c r="H24" s="95">
        <v>0</v>
      </c>
      <c r="I24" s="96">
        <v>18436</v>
      </c>
      <c r="J24" s="96">
        <v>18022</v>
      </c>
      <c r="K24" s="52"/>
      <c r="L24" s="52"/>
      <c r="M24" s="52"/>
      <c r="N24" s="52"/>
    </row>
    <row r="25" spans="1:15" ht="18" customHeight="1">
      <c r="A25" s="115"/>
      <c r="B25" s="115"/>
      <c r="C25" s="51" t="s">
        <v>192</v>
      </c>
      <c r="D25" s="51"/>
      <c r="E25" s="95">
        <v>0</v>
      </c>
      <c r="F25" s="95">
        <v>0</v>
      </c>
      <c r="G25" s="95">
        <v>3405</v>
      </c>
      <c r="H25" s="95">
        <v>3402</v>
      </c>
      <c r="I25" s="96">
        <v>0</v>
      </c>
      <c r="J25" s="96">
        <v>0</v>
      </c>
      <c r="K25" s="52"/>
      <c r="L25" s="52"/>
      <c r="M25" s="52"/>
      <c r="N25" s="52"/>
    </row>
    <row r="26" spans="1:15" ht="18" customHeight="1">
      <c r="A26" s="115"/>
      <c r="B26" s="115"/>
      <c r="C26" s="51" t="s">
        <v>193</v>
      </c>
      <c r="D26" s="51"/>
      <c r="E26" s="95">
        <v>12269</v>
      </c>
      <c r="F26" s="95">
        <v>12265</v>
      </c>
      <c r="G26" s="95">
        <v>3505</v>
      </c>
      <c r="H26" s="95">
        <v>3502</v>
      </c>
      <c r="I26" s="96">
        <v>18476</v>
      </c>
      <c r="J26" s="96">
        <v>18062</v>
      </c>
      <c r="K26" s="52"/>
      <c r="L26" s="52"/>
      <c r="M26" s="52"/>
      <c r="N26" s="52"/>
    </row>
    <row r="27" spans="1:15" ht="18" customHeight="1">
      <c r="A27" s="115"/>
      <c r="B27" s="51" t="s">
        <v>194</v>
      </c>
      <c r="C27" s="51"/>
      <c r="D27" s="51"/>
      <c r="E27" s="95">
        <v>41468</v>
      </c>
      <c r="F27" s="95">
        <v>40466</v>
      </c>
      <c r="G27" s="95">
        <v>5039</v>
      </c>
      <c r="H27" s="95">
        <v>5767</v>
      </c>
      <c r="I27" s="96">
        <v>26922</v>
      </c>
      <c r="J27" s="96">
        <v>26333</v>
      </c>
      <c r="K27" s="52"/>
      <c r="L27" s="52"/>
      <c r="M27" s="52"/>
      <c r="N27" s="52"/>
    </row>
    <row r="28" spans="1:15" ht="18" customHeight="1">
      <c r="A28" s="115" t="s">
        <v>195</v>
      </c>
      <c r="B28" s="115" t="s">
        <v>196</v>
      </c>
      <c r="C28" s="51" t="s">
        <v>197</v>
      </c>
      <c r="D28" s="80" t="s">
        <v>40</v>
      </c>
      <c r="E28" s="95">
        <v>2613</v>
      </c>
      <c r="F28" s="95">
        <v>2653</v>
      </c>
      <c r="G28" s="95">
        <v>1466</v>
      </c>
      <c r="H28" s="95">
        <v>1734</v>
      </c>
      <c r="I28" s="96">
        <v>9813</v>
      </c>
      <c r="J28" s="96">
        <v>9202</v>
      </c>
      <c r="K28" s="52"/>
      <c r="L28" s="52"/>
      <c r="M28" s="52"/>
      <c r="N28" s="52"/>
    </row>
    <row r="29" spans="1:15" ht="18" customHeight="1">
      <c r="A29" s="115"/>
      <c r="B29" s="115"/>
      <c r="C29" s="51" t="s">
        <v>198</v>
      </c>
      <c r="D29" s="80" t="s">
        <v>41</v>
      </c>
      <c r="E29" s="95">
        <v>2410</v>
      </c>
      <c r="F29" s="95">
        <v>2597</v>
      </c>
      <c r="G29" s="95">
        <v>1365</v>
      </c>
      <c r="H29" s="95">
        <v>1589</v>
      </c>
      <c r="I29" s="96">
        <v>9079</v>
      </c>
      <c r="J29" s="96">
        <v>8352</v>
      </c>
      <c r="K29" s="52"/>
      <c r="L29" s="52"/>
      <c r="M29" s="52"/>
      <c r="N29" s="52"/>
    </row>
    <row r="30" spans="1:15" ht="18" customHeight="1">
      <c r="A30" s="115"/>
      <c r="B30" s="115"/>
      <c r="C30" s="51" t="s">
        <v>199</v>
      </c>
      <c r="D30" s="80" t="s">
        <v>200</v>
      </c>
      <c r="E30" s="95">
        <v>184</v>
      </c>
      <c r="F30" s="95">
        <v>161</v>
      </c>
      <c r="G30" s="95">
        <v>91</v>
      </c>
      <c r="H30" s="95">
        <v>71</v>
      </c>
      <c r="I30" s="96">
        <v>384</v>
      </c>
      <c r="J30" s="96">
        <v>368</v>
      </c>
      <c r="K30" s="52"/>
      <c r="L30" s="52"/>
      <c r="M30" s="52"/>
      <c r="N30" s="52"/>
    </row>
    <row r="31" spans="1:15" ht="18" customHeight="1">
      <c r="A31" s="115"/>
      <c r="B31" s="115"/>
      <c r="C31" s="45" t="s">
        <v>201</v>
      </c>
      <c r="D31" s="80" t="s">
        <v>202</v>
      </c>
      <c r="E31" s="95">
        <f t="shared" ref="E31:J31" si="0">E28-E29-E30</f>
        <v>19</v>
      </c>
      <c r="F31" s="95">
        <f t="shared" si="0"/>
        <v>-105</v>
      </c>
      <c r="G31" s="95">
        <f t="shared" si="0"/>
        <v>10</v>
      </c>
      <c r="H31" s="95">
        <f t="shared" si="0"/>
        <v>74</v>
      </c>
      <c r="I31" s="96">
        <f t="shared" si="0"/>
        <v>350</v>
      </c>
      <c r="J31" s="96">
        <f t="shared" si="0"/>
        <v>482</v>
      </c>
      <c r="K31" s="52">
        <f t="shared" ref="K31:N31" si="1">K28-K29-K30</f>
        <v>0</v>
      </c>
      <c r="L31" s="52">
        <f t="shared" si="1"/>
        <v>0</v>
      </c>
      <c r="M31" s="52">
        <f t="shared" si="1"/>
        <v>0</v>
      </c>
      <c r="N31" s="52">
        <f t="shared" si="1"/>
        <v>0</v>
      </c>
      <c r="O31" s="7"/>
    </row>
    <row r="32" spans="1:15" ht="18" customHeight="1">
      <c r="A32" s="115"/>
      <c r="B32" s="115"/>
      <c r="C32" s="51" t="s">
        <v>203</v>
      </c>
      <c r="D32" s="80" t="s">
        <v>204</v>
      </c>
      <c r="E32" s="95">
        <v>3</v>
      </c>
      <c r="F32" s="95">
        <v>118</v>
      </c>
      <c r="G32" s="95">
        <v>9</v>
      </c>
      <c r="H32" s="95">
        <v>7</v>
      </c>
      <c r="I32" s="96">
        <v>62</v>
      </c>
      <c r="J32" s="96">
        <v>45</v>
      </c>
      <c r="K32" s="52"/>
      <c r="L32" s="52"/>
      <c r="M32" s="52"/>
      <c r="N32" s="52"/>
    </row>
    <row r="33" spans="1:14" ht="18" customHeight="1">
      <c r="A33" s="115"/>
      <c r="B33" s="115"/>
      <c r="C33" s="51" t="s">
        <v>205</v>
      </c>
      <c r="D33" s="80" t="s">
        <v>206</v>
      </c>
      <c r="E33" s="95">
        <v>20</v>
      </c>
      <c r="F33" s="95">
        <v>7</v>
      </c>
      <c r="G33" s="95">
        <v>16</v>
      </c>
      <c r="H33" s="95">
        <v>20</v>
      </c>
      <c r="I33" s="96">
        <v>19</v>
      </c>
      <c r="J33" s="96">
        <v>9</v>
      </c>
      <c r="K33" s="52"/>
      <c r="L33" s="52"/>
      <c r="M33" s="52"/>
      <c r="N33" s="52"/>
    </row>
    <row r="34" spans="1:14" ht="18" customHeight="1">
      <c r="A34" s="115"/>
      <c r="B34" s="115"/>
      <c r="C34" s="45" t="s">
        <v>207</v>
      </c>
      <c r="D34" s="80" t="s">
        <v>208</v>
      </c>
      <c r="E34" s="95">
        <f t="shared" ref="E34:J34" si="2">E31+E32-E33</f>
        <v>2</v>
      </c>
      <c r="F34" s="95">
        <f t="shared" si="2"/>
        <v>6</v>
      </c>
      <c r="G34" s="95">
        <f t="shared" si="2"/>
        <v>3</v>
      </c>
      <c r="H34" s="95">
        <f t="shared" si="2"/>
        <v>61</v>
      </c>
      <c r="I34" s="96">
        <f t="shared" si="2"/>
        <v>393</v>
      </c>
      <c r="J34" s="96">
        <f t="shared" si="2"/>
        <v>518</v>
      </c>
      <c r="K34" s="52">
        <f t="shared" ref="K34:N34" si="3">K31+K32-K33</f>
        <v>0</v>
      </c>
      <c r="L34" s="52">
        <f t="shared" si="3"/>
        <v>0</v>
      </c>
      <c r="M34" s="52">
        <f t="shared" si="3"/>
        <v>0</v>
      </c>
      <c r="N34" s="52">
        <f t="shared" si="3"/>
        <v>0</v>
      </c>
    </row>
    <row r="35" spans="1:14" ht="18" customHeight="1">
      <c r="A35" s="115"/>
      <c r="B35" s="115" t="s">
        <v>209</v>
      </c>
      <c r="C35" s="51" t="s">
        <v>210</v>
      </c>
      <c r="D35" s="80" t="s">
        <v>211</v>
      </c>
      <c r="E35" s="95">
        <v>3</v>
      </c>
      <c r="F35" s="95">
        <v>0</v>
      </c>
      <c r="G35" s="95">
        <v>0</v>
      </c>
      <c r="H35" s="95">
        <v>0</v>
      </c>
      <c r="I35" s="96">
        <v>22</v>
      </c>
      <c r="J35" s="96">
        <v>22</v>
      </c>
      <c r="K35" s="52"/>
      <c r="L35" s="52"/>
      <c r="M35" s="52"/>
      <c r="N35" s="52"/>
    </row>
    <row r="36" spans="1:14" ht="18" customHeight="1">
      <c r="A36" s="115"/>
      <c r="B36" s="115"/>
      <c r="C36" s="51" t="s">
        <v>212</v>
      </c>
      <c r="D36" s="80" t="s">
        <v>213</v>
      </c>
      <c r="E36" s="95">
        <v>0</v>
      </c>
      <c r="F36" s="95">
        <v>0</v>
      </c>
      <c r="G36" s="95">
        <v>0</v>
      </c>
      <c r="H36" s="95">
        <v>0</v>
      </c>
      <c r="I36" s="96">
        <v>1</v>
      </c>
      <c r="J36" s="96">
        <v>35</v>
      </c>
      <c r="K36" s="52"/>
      <c r="L36" s="52"/>
      <c r="M36" s="52"/>
      <c r="N36" s="52"/>
    </row>
    <row r="37" spans="1:14" ht="18" customHeight="1">
      <c r="A37" s="115"/>
      <c r="B37" s="115"/>
      <c r="C37" s="51" t="s">
        <v>214</v>
      </c>
      <c r="D37" s="80" t="s">
        <v>215</v>
      </c>
      <c r="E37" s="95">
        <f t="shared" ref="E37:J37" si="4">E34+E35-E36</f>
        <v>5</v>
      </c>
      <c r="F37" s="95">
        <f t="shared" si="4"/>
        <v>6</v>
      </c>
      <c r="G37" s="95">
        <f t="shared" si="4"/>
        <v>3</v>
      </c>
      <c r="H37" s="95">
        <f t="shared" si="4"/>
        <v>61</v>
      </c>
      <c r="I37" s="96">
        <f t="shared" si="4"/>
        <v>414</v>
      </c>
      <c r="J37" s="96">
        <f t="shared" si="4"/>
        <v>505</v>
      </c>
      <c r="K37" s="52">
        <f t="shared" ref="K37:N37" si="5">K34+K35-K36</f>
        <v>0</v>
      </c>
      <c r="L37" s="52">
        <f t="shared" si="5"/>
        <v>0</v>
      </c>
      <c r="M37" s="52">
        <f t="shared" si="5"/>
        <v>0</v>
      </c>
      <c r="N37" s="52">
        <f t="shared" si="5"/>
        <v>0</v>
      </c>
    </row>
    <row r="38" spans="1:14" ht="18" customHeight="1">
      <c r="A38" s="115"/>
      <c r="B38" s="115"/>
      <c r="C38" s="51" t="s">
        <v>216</v>
      </c>
      <c r="D38" s="80" t="s">
        <v>217</v>
      </c>
      <c r="E38" s="95">
        <v>0</v>
      </c>
      <c r="F38" s="95">
        <v>0</v>
      </c>
      <c r="G38" s="95">
        <v>0</v>
      </c>
      <c r="H38" s="95">
        <v>0</v>
      </c>
      <c r="I38" s="96">
        <v>0</v>
      </c>
      <c r="J38" s="96">
        <v>0</v>
      </c>
      <c r="K38" s="52"/>
      <c r="L38" s="52"/>
      <c r="M38" s="52"/>
      <c r="N38" s="52"/>
    </row>
    <row r="39" spans="1:14" ht="18" customHeight="1">
      <c r="A39" s="115"/>
      <c r="B39" s="115"/>
      <c r="C39" s="51" t="s">
        <v>218</v>
      </c>
      <c r="D39" s="80" t="s">
        <v>219</v>
      </c>
      <c r="E39" s="95">
        <v>0</v>
      </c>
      <c r="F39" s="95">
        <v>0</v>
      </c>
      <c r="G39" s="95">
        <v>0</v>
      </c>
      <c r="H39" s="95">
        <v>0</v>
      </c>
      <c r="I39" s="96">
        <v>0</v>
      </c>
      <c r="J39" s="96">
        <v>0</v>
      </c>
      <c r="K39" s="52"/>
      <c r="L39" s="52"/>
      <c r="M39" s="52"/>
      <c r="N39" s="52"/>
    </row>
    <row r="40" spans="1:14" ht="18" customHeight="1">
      <c r="A40" s="115"/>
      <c r="B40" s="115"/>
      <c r="C40" s="51" t="s">
        <v>220</v>
      </c>
      <c r="D40" s="80" t="s">
        <v>221</v>
      </c>
      <c r="E40" s="95">
        <v>0</v>
      </c>
      <c r="F40" s="95">
        <v>0</v>
      </c>
      <c r="G40" s="95">
        <v>0</v>
      </c>
      <c r="H40" s="95">
        <v>0</v>
      </c>
      <c r="I40" s="96">
        <v>0</v>
      </c>
      <c r="J40" s="96">
        <v>0</v>
      </c>
      <c r="K40" s="52"/>
      <c r="L40" s="52"/>
      <c r="M40" s="52"/>
      <c r="N40" s="52"/>
    </row>
    <row r="41" spans="1:14" ht="18" customHeight="1">
      <c r="A41" s="115"/>
      <c r="B41" s="115"/>
      <c r="C41" s="45" t="s">
        <v>222</v>
      </c>
      <c r="D41" s="80" t="s">
        <v>223</v>
      </c>
      <c r="E41" s="95">
        <f t="shared" ref="E41:J41" si="6">E34+E35-E36-E40</f>
        <v>5</v>
      </c>
      <c r="F41" s="95">
        <f t="shared" si="6"/>
        <v>6</v>
      </c>
      <c r="G41" s="95">
        <f t="shared" si="6"/>
        <v>3</v>
      </c>
      <c r="H41" s="95">
        <f t="shared" si="6"/>
        <v>61</v>
      </c>
      <c r="I41" s="96">
        <f t="shared" si="6"/>
        <v>414</v>
      </c>
      <c r="J41" s="96">
        <f t="shared" si="6"/>
        <v>505</v>
      </c>
      <c r="K41" s="52">
        <f t="shared" ref="K41:N41" si="7">K34+K35-K36-K40</f>
        <v>0</v>
      </c>
      <c r="L41" s="52">
        <f t="shared" si="7"/>
        <v>0</v>
      </c>
      <c r="M41" s="52">
        <f t="shared" si="7"/>
        <v>0</v>
      </c>
      <c r="N41" s="52">
        <f t="shared" si="7"/>
        <v>0</v>
      </c>
    </row>
    <row r="42" spans="1:14" ht="18" customHeight="1">
      <c r="A42" s="115"/>
      <c r="B42" s="115"/>
      <c r="C42" s="140" t="s">
        <v>224</v>
      </c>
      <c r="D42" s="140"/>
      <c r="E42" s="95">
        <f t="shared" ref="E42:J42" si="8">E37+E38-E39-E40</f>
        <v>5</v>
      </c>
      <c r="F42" s="95">
        <f t="shared" si="8"/>
        <v>6</v>
      </c>
      <c r="G42" s="95">
        <f t="shared" si="8"/>
        <v>3</v>
      </c>
      <c r="H42" s="95">
        <f t="shared" si="8"/>
        <v>61</v>
      </c>
      <c r="I42" s="96">
        <f t="shared" si="8"/>
        <v>414</v>
      </c>
      <c r="J42" s="96">
        <f t="shared" si="8"/>
        <v>505</v>
      </c>
      <c r="K42" s="52">
        <f t="shared" ref="K42:N42" si="9">K37+K38-K39-K40</f>
        <v>0</v>
      </c>
      <c r="L42" s="52">
        <f t="shared" si="9"/>
        <v>0</v>
      </c>
      <c r="M42" s="52">
        <f t="shared" si="9"/>
        <v>0</v>
      </c>
      <c r="N42" s="52">
        <f t="shared" si="9"/>
        <v>0</v>
      </c>
    </row>
    <row r="43" spans="1:14" ht="18" customHeight="1">
      <c r="A43" s="115"/>
      <c r="B43" s="115"/>
      <c r="C43" s="51" t="s">
        <v>225</v>
      </c>
      <c r="D43" s="80" t="s">
        <v>226</v>
      </c>
      <c r="E43" s="95">
        <v>0</v>
      </c>
      <c r="F43" s="95">
        <v>0</v>
      </c>
      <c r="G43" s="95">
        <v>0</v>
      </c>
      <c r="H43" s="95">
        <v>0</v>
      </c>
      <c r="I43" s="96">
        <v>0</v>
      </c>
      <c r="J43" s="96">
        <v>0</v>
      </c>
      <c r="K43" s="52"/>
      <c r="L43" s="52"/>
      <c r="M43" s="52"/>
      <c r="N43" s="52"/>
    </row>
    <row r="44" spans="1:14" ht="18" customHeight="1">
      <c r="A44" s="115"/>
      <c r="B44" s="115"/>
      <c r="C44" s="45" t="s">
        <v>227</v>
      </c>
      <c r="D44" s="63" t="s">
        <v>228</v>
      </c>
      <c r="E44" s="95">
        <f t="shared" ref="E44:J44" si="10">E41+E43</f>
        <v>5</v>
      </c>
      <c r="F44" s="95">
        <f t="shared" si="10"/>
        <v>6</v>
      </c>
      <c r="G44" s="95">
        <f t="shared" si="10"/>
        <v>3</v>
      </c>
      <c r="H44" s="95">
        <f t="shared" si="10"/>
        <v>61</v>
      </c>
      <c r="I44" s="96">
        <f t="shared" si="10"/>
        <v>414</v>
      </c>
      <c r="J44" s="96">
        <f t="shared" si="10"/>
        <v>505</v>
      </c>
      <c r="K44" s="52">
        <f t="shared" ref="K44:N44" si="11">K41+K43</f>
        <v>0</v>
      </c>
      <c r="L44" s="52">
        <f t="shared" si="11"/>
        <v>0</v>
      </c>
      <c r="M44" s="52">
        <f t="shared" si="11"/>
        <v>0</v>
      </c>
      <c r="N44" s="52">
        <f t="shared" si="11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4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鈴木 智也（財政課）</cp:lastModifiedBy>
  <cp:lastPrinted>2025-08-29T01:40:08Z</cp:lastPrinted>
  <dcterms:created xsi:type="dcterms:W3CDTF">1999-07-06T05:17:05Z</dcterms:created>
  <dcterms:modified xsi:type="dcterms:W3CDTF">2025-08-29T02:15:01Z</dcterms:modified>
</cp:coreProperties>
</file>