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lsv\1107000_財政課\05_班業務\03_資金班\24_借入（その他）\▼例月地方債発行状況など地方債協会案件\★都道府県財政状況（地方債協会）\R7\03_回答\"/>
    </mc:Choice>
  </mc:AlternateContent>
  <xr:revisionPtr revIDLastSave="0" documentId="13_ncr:1_{05FF6D92-3A17-4F32-A2C6-2AADAA810DA0}" xr6:coauthVersionLast="47" xr6:coauthVersionMax="47" xr10:uidLastSave="{00000000-0000-0000-0000-000000000000}"/>
  <bookViews>
    <workbookView xWindow="28680" yWindow="-120" windowWidth="29040" windowHeight="1584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45" i="2"/>
  <c r="F31" i="8" l="1"/>
  <c r="F34" i="8" s="1"/>
  <c r="E29" i="8"/>
  <c r="E31" i="8" s="1"/>
  <c r="E34" i="8" s="1"/>
  <c r="E41" i="8" l="1"/>
  <c r="E44" i="8" s="1"/>
  <c r="E37" i="8"/>
  <c r="E42" i="8" s="1"/>
  <c r="F41" i="8"/>
  <c r="F44" i="8" s="1"/>
  <c r="F37" i="8"/>
  <c r="F42" i="8" s="1"/>
  <c r="F45" i="5" l="1"/>
  <c r="H22" i="6" l="1"/>
  <c r="G22" i="6"/>
  <c r="F22" i="6"/>
  <c r="H20" i="6"/>
  <c r="G20" i="6"/>
  <c r="F20" i="6"/>
  <c r="E20" i="6"/>
  <c r="H19" i="6"/>
  <c r="H23" i="6" s="1"/>
  <c r="G19" i="6"/>
  <c r="G23" i="6" s="1"/>
  <c r="F19" i="6"/>
  <c r="F23" i="6" s="1"/>
  <c r="E19" i="6"/>
  <c r="E21" i="6" l="1"/>
  <c r="F21" i="6"/>
  <c r="H21" i="6"/>
  <c r="G21" i="6"/>
  <c r="H16" i="7" l="1"/>
  <c r="H15" i="7"/>
  <c r="G44" i="7"/>
  <c r="G39" i="7"/>
  <c r="G45" i="7" s="1"/>
  <c r="M24" i="7"/>
  <c r="M27" i="7" s="1"/>
  <c r="M16" i="7"/>
  <c r="M15" i="7"/>
  <c r="M14" i="7"/>
  <c r="K24" i="7"/>
  <c r="K27" i="7" s="1"/>
  <c r="K16" i="7"/>
  <c r="K15" i="7"/>
  <c r="K14" i="7"/>
  <c r="I27" i="7"/>
  <c r="I24" i="7"/>
  <c r="I16" i="7"/>
  <c r="I15" i="7"/>
  <c r="I14" i="7"/>
  <c r="G42" i="4" l="1"/>
  <c r="G40" i="4"/>
  <c r="G37" i="4"/>
  <c r="I9" i="2" l="1"/>
  <c r="G45" i="2"/>
  <c r="G27" i="2"/>
  <c r="H45" i="5"/>
  <c r="G44" i="5"/>
  <c r="H27" i="5"/>
  <c r="F27" i="5"/>
  <c r="G19" i="5" s="1"/>
  <c r="F44" i="4"/>
  <c r="F39" i="4"/>
  <c r="F45" i="4" s="1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O44" i="7"/>
  <c r="N44" i="7"/>
  <c r="M44" i="7"/>
  <c r="L44" i="7"/>
  <c r="K44" i="7"/>
  <c r="J44" i="7"/>
  <c r="I44" i="7"/>
  <c r="H44" i="7"/>
  <c r="F44" i="7"/>
  <c r="O39" i="7"/>
  <c r="N39" i="7"/>
  <c r="M39" i="7"/>
  <c r="L39" i="7"/>
  <c r="K39" i="7"/>
  <c r="J39" i="7"/>
  <c r="I39" i="7"/>
  <c r="H39" i="7"/>
  <c r="F39" i="7"/>
  <c r="O24" i="7"/>
  <c r="O27" i="7" s="1"/>
  <c r="N24" i="7"/>
  <c r="N27" i="7" s="1"/>
  <c r="L24" i="7"/>
  <c r="L27" i="7" s="1"/>
  <c r="J24" i="7"/>
  <c r="J27" i="7"/>
  <c r="H24" i="7"/>
  <c r="H27" i="7" s="1"/>
  <c r="G24" i="7"/>
  <c r="G27" i="7"/>
  <c r="F24" i="7"/>
  <c r="F27" i="7" s="1"/>
  <c r="O16" i="7"/>
  <c r="N16" i="7"/>
  <c r="L16" i="7"/>
  <c r="J16" i="7"/>
  <c r="G16" i="7"/>
  <c r="F16" i="7"/>
  <c r="O15" i="7"/>
  <c r="N15" i="7"/>
  <c r="L15" i="7"/>
  <c r="J15" i="7"/>
  <c r="G15" i="7"/>
  <c r="F15" i="7"/>
  <c r="O14" i="7"/>
  <c r="N14" i="7"/>
  <c r="L14" i="7"/>
  <c r="J14" i="7"/>
  <c r="H14" i="7"/>
  <c r="G14" i="7"/>
  <c r="F14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I39" i="4"/>
  <c r="I44" i="4"/>
  <c r="H39" i="4"/>
  <c r="H44" i="4"/>
  <c r="G39" i="4"/>
  <c r="G44" i="4"/>
  <c r="G45" i="4" s="1"/>
  <c r="O24" i="4"/>
  <c r="O27" i="4" s="1"/>
  <c r="N24" i="4"/>
  <c r="N27" i="4" s="1"/>
  <c r="M24" i="4"/>
  <c r="M27" i="4" s="1"/>
  <c r="L24" i="4"/>
  <c r="L27" i="4" s="1"/>
  <c r="K24" i="4"/>
  <c r="K27" i="4" s="1"/>
  <c r="J24" i="4"/>
  <c r="J27" i="4" s="1"/>
  <c r="I24" i="4"/>
  <c r="I27" i="4" s="1"/>
  <c r="H24" i="4"/>
  <c r="H27" i="4" s="1"/>
  <c r="M16" i="4"/>
  <c r="L16" i="4"/>
  <c r="M15" i="4"/>
  <c r="L15" i="4"/>
  <c r="M14" i="4"/>
  <c r="L14" i="4"/>
  <c r="O16" i="4"/>
  <c r="N16" i="4"/>
  <c r="O15" i="4"/>
  <c r="N15" i="4"/>
  <c r="O14" i="4"/>
  <c r="N14" i="4"/>
  <c r="K16" i="4"/>
  <c r="J16" i="4"/>
  <c r="K15" i="4"/>
  <c r="J15" i="4"/>
  <c r="K14" i="4"/>
  <c r="J14" i="4"/>
  <c r="I16" i="4"/>
  <c r="H16" i="4"/>
  <c r="I15" i="4"/>
  <c r="H15" i="4"/>
  <c r="I14" i="4"/>
  <c r="H14" i="4"/>
  <c r="G24" i="4"/>
  <c r="G27" i="4" s="1"/>
  <c r="G16" i="4"/>
  <c r="G15" i="4"/>
  <c r="G14" i="4"/>
  <c r="F24" i="4"/>
  <c r="F27" i="4" s="1"/>
  <c r="F16" i="4"/>
  <c r="F15" i="4"/>
  <c r="F14" i="4"/>
  <c r="G35" i="5"/>
  <c r="G33" i="5"/>
  <c r="G37" i="5"/>
  <c r="G28" i="5"/>
  <c r="G30" i="5"/>
  <c r="G34" i="5"/>
  <c r="G40" i="5"/>
  <c r="G42" i="5"/>
  <c r="G14" i="2" l="1"/>
  <c r="G41" i="2"/>
  <c r="G29" i="2"/>
  <c r="G41" i="5"/>
  <c r="M45" i="7"/>
  <c r="G38" i="5"/>
  <c r="I45" i="4"/>
  <c r="O45" i="7"/>
  <c r="G39" i="5"/>
  <c r="I45" i="5"/>
  <c r="G45" i="5"/>
  <c r="G29" i="5"/>
  <c r="G28" i="2"/>
  <c r="J37" i="8"/>
  <c r="J42" i="8" s="1"/>
  <c r="H45" i="4"/>
  <c r="G21" i="2"/>
  <c r="G43" i="5"/>
  <c r="G16" i="2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F45" i="7"/>
  <c r="G23" i="2"/>
  <c r="G30" i="2"/>
  <c r="H45" i="7"/>
  <c r="G26" i="2"/>
  <c r="G32" i="2"/>
  <c r="G13" i="2"/>
  <c r="G40" i="2"/>
  <c r="I45" i="7"/>
  <c r="G20" i="2"/>
  <c r="G17" i="2"/>
  <c r="G10" i="2"/>
  <c r="G31" i="2"/>
  <c r="N45" i="7"/>
  <c r="I23" i="6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　貴一</author>
  </authors>
  <commentList>
    <comment ref="G34" authorId="0" shapeId="0" xr:uid="{78823694-1AD7-49AE-8CC6-7A8BAA9C595D}">
      <text>
        <r>
          <rPr>
            <b/>
            <sz val="9"/>
            <color indexed="81"/>
            <rFont val="MS P ゴシック"/>
            <family val="3"/>
            <charset val="128"/>
          </rPr>
          <t>（歳入）
港湾使用料</t>
        </r>
      </text>
    </comment>
    <comment ref="G35" authorId="0" shapeId="0" xr:uid="{C1EFBE41-8AD7-4E3C-959D-3A1676E79C09}">
      <text>
        <r>
          <rPr>
            <b/>
            <sz val="9"/>
            <color indexed="81"/>
            <rFont val="MS P ゴシック"/>
            <family val="3"/>
            <charset val="128"/>
          </rPr>
          <t>（歳入）
雑入（雑入）</t>
        </r>
      </text>
    </comment>
    <comment ref="G37" authorId="0" shapeId="0" xr:uid="{01DA3B69-02D4-4139-8DE4-DA460745DC20}">
      <text>
        <r>
          <rPr>
            <b/>
            <sz val="9"/>
            <color indexed="81"/>
            <rFont val="MS P ゴシック"/>
            <family val="3"/>
            <charset val="128"/>
          </rPr>
          <t>（歳出）
管理費＋公債費（役務費）</t>
        </r>
      </text>
    </comment>
    <comment ref="G38" authorId="0" shapeId="0" xr:uid="{3DCA8552-41A1-41F8-9E88-670D501D4064}">
      <text>
        <r>
          <rPr>
            <b/>
            <sz val="9"/>
            <color indexed="81"/>
            <rFont val="MS P ゴシック"/>
            <family val="3"/>
            <charset val="128"/>
          </rPr>
          <t>（歳出）
公債費（利子）</t>
        </r>
      </text>
    </comment>
    <comment ref="G40" authorId="0" shapeId="0" xr:uid="{C59F85FA-3DA4-42A1-B172-49D739C97FC4}">
      <text>
        <r>
          <rPr>
            <b/>
            <sz val="9"/>
            <color indexed="81"/>
            <rFont val="MS P ゴシック"/>
            <family val="3"/>
            <charset val="128"/>
          </rPr>
          <t>（歳入）
繰入金＋県債＋雑入（港湾整備費）</t>
        </r>
      </text>
    </comment>
    <comment ref="G42" authorId="0" shapeId="0" xr:uid="{B02809D5-8F76-4654-A439-1F7CB811DDD0}">
      <text>
        <r>
          <rPr>
            <b/>
            <sz val="9"/>
            <color indexed="81"/>
            <rFont val="MS P ゴシック"/>
            <family val="3"/>
            <charset val="128"/>
          </rPr>
          <t>（歳出）
整備費＋公債費（償還金）</t>
        </r>
      </text>
    </comment>
  </commentList>
</comments>
</file>

<file path=xl/sharedStrings.xml><?xml version="1.0" encoding="utf-8"?>
<sst xmlns="http://schemas.openxmlformats.org/spreadsheetml/2006/main" count="437" uniqueCount="262">
  <si>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</si>
  <si>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</si>
  <si>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</si>
  <si>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</si>
  <si>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</si>
  <si>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</si>
  <si>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</si>
  <si>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</si>
  <si>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</si>
  <si>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</si>
  <si>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</si>
  <si>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</si>
  <si>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</si>
  <si>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</si>
  <si>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</si>
  <si>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</si>
  <si>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</si>
  <si>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</si>
  <si>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</si>
  <si>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</si>
  <si>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</si>
  <si>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</si>
  <si>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</si>
  <si>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</si>
  <si>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</si>
  <si>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</si>
  <si>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</si>
  <si>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</si>
  <si>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</si>
  <si>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</si>
  <si>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</si>
  <si>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</si>
  <si>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</si>
  <si>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</si>
  <si>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</si>
  <si>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</si>
  <si>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</si>
  <si>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</si>
  <si>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</si>
  <si>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</si>
  <si>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</si>
  <si>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</si>
  <si>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</si>
  <si>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</si>
  <si>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</si>
  <si>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</si>
  <si>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</si>
  <si>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</si>
  <si>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</si>
  <si>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</si>
  <si>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</si>
  <si>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</si>
  <si>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</si>
  <si>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</si>
  <si>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</si>
  <si>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</si>
  <si>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</si>
  <si>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</si>
  <si>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</si>
  <si>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</si>
  <si>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</si>
  <si>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</si>
  <si>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</si>
  <si>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</si>
  <si>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</si>
  <si>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</si>
  <si>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</si>
  <si>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</si>
  <si>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</si>
  <si>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</si>
  <si>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</si>
  <si>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</si>
  <si>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</si>
  <si>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</si>
  <si>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</si>
  <si>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</si>
  <si>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</si>
  <si>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</si>
  <si>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</si>
  <si>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</si>
  <si>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</si>
  <si>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</si>
  <si>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</si>
  <si>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</si>
  <si>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</si>
  <si>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</si>
  <si>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</si>
  <si>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</si>
  <si>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</si>
  <si>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</si>
  <si>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</si>
  <si>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</si>
  <si>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</si>
  <si>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</si>
  <si>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</si>
  <si>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</si>
  <si>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</si>
  <si>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</si>
  <si>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</si>
  <si>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</si>
  <si>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</si>
  <si>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</si>
  <si>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</si>
  <si>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</si>
  <si>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</si>
  <si>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</si>
  <si>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</si>
  <si>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</si>
  <si>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</si>
  <si>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</si>
  <si>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</si>
  <si>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</si>
  <si>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</si>
  <si>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</si>
  <si>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</si>
  <si>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</si>
  <si>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</si>
  <si>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</si>
  <si>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</si>
  <si>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</si>
  <si>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</si>
  <si>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</si>
  <si>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</si>
  <si>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</si>
  <si>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</si>
  <si>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</si>
  <si>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</si>
  <si>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</si>
  <si>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</si>
  <si>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</si>
  <si>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</si>
  <si>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</si>
  <si>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</si>
  <si>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</si>
  <si>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</si>
  <si>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</si>
  <si>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</si>
  <si>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</si>
  <si>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</si>
  <si>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</si>
  <si>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</si>
  <si>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</si>
  <si>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</si>
  <si>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</si>
  <si>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</si>
  <si>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</si>
  <si>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</si>
  <si>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</si>
  <si>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</si>
  <si>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</si>
  <si>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</si>
  <si>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</si>
  <si>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</si>
  <si>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</si>
  <si>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</si>
  <si>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</si>
  <si>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</si>
  <si>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</si>
  <si>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</si>
  <si>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</si>
  <si>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</si>
  <si>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</si>
  <si>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</si>
  <si>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</si>
  <si>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</si>
  <si>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</si>
  <si>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</si>
  <si>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</si>
  <si>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</si>
  <si>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</si>
  <si>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</si>
  <si>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</si>
  <si>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</si>
  <si>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</si>
  <si>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</si>
  <si>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</si>
  <si>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</si>
  <si>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</si>
  <si>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</si>
  <si>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</si>
  <si>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</si>
  <si>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</si>
  <si>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</si>
  <si>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</si>
  <si>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</si>
  <si>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</si>
  <si>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</si>
  <si>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</si>
  <si>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</si>
  <si>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</si>
  <si>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</si>
  <si>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</si>
  <si>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</si>
  <si>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</si>
  <si>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</si>
  <si>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</si>
  <si>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</si>
  <si>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</si>
  <si>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</si>
  <si>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</si>
  <si>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</si>
  <si>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</si>
  <si>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</si>
  <si>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</si>
  <si>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</si>
  <si>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</si>
  <si>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</si>
  <si>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</si>
  <si>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</si>
  <si>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</si>
  <si>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</si>
  <si>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</si>
  <si>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</si>
  <si>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</si>
  <si>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</si>
  <si>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</si>
  <si>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</si>
  <si>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</si>
  <si>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</si>
  <si>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</si>
  <si>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</si>
  <si>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</si>
  <si>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</si>
  <si>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</si>
  <si>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</si>
  <si>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</si>
  <si>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</si>
  <si>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</si>
  <si>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</si>
  <si>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</si>
  <si>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</si>
  <si>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</si>
  <si>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</si>
  <si>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</si>
  <si>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</si>
  <si>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</si>
  <si>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</si>
  <si>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</si>
  <si>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</si>
  <si>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</si>
  <si>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</si>
  <si>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</si>
  <si>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</si>
  <si>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</si>
  <si>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</si>
  <si>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</si>
  <si>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</si>
  <si>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</si>
  <si>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</si>
  <si>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</si>
  <si>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港湾整備事業特別会計</t>
    <rPh sb="0" eb="4">
      <t>コウワンセイビ</t>
    </rPh>
    <rPh sb="4" eb="6">
      <t>ジギョウ</t>
    </rPh>
    <rPh sb="6" eb="10">
      <t>トクベツカイケイ</t>
    </rPh>
    <phoneticPr fontId="14"/>
  </si>
  <si>
    <t>港湾土地造成事業会計</t>
    <rPh sb="0" eb="6">
      <t>コウワントチゾウセイ</t>
    </rPh>
    <rPh sb="6" eb="10">
      <t>ジギョウカイケイ</t>
    </rPh>
    <phoneticPr fontId="14"/>
  </si>
  <si>
    <t>水道用水供給事業会計</t>
    <rPh sb="0" eb="4">
      <t>スイドウヨウスイ</t>
    </rPh>
    <rPh sb="4" eb="6">
      <t>キョウキュウ</t>
    </rPh>
    <rPh sb="6" eb="10">
      <t>ジギョウカイケイ</t>
    </rPh>
    <phoneticPr fontId="14"/>
  </si>
  <si>
    <t>流域下水道事業会計</t>
    <rPh sb="0" eb="5">
      <t>リュウイキゲスイドウ</t>
    </rPh>
    <rPh sb="5" eb="7">
      <t>ジギョウ</t>
    </rPh>
    <rPh sb="7" eb="9">
      <t>カイケイ</t>
    </rPh>
    <phoneticPr fontId="14"/>
  </si>
  <si>
    <t>中央病院事業会計</t>
    <rPh sb="0" eb="4">
      <t>チュウオウビョウイン</t>
    </rPh>
    <rPh sb="4" eb="8">
      <t>ジギョウカイケイ</t>
    </rPh>
    <phoneticPr fontId="14"/>
  </si>
  <si>
    <t>こころの病院事業会計</t>
    <rPh sb="4" eb="6">
      <t>ビョウイン</t>
    </rPh>
    <rPh sb="6" eb="10">
      <t>ジギョウカイケイ</t>
    </rPh>
    <phoneticPr fontId="14"/>
  </si>
  <si>
    <t>ＩＲいしかわ鉄道</t>
    <phoneticPr fontId="14"/>
  </si>
  <si>
    <t>中央病院事業会計</t>
    <rPh sb="0" eb="4">
      <t>チュウオウビョウイン</t>
    </rPh>
    <rPh sb="4" eb="8">
      <t>ジギョウカイケイ</t>
    </rPh>
    <phoneticPr fontId="9"/>
  </si>
  <si>
    <t>こころの病院事業会計</t>
    <rPh sb="4" eb="6">
      <t>ビョウイン</t>
    </rPh>
    <rPh sb="6" eb="10">
      <t>ジギョウカイケイ</t>
    </rPh>
    <phoneticPr fontId="9"/>
  </si>
  <si>
    <t>石川県</t>
    <rPh sb="0" eb="3">
      <t>イシカワケン</t>
    </rPh>
    <phoneticPr fontId="9"/>
  </si>
  <si>
    <t>石川県</t>
    <rPh sb="0" eb="3">
      <t>イシカワケン</t>
    </rPh>
    <phoneticPr fontId="16"/>
  </si>
  <si>
    <t>石川県　</t>
    <rPh sb="0" eb="3">
      <t>イシカワケン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</si>
</sst>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5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MS UI Gothic"/>
      <family val="1"/>
      <charset val="128"/>
    </font>
    <font>
      <sz val="11"/>
      <name val="ＭＳ Ｐゴシック"/>
      <family val="1"/>
      <charset val="128"/>
    </font>
    <font>
      <b/>
      <sz val="11"/>
      <name val="ＭＳ Ｐゴシック"/>
      <family val="1"/>
      <charset val="128"/>
    </font>
    <font>
      <b/>
      <sz val="12"/>
      <name val="ＭＳ Ｐ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7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8" fontId="21" fillId="0" borderId="10" xfId="1" applyNumberFormat="1" applyFont="1" applyFill="1" applyBorder="1" applyAlignment="1">
      <alignment vertical="center"/>
    </xf>
    <xf numFmtId="177" fontId="2" fillId="0" borderId="10" xfId="1" applyNumberFormat="1" applyFont="1" applyBorder="1" applyAlignment="1">
      <alignment horizontal="center" vertical="center"/>
    </xf>
    <xf numFmtId="177" fontId="2" fillId="0" borderId="10" xfId="1" applyNumberFormat="1" applyFont="1" applyFill="1" applyBorder="1" applyAlignment="1">
      <alignment vertical="center"/>
    </xf>
    <xf numFmtId="177" fontId="2" fillId="0" borderId="10" xfId="1" applyNumberFormat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0" fontId="2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41" fontId="0" fillId="2" borderId="10" xfId="0" applyNumberFormat="1" applyFill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distributed" vertical="center" justifyLastLine="1"/>
    </xf>
    <xf numFmtId="0" fontId="24" fillId="0" borderId="5" xfId="0" applyFont="1" applyBorder="1" applyAlignment="1">
      <alignment horizontal="distributed" vertical="center" justifyLastLine="1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28" activePane="bottomRight" state="frozen"/>
      <selection pane="topRight" activeCell="F1" sqref="F1"/>
      <selection pane="bottomLeft" activeCell="A9" sqref="A9"/>
      <selection pane="bottomRight" activeCell="H30" sqref="H30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259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7" t="s">
        <v>241</v>
      </c>
      <c r="G7" s="47"/>
      <c r="H7" s="47" t="s">
        <v>238</v>
      </c>
      <c r="I7" s="48" t="s">
        <v>21</v>
      </c>
    </row>
    <row r="8" spans="1:11" ht="17.149999999999999" customHeight="1">
      <c r="A8" s="18"/>
      <c r="B8" s="19"/>
      <c r="C8" s="19"/>
      <c r="D8" s="19"/>
      <c r="E8" s="59"/>
      <c r="F8" s="50" t="s">
        <v>90</v>
      </c>
      <c r="G8" s="50" t="s">
        <v>2</v>
      </c>
      <c r="H8" s="50" t="s">
        <v>233</v>
      </c>
      <c r="I8" s="51"/>
    </row>
    <row r="9" spans="1:11" ht="18" customHeight="1">
      <c r="A9" s="97" t="s">
        <v>87</v>
      </c>
      <c r="B9" s="97" t="s">
        <v>89</v>
      </c>
      <c r="C9" s="60" t="s">
        <v>3</v>
      </c>
      <c r="D9" s="52"/>
      <c r="E9" s="52"/>
      <c r="F9" s="53">
        <v>168500</v>
      </c>
      <c r="G9" s="54">
        <f>F9/$F$27*100</f>
        <v>21.111743140876094</v>
      </c>
      <c r="H9" s="53">
        <v>177200</v>
      </c>
      <c r="I9" s="54">
        <f>(F9/H9-1)*100</f>
        <v>-4.9097065462753946</v>
      </c>
      <c r="K9" s="24"/>
    </row>
    <row r="10" spans="1:11" ht="18" customHeight="1">
      <c r="A10" s="97"/>
      <c r="B10" s="97"/>
      <c r="C10" s="62"/>
      <c r="D10" s="64" t="s">
        <v>22</v>
      </c>
      <c r="E10" s="52"/>
      <c r="F10" s="53">
        <v>51740</v>
      </c>
      <c r="G10" s="54">
        <f t="shared" ref="G10:G26" si="0">F10/$F$27*100</f>
        <v>6.4826207128126354</v>
      </c>
      <c r="H10" s="53">
        <v>44531</v>
      </c>
      <c r="I10" s="54">
        <f t="shared" ref="I10:I27" si="1">(F10/H10-1)*100</f>
        <v>16.188722463003291</v>
      </c>
    </row>
    <row r="11" spans="1:11" ht="18" customHeight="1">
      <c r="A11" s="97"/>
      <c r="B11" s="97"/>
      <c r="C11" s="62"/>
      <c r="D11" s="62"/>
      <c r="E11" s="46" t="s">
        <v>23</v>
      </c>
      <c r="F11" s="53">
        <v>42137</v>
      </c>
      <c r="G11" s="54">
        <f t="shared" si="0"/>
        <v>5.279439292148937</v>
      </c>
      <c r="H11" s="53">
        <v>36437</v>
      </c>
      <c r="I11" s="54">
        <f t="shared" si="1"/>
        <v>15.643439361089007</v>
      </c>
    </row>
    <row r="12" spans="1:11" ht="18" customHeight="1">
      <c r="A12" s="97"/>
      <c r="B12" s="97"/>
      <c r="C12" s="62"/>
      <c r="D12" s="62"/>
      <c r="E12" s="46" t="s">
        <v>24</v>
      </c>
      <c r="F12" s="53">
        <v>4100</v>
      </c>
      <c r="G12" s="54">
        <f t="shared" si="0"/>
        <v>0.51369820105395836</v>
      </c>
      <c r="H12" s="53">
        <v>2096</v>
      </c>
      <c r="I12" s="54">
        <f t="shared" si="1"/>
        <v>95.610687022900763</v>
      </c>
    </row>
    <row r="13" spans="1:11" ht="18" customHeight="1">
      <c r="A13" s="97"/>
      <c r="B13" s="97"/>
      <c r="C13" s="62"/>
      <c r="D13" s="63"/>
      <c r="E13" s="46" t="s">
        <v>25</v>
      </c>
      <c r="F13" s="53">
        <v>140</v>
      </c>
      <c r="G13" s="54">
        <f t="shared" si="0"/>
        <v>1.7540914182330284E-2</v>
      </c>
      <c r="H13" s="53">
        <v>100</v>
      </c>
      <c r="I13" s="54">
        <f t="shared" si="1"/>
        <v>39.999999999999993</v>
      </c>
    </row>
    <row r="14" spans="1:11" ht="18" customHeight="1">
      <c r="A14" s="97"/>
      <c r="B14" s="97"/>
      <c r="C14" s="62"/>
      <c r="D14" s="60" t="s">
        <v>26</v>
      </c>
      <c r="E14" s="52"/>
      <c r="F14" s="53">
        <v>44960</v>
      </c>
      <c r="G14" s="54">
        <f t="shared" si="0"/>
        <v>5.633139297411212</v>
      </c>
      <c r="H14" s="53">
        <v>42650</v>
      </c>
      <c r="I14" s="54">
        <f t="shared" si="1"/>
        <v>5.4161781946072685</v>
      </c>
    </row>
    <row r="15" spans="1:11" ht="18" customHeight="1">
      <c r="A15" s="97"/>
      <c r="B15" s="97"/>
      <c r="C15" s="62"/>
      <c r="D15" s="62"/>
      <c r="E15" s="46" t="s">
        <v>27</v>
      </c>
      <c r="F15" s="53">
        <v>1960</v>
      </c>
      <c r="G15" s="54">
        <f t="shared" si="0"/>
        <v>0.24557279855262401</v>
      </c>
      <c r="H15" s="53">
        <v>1950</v>
      </c>
      <c r="I15" s="54">
        <f t="shared" si="1"/>
        <v>0.512820512820511</v>
      </c>
    </row>
    <row r="16" spans="1:11" ht="18" customHeight="1">
      <c r="A16" s="97"/>
      <c r="B16" s="97"/>
      <c r="C16" s="62"/>
      <c r="D16" s="63"/>
      <c r="E16" s="46" t="s">
        <v>28</v>
      </c>
      <c r="F16" s="53">
        <v>43000</v>
      </c>
      <c r="G16" s="54">
        <f t="shared" si="0"/>
        <v>5.3875664988585878</v>
      </c>
      <c r="H16" s="53">
        <v>40700</v>
      </c>
      <c r="I16" s="54">
        <f t="shared" si="1"/>
        <v>5.6511056511056479</v>
      </c>
      <c r="K16" s="25"/>
    </row>
    <row r="17" spans="1:26" ht="18" customHeight="1">
      <c r="A17" s="97"/>
      <c r="B17" s="97"/>
      <c r="C17" s="62"/>
      <c r="D17" s="98" t="s">
        <v>29</v>
      </c>
      <c r="E17" s="99"/>
      <c r="F17" s="53">
        <v>61300</v>
      </c>
      <c r="G17" s="54">
        <f t="shared" si="0"/>
        <v>7.6804145669774755</v>
      </c>
      <c r="H17" s="53">
        <v>58700</v>
      </c>
      <c r="I17" s="54">
        <f t="shared" si="1"/>
        <v>4.4293015332197649</v>
      </c>
    </row>
    <row r="18" spans="1:26" ht="18" customHeight="1">
      <c r="A18" s="97"/>
      <c r="B18" s="97"/>
      <c r="C18" s="62"/>
      <c r="D18" s="98" t="s">
        <v>93</v>
      </c>
      <c r="E18" s="100"/>
      <c r="F18" s="53">
        <v>2800</v>
      </c>
      <c r="G18" s="54">
        <f t="shared" si="0"/>
        <v>0.35081828364660567</v>
      </c>
      <c r="H18" s="53">
        <v>2800</v>
      </c>
      <c r="I18" s="54">
        <f t="shared" si="1"/>
        <v>0</v>
      </c>
    </row>
    <row r="19" spans="1:26" ht="18" customHeight="1">
      <c r="A19" s="97"/>
      <c r="B19" s="97"/>
      <c r="C19" s="61"/>
      <c r="D19" s="98" t="s">
        <v>94</v>
      </c>
      <c r="E19" s="100"/>
      <c r="F19" s="96">
        <v>0</v>
      </c>
      <c r="G19" s="54">
        <f t="shared" si="0"/>
        <v>0</v>
      </c>
      <c r="H19" s="53">
        <v>0</v>
      </c>
      <c r="I19" s="54" t="e">
        <f t="shared" si="1"/>
        <v>#DIV/0!</v>
      </c>
      <c r="Z19" s="2" t="s">
        <v>95</v>
      </c>
    </row>
    <row r="20" spans="1:26" ht="18" customHeight="1">
      <c r="A20" s="97"/>
      <c r="B20" s="97"/>
      <c r="C20" s="52" t="s">
        <v>4</v>
      </c>
      <c r="D20" s="52"/>
      <c r="E20" s="52"/>
      <c r="F20" s="53">
        <v>24880</v>
      </c>
      <c r="G20" s="54">
        <f t="shared" si="0"/>
        <v>3.1172710346884109</v>
      </c>
      <c r="H20" s="53">
        <v>22450</v>
      </c>
      <c r="I20" s="54">
        <f t="shared" si="1"/>
        <v>10.824053452115812</v>
      </c>
    </row>
    <row r="21" spans="1:26" ht="18" customHeight="1">
      <c r="A21" s="97"/>
      <c r="B21" s="97"/>
      <c r="C21" s="52" t="s">
        <v>5</v>
      </c>
      <c r="D21" s="52"/>
      <c r="E21" s="52"/>
      <c r="F21" s="53">
        <v>138230</v>
      </c>
      <c r="G21" s="54">
        <f t="shared" si="0"/>
        <v>17.319146910167969</v>
      </c>
      <c r="H21" s="53">
        <v>208295</v>
      </c>
      <c r="I21" s="54">
        <f t="shared" si="1"/>
        <v>-33.637389279627449</v>
      </c>
    </row>
    <row r="22" spans="1:26" ht="18" customHeight="1">
      <c r="A22" s="97"/>
      <c r="B22" s="97"/>
      <c r="C22" s="52" t="s">
        <v>30</v>
      </c>
      <c r="D22" s="52"/>
      <c r="E22" s="52"/>
      <c r="F22" s="53">
        <v>7096</v>
      </c>
      <c r="G22" s="54">
        <f t="shared" si="0"/>
        <v>0.88907376455582643</v>
      </c>
      <c r="H22" s="53">
        <v>7251</v>
      </c>
      <c r="I22" s="54">
        <f t="shared" si="1"/>
        <v>-2.1376361881119799</v>
      </c>
    </row>
    <row r="23" spans="1:26" ht="18" customHeight="1">
      <c r="A23" s="97"/>
      <c r="B23" s="97"/>
      <c r="C23" s="52" t="s">
        <v>6</v>
      </c>
      <c r="D23" s="52"/>
      <c r="E23" s="52"/>
      <c r="F23" s="53">
        <v>206988</v>
      </c>
      <c r="G23" s="54">
        <f t="shared" si="0"/>
        <v>25.933991034087008</v>
      </c>
      <c r="H23" s="53">
        <v>465317</v>
      </c>
      <c r="I23" s="54">
        <f t="shared" si="1"/>
        <v>-55.516776735000015</v>
      </c>
    </row>
    <row r="24" spans="1:26" ht="18" customHeight="1">
      <c r="A24" s="97"/>
      <c r="B24" s="97"/>
      <c r="C24" s="52" t="s">
        <v>31</v>
      </c>
      <c r="D24" s="52"/>
      <c r="E24" s="52"/>
      <c r="F24" s="53">
        <v>837</v>
      </c>
      <c r="G24" s="54">
        <f t="shared" si="0"/>
        <v>0.10486960836150321</v>
      </c>
      <c r="H24" s="53">
        <v>543</v>
      </c>
      <c r="I24" s="54">
        <f t="shared" si="1"/>
        <v>54.143646408839771</v>
      </c>
    </row>
    <row r="25" spans="1:26" ht="18" customHeight="1">
      <c r="A25" s="97"/>
      <c r="B25" s="97"/>
      <c r="C25" s="52" t="s">
        <v>7</v>
      </c>
      <c r="D25" s="52"/>
      <c r="E25" s="52"/>
      <c r="F25" s="53">
        <v>116399</v>
      </c>
      <c r="G25" s="54">
        <f t="shared" si="0"/>
        <v>14.583891927921877</v>
      </c>
      <c r="H25" s="53">
        <v>214623</v>
      </c>
      <c r="I25" s="54">
        <f t="shared" si="1"/>
        <v>-45.765831248281877</v>
      </c>
    </row>
    <row r="26" spans="1:26" ht="18" customHeight="1">
      <c r="A26" s="97"/>
      <c r="B26" s="97"/>
      <c r="C26" s="52" t="s">
        <v>8</v>
      </c>
      <c r="D26" s="52"/>
      <c r="E26" s="52"/>
      <c r="F26" s="53">
        <v>135204</v>
      </c>
      <c r="G26" s="54">
        <f t="shared" si="0"/>
        <v>16.940012579341314</v>
      </c>
      <c r="H26" s="53">
        <v>108269</v>
      </c>
      <c r="I26" s="54">
        <f t="shared" si="1"/>
        <v>24.87785053893543</v>
      </c>
    </row>
    <row r="27" spans="1:26" ht="18" customHeight="1">
      <c r="A27" s="97"/>
      <c r="B27" s="97"/>
      <c r="C27" s="52" t="s">
        <v>9</v>
      </c>
      <c r="D27" s="52"/>
      <c r="E27" s="52"/>
      <c r="F27" s="53">
        <f>SUM(F9,F20:F26)</f>
        <v>798134</v>
      </c>
      <c r="G27" s="54">
        <f>F27/$F$27*100</f>
        <v>100</v>
      </c>
      <c r="H27" s="53">
        <v>1203948</v>
      </c>
      <c r="I27" s="54">
        <f t="shared" si="1"/>
        <v>-33.706937508928959</v>
      </c>
    </row>
    <row r="28" spans="1:26" ht="18" customHeight="1">
      <c r="A28" s="97"/>
      <c r="B28" s="97" t="s">
        <v>88</v>
      </c>
      <c r="C28" s="60" t="s">
        <v>10</v>
      </c>
      <c r="D28" s="52"/>
      <c r="E28" s="52"/>
      <c r="F28" s="55">
        <v>225151</v>
      </c>
      <c r="G28" s="54">
        <f>F28/$F$45*100</f>
        <v>28.209674064756047</v>
      </c>
      <c r="H28" s="53">
        <v>223337</v>
      </c>
      <c r="I28" s="54">
        <f>(F28/H28-1)*100</f>
        <v>0.81222547092509867</v>
      </c>
    </row>
    <row r="29" spans="1:26" ht="18" customHeight="1">
      <c r="A29" s="97"/>
      <c r="B29" s="97"/>
      <c r="C29" s="62"/>
      <c r="D29" s="52" t="s">
        <v>11</v>
      </c>
      <c r="E29" s="52"/>
      <c r="F29" s="55">
        <v>129995</v>
      </c>
      <c r="G29" s="54">
        <f t="shared" ref="G29:G44" si="2">F29/$F$45*100</f>
        <v>16.287365279514468</v>
      </c>
      <c r="H29" s="53">
        <v>131039</v>
      </c>
      <c r="I29" s="54">
        <f t="shared" ref="I29:I45" si="3">(F29/H29-1)*100</f>
        <v>-0.79670937659780394</v>
      </c>
    </row>
    <row r="30" spans="1:26" ht="18" customHeight="1">
      <c r="A30" s="97"/>
      <c r="B30" s="97"/>
      <c r="C30" s="62"/>
      <c r="D30" s="52" t="s">
        <v>32</v>
      </c>
      <c r="E30" s="52"/>
      <c r="F30" s="55">
        <v>11883</v>
      </c>
      <c r="G30" s="54">
        <f t="shared" si="2"/>
        <v>1.4888477373473628</v>
      </c>
      <c r="H30" s="53">
        <v>11238</v>
      </c>
      <c r="I30" s="54">
        <f t="shared" si="3"/>
        <v>5.7394554191137148</v>
      </c>
    </row>
    <row r="31" spans="1:26" ht="18" customHeight="1">
      <c r="A31" s="97"/>
      <c r="B31" s="97"/>
      <c r="C31" s="61"/>
      <c r="D31" s="52" t="s">
        <v>12</v>
      </c>
      <c r="E31" s="52"/>
      <c r="F31" s="55">
        <v>83273</v>
      </c>
      <c r="G31" s="54">
        <f t="shared" si="2"/>
        <v>10.433461047894212</v>
      </c>
      <c r="H31" s="53">
        <v>81060</v>
      </c>
      <c r="I31" s="54">
        <f t="shared" si="3"/>
        <v>2.7300764865531679</v>
      </c>
    </row>
    <row r="32" spans="1:26" ht="18" customHeight="1">
      <c r="A32" s="97"/>
      <c r="B32" s="97"/>
      <c r="C32" s="60" t="s">
        <v>13</v>
      </c>
      <c r="D32" s="52"/>
      <c r="E32" s="52"/>
      <c r="F32" s="55">
        <v>285765</v>
      </c>
      <c r="G32" s="54">
        <f t="shared" si="2"/>
        <v>35.8041381522401</v>
      </c>
      <c r="H32" s="53">
        <v>467040</v>
      </c>
      <c r="I32" s="54">
        <f t="shared" si="3"/>
        <v>-38.813591983556016</v>
      </c>
    </row>
    <row r="33" spans="1:9" ht="18" customHeight="1">
      <c r="A33" s="97"/>
      <c r="B33" s="97"/>
      <c r="C33" s="62"/>
      <c r="D33" s="52" t="s">
        <v>14</v>
      </c>
      <c r="E33" s="52"/>
      <c r="F33" s="55">
        <v>28294</v>
      </c>
      <c r="G33" s="54">
        <f t="shared" si="2"/>
        <v>3.5450187562489508</v>
      </c>
      <c r="H33" s="53">
        <v>156453</v>
      </c>
      <c r="I33" s="54">
        <f t="shared" si="3"/>
        <v>-81.915335595993682</v>
      </c>
    </row>
    <row r="34" spans="1:9" ht="18" customHeight="1">
      <c r="A34" s="97"/>
      <c r="B34" s="97"/>
      <c r="C34" s="62"/>
      <c r="D34" s="52" t="s">
        <v>33</v>
      </c>
      <c r="E34" s="52"/>
      <c r="F34" s="55">
        <v>3944</v>
      </c>
      <c r="G34" s="54">
        <f t="shared" si="2"/>
        <v>0.49415261096507607</v>
      </c>
      <c r="H34" s="53">
        <v>3797</v>
      </c>
      <c r="I34" s="54">
        <f t="shared" si="3"/>
        <v>3.8714774822228071</v>
      </c>
    </row>
    <row r="35" spans="1:9" ht="18" customHeight="1">
      <c r="A35" s="97"/>
      <c r="B35" s="97"/>
      <c r="C35" s="62"/>
      <c r="D35" s="52" t="s">
        <v>34</v>
      </c>
      <c r="E35" s="52"/>
      <c r="F35" s="55">
        <v>203363</v>
      </c>
      <c r="G35" s="54">
        <f t="shared" si="2"/>
        <v>25.479806649008811</v>
      </c>
      <c r="H35" s="53">
        <v>195714</v>
      </c>
      <c r="I35" s="54">
        <f t="shared" si="3"/>
        <v>3.9082538806626044</v>
      </c>
    </row>
    <row r="36" spans="1:9" ht="18" customHeight="1">
      <c r="A36" s="97"/>
      <c r="B36" s="97"/>
      <c r="C36" s="62"/>
      <c r="D36" s="52" t="s">
        <v>35</v>
      </c>
      <c r="E36" s="52"/>
      <c r="F36" s="53">
        <v>484</v>
      </c>
      <c r="G36" s="54">
        <f t="shared" si="2"/>
        <v>6.0641446173198985E-2</v>
      </c>
      <c r="H36" s="53">
        <v>499</v>
      </c>
      <c r="I36" s="54">
        <f t="shared" si="3"/>
        <v>-3.0060120240480992</v>
      </c>
    </row>
    <row r="37" spans="1:9" ht="18" customHeight="1">
      <c r="A37" s="97"/>
      <c r="B37" s="97"/>
      <c r="C37" s="62"/>
      <c r="D37" s="52" t="s">
        <v>15</v>
      </c>
      <c r="E37" s="52"/>
      <c r="F37" s="53">
        <v>4400</v>
      </c>
      <c r="G37" s="54">
        <f t="shared" si="2"/>
        <v>0.55128587430180898</v>
      </c>
      <c r="H37" s="53">
        <v>56169</v>
      </c>
      <c r="I37" s="54">
        <f t="shared" si="3"/>
        <v>-92.166497534227062</v>
      </c>
    </row>
    <row r="38" spans="1:9" ht="18" customHeight="1">
      <c r="A38" s="97"/>
      <c r="B38" s="97"/>
      <c r="C38" s="61"/>
      <c r="D38" s="52" t="s">
        <v>36</v>
      </c>
      <c r="E38" s="52"/>
      <c r="F38" s="53">
        <v>45280</v>
      </c>
      <c r="G38" s="54">
        <f t="shared" si="2"/>
        <v>5.673232815542252</v>
      </c>
      <c r="H38" s="53">
        <v>54209</v>
      </c>
      <c r="I38" s="54">
        <f t="shared" si="3"/>
        <v>-16.471434632625581</v>
      </c>
    </row>
    <row r="39" spans="1:9" ht="18" customHeight="1">
      <c r="A39" s="97"/>
      <c r="B39" s="97"/>
      <c r="C39" s="60" t="s">
        <v>16</v>
      </c>
      <c r="D39" s="52"/>
      <c r="E39" s="52"/>
      <c r="F39" s="53">
        <v>287218</v>
      </c>
      <c r="G39" s="54">
        <f t="shared" si="2"/>
        <v>35.986187783003857</v>
      </c>
      <c r="H39" s="53">
        <v>513571</v>
      </c>
      <c r="I39" s="54">
        <f t="shared" si="3"/>
        <v>-44.07433441529993</v>
      </c>
    </row>
    <row r="40" spans="1:9" ht="18" customHeight="1">
      <c r="A40" s="97"/>
      <c r="B40" s="97"/>
      <c r="C40" s="62"/>
      <c r="D40" s="60" t="s">
        <v>17</v>
      </c>
      <c r="E40" s="52"/>
      <c r="F40" s="53">
        <v>89682</v>
      </c>
      <c r="G40" s="54">
        <f t="shared" si="2"/>
        <v>11.236459040712461</v>
      </c>
      <c r="H40" s="53">
        <v>94361</v>
      </c>
      <c r="I40" s="54">
        <f t="shared" si="3"/>
        <v>-4.9586163775288572</v>
      </c>
    </row>
    <row r="41" spans="1:9" ht="18" customHeight="1">
      <c r="A41" s="97"/>
      <c r="B41" s="97"/>
      <c r="C41" s="62"/>
      <c r="D41" s="62"/>
      <c r="E41" s="56" t="s">
        <v>91</v>
      </c>
      <c r="F41" s="53">
        <v>59985</v>
      </c>
      <c r="G41" s="54">
        <f t="shared" si="2"/>
        <v>7.5156552659077294</v>
      </c>
      <c r="H41" s="53">
        <v>58886</v>
      </c>
      <c r="I41" s="57">
        <f t="shared" si="3"/>
        <v>1.8663179703155341</v>
      </c>
    </row>
    <row r="42" spans="1:9" ht="18" customHeight="1">
      <c r="A42" s="97"/>
      <c r="B42" s="97"/>
      <c r="C42" s="62"/>
      <c r="D42" s="61"/>
      <c r="E42" s="46" t="s">
        <v>37</v>
      </c>
      <c r="F42" s="53">
        <v>28909</v>
      </c>
      <c r="G42" s="54">
        <f t="shared" si="2"/>
        <v>3.6220734864070443</v>
      </c>
      <c r="H42" s="53">
        <v>34697</v>
      </c>
      <c r="I42" s="57">
        <f t="shared" si="3"/>
        <v>-16.681557483355913</v>
      </c>
    </row>
    <row r="43" spans="1:9" ht="18" customHeight="1">
      <c r="A43" s="97"/>
      <c r="B43" s="97"/>
      <c r="C43" s="62"/>
      <c r="D43" s="52" t="s">
        <v>38</v>
      </c>
      <c r="E43" s="52"/>
      <c r="F43" s="53">
        <v>197536</v>
      </c>
      <c r="G43" s="54">
        <f t="shared" si="2"/>
        <v>24.749728742291392</v>
      </c>
      <c r="H43" s="53">
        <v>419210</v>
      </c>
      <c r="I43" s="57">
        <f t="shared" si="3"/>
        <v>-52.878986665394436</v>
      </c>
    </row>
    <row r="44" spans="1:9" ht="18" customHeight="1">
      <c r="A44" s="97"/>
      <c r="B44" s="97"/>
      <c r="C44" s="61"/>
      <c r="D44" s="52" t="s">
        <v>39</v>
      </c>
      <c r="E44" s="52"/>
      <c r="F44" s="96">
        <v>0</v>
      </c>
      <c r="G44" s="54">
        <f t="shared" si="2"/>
        <v>0</v>
      </c>
      <c r="H44" s="53">
        <v>0</v>
      </c>
      <c r="I44" s="54" t="e">
        <f t="shared" si="3"/>
        <v>#DIV/0!</v>
      </c>
    </row>
    <row r="45" spans="1:9" ht="18" customHeight="1">
      <c r="A45" s="97"/>
      <c r="B45" s="97"/>
      <c r="C45" s="46" t="s">
        <v>18</v>
      </c>
      <c r="D45" s="46"/>
      <c r="E45" s="46"/>
      <c r="F45" s="53">
        <f>SUM(F28,F32,F39)</f>
        <v>798134</v>
      </c>
      <c r="G45" s="54">
        <f>F45/$F$45*100</f>
        <v>100</v>
      </c>
      <c r="H45" s="53">
        <v>1203948</v>
      </c>
      <c r="I45" s="54">
        <f t="shared" si="3"/>
        <v>-33.706937508928959</v>
      </c>
    </row>
    <row r="46" spans="1:9">
      <c r="A46" s="22" t="s">
        <v>19</v>
      </c>
    </row>
    <row r="47" spans="1:9">
      <c r="A47" s="23" t="s">
        <v>20</v>
      </c>
    </row>
    <row r="48" spans="1:9">
      <c r="A48" s="23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Normal="100" zoomScaleSheetLayoutView="100" workbookViewId="0">
      <pane xSplit="5" ySplit="7" topLeftCell="F34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125" t="s">
        <v>259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6" customHeight="1">
      <c r="A6" s="103" t="s">
        <v>48</v>
      </c>
      <c r="B6" s="104"/>
      <c r="C6" s="104"/>
      <c r="D6" s="104"/>
      <c r="E6" s="104"/>
      <c r="F6" s="108" t="s">
        <v>252</v>
      </c>
      <c r="G6" s="108"/>
      <c r="H6" s="109" t="s">
        <v>257</v>
      </c>
      <c r="I6" s="108"/>
      <c r="J6" s="117" t="s">
        <v>258</v>
      </c>
      <c r="K6" s="108"/>
      <c r="L6" s="108" t="s">
        <v>251</v>
      </c>
      <c r="M6" s="108"/>
      <c r="N6" s="108" t="s">
        <v>253</v>
      </c>
      <c r="O6" s="108"/>
    </row>
    <row r="7" spans="1:25" ht="16" customHeight="1">
      <c r="A7" s="104"/>
      <c r="B7" s="104"/>
      <c r="C7" s="104"/>
      <c r="D7" s="104"/>
      <c r="E7" s="104"/>
      <c r="F7" s="50" t="s">
        <v>243</v>
      </c>
      <c r="G7" s="50" t="s">
        <v>238</v>
      </c>
      <c r="H7" s="50" t="s">
        <v>243</v>
      </c>
      <c r="I7" s="50" t="s">
        <v>238</v>
      </c>
      <c r="J7" s="50" t="s">
        <v>243</v>
      </c>
      <c r="K7" s="50" t="s">
        <v>238</v>
      </c>
      <c r="L7" s="50" t="s">
        <v>243</v>
      </c>
      <c r="M7" s="50" t="s">
        <v>238</v>
      </c>
      <c r="N7" s="50" t="s">
        <v>243</v>
      </c>
      <c r="O7" s="50" t="s">
        <v>238</v>
      </c>
    </row>
    <row r="8" spans="1:25" ht="16" customHeight="1">
      <c r="A8" s="101" t="s">
        <v>82</v>
      </c>
      <c r="B8" s="60" t="s">
        <v>49</v>
      </c>
      <c r="C8" s="52"/>
      <c r="D8" s="52"/>
      <c r="E8" s="65" t="s">
        <v>40</v>
      </c>
      <c r="F8" s="53">
        <v>6408</v>
      </c>
      <c r="G8" s="53">
        <v>6044</v>
      </c>
      <c r="H8" s="53">
        <v>27153</v>
      </c>
      <c r="I8" s="53">
        <v>26560</v>
      </c>
      <c r="J8" s="53">
        <v>3524</v>
      </c>
      <c r="K8" s="53">
        <v>3508</v>
      </c>
      <c r="L8" s="53">
        <v>16</v>
      </c>
      <c r="M8" s="53">
        <v>17</v>
      </c>
      <c r="N8" s="53">
        <v>2938</v>
      </c>
      <c r="O8" s="53">
        <v>8863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1"/>
      <c r="B9" s="62"/>
      <c r="C9" s="52" t="s">
        <v>50</v>
      </c>
      <c r="D9" s="52"/>
      <c r="E9" s="65" t="s">
        <v>41</v>
      </c>
      <c r="F9" s="53">
        <v>6408</v>
      </c>
      <c r="G9" s="53">
        <v>6044</v>
      </c>
      <c r="H9" s="53">
        <v>27153</v>
      </c>
      <c r="I9" s="53">
        <v>26560</v>
      </c>
      <c r="J9" s="53">
        <v>3524</v>
      </c>
      <c r="K9" s="53">
        <v>3508</v>
      </c>
      <c r="L9" s="53">
        <v>16</v>
      </c>
      <c r="M9" s="53">
        <v>17</v>
      </c>
      <c r="N9" s="53">
        <v>2938</v>
      </c>
      <c r="O9" s="53">
        <v>8860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1"/>
      <c r="B10" s="61"/>
      <c r="C10" s="52" t="s">
        <v>51</v>
      </c>
      <c r="D10" s="52"/>
      <c r="E10" s="65" t="s">
        <v>42</v>
      </c>
      <c r="F10" s="53">
        <v>0</v>
      </c>
      <c r="G10" s="53">
        <v>0</v>
      </c>
      <c r="H10" s="53">
        <v>0</v>
      </c>
      <c r="I10" s="53">
        <v>0</v>
      </c>
      <c r="J10" s="66">
        <v>0</v>
      </c>
      <c r="K10" s="66">
        <v>0</v>
      </c>
      <c r="L10" s="53"/>
      <c r="M10" s="53"/>
      <c r="N10" s="53">
        <v>0</v>
      </c>
      <c r="O10" s="53">
        <v>3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1"/>
      <c r="B11" s="60" t="s">
        <v>52</v>
      </c>
      <c r="C11" s="52"/>
      <c r="D11" s="52"/>
      <c r="E11" s="65" t="s">
        <v>43</v>
      </c>
      <c r="F11" s="53">
        <v>5561</v>
      </c>
      <c r="G11" s="53">
        <v>5463</v>
      </c>
      <c r="H11" s="53">
        <v>27717</v>
      </c>
      <c r="I11" s="53">
        <v>26740</v>
      </c>
      <c r="J11" s="53">
        <v>3594</v>
      </c>
      <c r="K11" s="53">
        <v>3448</v>
      </c>
      <c r="L11" s="53">
        <v>13</v>
      </c>
      <c r="M11" s="53">
        <v>8</v>
      </c>
      <c r="N11" s="53">
        <v>2838</v>
      </c>
      <c r="O11" s="53">
        <v>9518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1"/>
      <c r="B12" s="62"/>
      <c r="C12" s="52" t="s">
        <v>53</v>
      </c>
      <c r="D12" s="52"/>
      <c r="E12" s="65" t="s">
        <v>44</v>
      </c>
      <c r="F12" s="53">
        <v>5561</v>
      </c>
      <c r="G12" s="53">
        <v>5463</v>
      </c>
      <c r="H12" s="53">
        <v>27717</v>
      </c>
      <c r="I12" s="53">
        <v>26740</v>
      </c>
      <c r="J12" s="53">
        <v>3594</v>
      </c>
      <c r="K12" s="53">
        <v>3448</v>
      </c>
      <c r="L12" s="53">
        <v>13</v>
      </c>
      <c r="M12" s="53">
        <v>8</v>
      </c>
      <c r="N12" s="53">
        <v>2838</v>
      </c>
      <c r="O12" s="53">
        <v>2663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1"/>
      <c r="B13" s="61"/>
      <c r="C13" s="52" t="s">
        <v>54</v>
      </c>
      <c r="D13" s="52"/>
      <c r="E13" s="65" t="s">
        <v>45</v>
      </c>
      <c r="F13" s="53">
        <v>0</v>
      </c>
      <c r="G13" s="53">
        <v>0</v>
      </c>
      <c r="H13" s="66">
        <v>0</v>
      </c>
      <c r="I13" s="66">
        <v>0</v>
      </c>
      <c r="J13" s="66">
        <v>0</v>
      </c>
      <c r="K13" s="66">
        <v>0</v>
      </c>
      <c r="L13" s="53"/>
      <c r="M13" s="53"/>
      <c r="N13" s="53">
        <v>0</v>
      </c>
      <c r="O13" s="53">
        <v>6855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1"/>
      <c r="B14" s="52" t="s">
        <v>55</v>
      </c>
      <c r="C14" s="52"/>
      <c r="D14" s="52"/>
      <c r="E14" s="65" t="s">
        <v>96</v>
      </c>
      <c r="F14" s="53">
        <f t="shared" ref="F14:O14" si="0">F9-F12</f>
        <v>847</v>
      </c>
      <c r="G14" s="53">
        <f t="shared" si="0"/>
        <v>581</v>
      </c>
      <c r="H14" s="53">
        <f t="shared" si="0"/>
        <v>-564</v>
      </c>
      <c r="I14" s="53">
        <f t="shared" si="0"/>
        <v>-180</v>
      </c>
      <c r="J14" s="53">
        <f t="shared" si="0"/>
        <v>-70</v>
      </c>
      <c r="K14" s="53">
        <f t="shared" si="0"/>
        <v>60</v>
      </c>
      <c r="L14" s="53">
        <f t="shared" si="0"/>
        <v>3</v>
      </c>
      <c r="M14" s="53">
        <f t="shared" si="0"/>
        <v>9</v>
      </c>
      <c r="N14" s="53">
        <f t="shared" si="0"/>
        <v>100</v>
      </c>
      <c r="O14" s="53">
        <f t="shared" si="0"/>
        <v>6197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1"/>
      <c r="B15" s="52" t="s">
        <v>56</v>
      </c>
      <c r="C15" s="52"/>
      <c r="D15" s="52"/>
      <c r="E15" s="65" t="s">
        <v>97</v>
      </c>
      <c r="F15" s="53">
        <f t="shared" ref="F15:O15" si="1">F10-F13</f>
        <v>0</v>
      </c>
      <c r="G15" s="53">
        <f t="shared" si="1"/>
        <v>0</v>
      </c>
      <c r="H15" s="53">
        <f t="shared" si="1"/>
        <v>0</v>
      </c>
      <c r="I15" s="53">
        <f t="shared" si="1"/>
        <v>0</v>
      </c>
      <c r="J15" s="53">
        <f t="shared" si="1"/>
        <v>0</v>
      </c>
      <c r="K15" s="53">
        <f t="shared" si="1"/>
        <v>0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-6852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1"/>
      <c r="B16" s="52" t="s">
        <v>57</v>
      </c>
      <c r="C16" s="52"/>
      <c r="D16" s="52"/>
      <c r="E16" s="65" t="s">
        <v>98</v>
      </c>
      <c r="F16" s="53">
        <f t="shared" ref="F16:O16" si="2">F8-F11</f>
        <v>847</v>
      </c>
      <c r="G16" s="53">
        <f t="shared" si="2"/>
        <v>581</v>
      </c>
      <c r="H16" s="53">
        <f t="shared" si="2"/>
        <v>-564</v>
      </c>
      <c r="I16" s="53">
        <f t="shared" si="2"/>
        <v>-180</v>
      </c>
      <c r="J16" s="53">
        <f t="shared" si="2"/>
        <v>-70</v>
      </c>
      <c r="K16" s="53">
        <f t="shared" si="2"/>
        <v>60</v>
      </c>
      <c r="L16" s="53">
        <f t="shared" si="2"/>
        <v>3</v>
      </c>
      <c r="M16" s="53">
        <f t="shared" si="2"/>
        <v>9</v>
      </c>
      <c r="N16" s="53">
        <f t="shared" si="2"/>
        <v>100</v>
      </c>
      <c r="O16" s="53">
        <f t="shared" si="2"/>
        <v>-655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1"/>
      <c r="B17" s="52" t="s">
        <v>58</v>
      </c>
      <c r="C17" s="52"/>
      <c r="D17" s="52"/>
      <c r="E17" s="50"/>
      <c r="F17" s="53">
        <v>0</v>
      </c>
      <c r="G17" s="53">
        <v>0</v>
      </c>
      <c r="H17" s="66">
        <v>0</v>
      </c>
      <c r="I17" s="66">
        <v>0</v>
      </c>
      <c r="J17" s="53">
        <v>0</v>
      </c>
      <c r="K17" s="53">
        <v>0</v>
      </c>
      <c r="L17" s="53"/>
      <c r="M17" s="53"/>
      <c r="N17" s="66">
        <v>0</v>
      </c>
      <c r="O17" s="67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1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/>
      <c r="M18" s="67"/>
      <c r="N18" s="67">
        <v>0</v>
      </c>
      <c r="O18" s="67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1" t="s">
        <v>83</v>
      </c>
      <c r="B19" s="60" t="s">
        <v>60</v>
      </c>
      <c r="C19" s="52"/>
      <c r="D19" s="52"/>
      <c r="E19" s="65"/>
      <c r="F19" s="53">
        <v>6772</v>
      </c>
      <c r="G19" s="53">
        <v>5369</v>
      </c>
      <c r="H19" s="53">
        <v>2226</v>
      </c>
      <c r="I19" s="53">
        <v>3121</v>
      </c>
      <c r="J19" s="53">
        <v>252</v>
      </c>
      <c r="K19" s="53">
        <v>402</v>
      </c>
      <c r="L19" s="53"/>
      <c r="M19" s="53"/>
      <c r="N19" s="53">
        <v>1428</v>
      </c>
      <c r="O19" s="53">
        <v>1109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1"/>
      <c r="B20" s="61"/>
      <c r="C20" s="52" t="s">
        <v>61</v>
      </c>
      <c r="D20" s="52"/>
      <c r="E20" s="65"/>
      <c r="F20" s="53">
        <v>6672</v>
      </c>
      <c r="G20" s="53">
        <v>5163</v>
      </c>
      <c r="H20" s="53">
        <v>734</v>
      </c>
      <c r="I20" s="53">
        <v>1742</v>
      </c>
      <c r="J20" s="53">
        <v>35</v>
      </c>
      <c r="K20" s="66">
        <v>205</v>
      </c>
      <c r="L20" s="53"/>
      <c r="M20" s="53"/>
      <c r="N20" s="53">
        <v>300</v>
      </c>
      <c r="O20" s="53">
        <v>239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1"/>
      <c r="B21" s="52" t="s">
        <v>62</v>
      </c>
      <c r="C21" s="52"/>
      <c r="D21" s="52"/>
      <c r="E21" s="65" t="s">
        <v>99</v>
      </c>
      <c r="F21" s="53">
        <v>6772</v>
      </c>
      <c r="G21" s="53">
        <v>5369</v>
      </c>
      <c r="H21" s="53">
        <v>2226</v>
      </c>
      <c r="I21" s="53">
        <v>3121</v>
      </c>
      <c r="J21" s="53">
        <v>252</v>
      </c>
      <c r="K21" s="53">
        <v>402</v>
      </c>
      <c r="L21" s="53"/>
      <c r="M21" s="53"/>
      <c r="N21" s="53">
        <v>1428</v>
      </c>
      <c r="O21" s="53">
        <v>1109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1"/>
      <c r="B22" s="60" t="s">
        <v>63</v>
      </c>
      <c r="C22" s="52"/>
      <c r="D22" s="52"/>
      <c r="E22" s="65" t="s">
        <v>100</v>
      </c>
      <c r="F22" s="53">
        <v>9158</v>
      </c>
      <c r="G22" s="53">
        <v>7732</v>
      </c>
      <c r="H22" s="53">
        <v>3655</v>
      </c>
      <c r="I22" s="53">
        <v>4445</v>
      </c>
      <c r="J22" s="53">
        <v>445</v>
      </c>
      <c r="K22" s="53">
        <v>575</v>
      </c>
      <c r="L22" s="53"/>
      <c r="M22" s="53"/>
      <c r="N22" s="53">
        <v>1798</v>
      </c>
      <c r="O22" s="53">
        <v>1523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1"/>
      <c r="B23" s="61" t="s">
        <v>64</v>
      </c>
      <c r="C23" s="52" t="s">
        <v>65</v>
      </c>
      <c r="D23" s="52"/>
      <c r="E23" s="65"/>
      <c r="F23" s="53">
        <v>2385</v>
      </c>
      <c r="G23" s="53">
        <v>2400</v>
      </c>
      <c r="H23" s="53">
        <v>2895</v>
      </c>
      <c r="I23" s="53">
        <v>2669</v>
      </c>
      <c r="J23" s="53"/>
      <c r="K23" s="53"/>
      <c r="L23" s="53"/>
      <c r="M23" s="53"/>
      <c r="N23" s="53">
        <v>361</v>
      </c>
      <c r="O23" s="53">
        <v>411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1"/>
      <c r="B24" s="52" t="s">
        <v>101</v>
      </c>
      <c r="C24" s="52"/>
      <c r="D24" s="52"/>
      <c r="E24" s="65" t="s">
        <v>102</v>
      </c>
      <c r="F24" s="53">
        <f t="shared" ref="F24:O24" si="3">F21-F22</f>
        <v>-2386</v>
      </c>
      <c r="G24" s="53">
        <f t="shared" si="3"/>
        <v>-2363</v>
      </c>
      <c r="H24" s="53">
        <f t="shared" si="3"/>
        <v>-1429</v>
      </c>
      <c r="I24" s="53">
        <f t="shared" si="3"/>
        <v>-1324</v>
      </c>
      <c r="J24" s="53">
        <f t="shared" si="3"/>
        <v>-193</v>
      </c>
      <c r="K24" s="53">
        <f t="shared" si="3"/>
        <v>-173</v>
      </c>
      <c r="L24" s="53">
        <f t="shared" si="3"/>
        <v>0</v>
      </c>
      <c r="M24" s="53">
        <f t="shared" si="3"/>
        <v>0</v>
      </c>
      <c r="N24" s="53">
        <f t="shared" si="3"/>
        <v>-370</v>
      </c>
      <c r="O24" s="53">
        <f t="shared" si="3"/>
        <v>-414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1"/>
      <c r="B25" s="60" t="s">
        <v>66</v>
      </c>
      <c r="C25" s="60"/>
      <c r="D25" s="60"/>
      <c r="E25" s="105" t="s">
        <v>103</v>
      </c>
      <c r="F25" s="110">
        <v>2386</v>
      </c>
      <c r="G25" s="110">
        <v>2363</v>
      </c>
      <c r="H25" s="110">
        <v>1429</v>
      </c>
      <c r="I25" s="110">
        <v>1324</v>
      </c>
      <c r="J25" s="110">
        <v>193</v>
      </c>
      <c r="K25" s="110">
        <v>173</v>
      </c>
      <c r="L25" s="110"/>
      <c r="M25" s="110"/>
      <c r="N25" s="110">
        <v>370</v>
      </c>
      <c r="O25" s="110">
        <v>414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1"/>
      <c r="B26" s="78" t="s">
        <v>67</v>
      </c>
      <c r="C26" s="78"/>
      <c r="D26" s="78"/>
      <c r="E26" s="106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1"/>
      <c r="B27" s="52" t="s">
        <v>104</v>
      </c>
      <c r="C27" s="52"/>
      <c r="D27" s="52"/>
      <c r="E27" s="65" t="s">
        <v>105</v>
      </c>
      <c r="F27" s="53">
        <f>F24+F25</f>
        <v>0</v>
      </c>
      <c r="G27" s="53">
        <f t="shared" ref="G27:O27" si="4">G24+G25</f>
        <v>0</v>
      </c>
      <c r="H27" s="53">
        <f t="shared" si="4"/>
        <v>0</v>
      </c>
      <c r="I27" s="53">
        <f t="shared" si="4"/>
        <v>0</v>
      </c>
      <c r="J27" s="53">
        <f t="shared" si="4"/>
        <v>0</v>
      </c>
      <c r="K27" s="53">
        <f t="shared" si="4"/>
        <v>0</v>
      </c>
      <c r="L27" s="53">
        <f t="shared" si="4"/>
        <v>0</v>
      </c>
      <c r="M27" s="53">
        <f t="shared" si="4"/>
        <v>0</v>
      </c>
      <c r="N27" s="53">
        <f t="shared" si="4"/>
        <v>0</v>
      </c>
      <c r="O27" s="53">
        <f t="shared" si="4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106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4" t="s">
        <v>68</v>
      </c>
      <c r="B30" s="104"/>
      <c r="C30" s="104"/>
      <c r="D30" s="104"/>
      <c r="E30" s="104"/>
      <c r="F30" s="113" t="s">
        <v>250</v>
      </c>
      <c r="G30" s="113"/>
      <c r="H30" s="114"/>
      <c r="I30" s="115"/>
      <c r="J30" s="116"/>
      <c r="K30" s="115"/>
      <c r="L30" s="112"/>
      <c r="M30" s="112"/>
      <c r="N30" s="112"/>
      <c r="O30" s="112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4"/>
      <c r="B31" s="104"/>
      <c r="C31" s="104"/>
      <c r="D31" s="104"/>
      <c r="E31" s="104"/>
      <c r="F31" s="50" t="s">
        <v>243</v>
      </c>
      <c r="G31" s="50" t="s">
        <v>238</v>
      </c>
      <c r="H31" s="50" t="s">
        <v>243</v>
      </c>
      <c r="I31" s="50" t="s">
        <v>238</v>
      </c>
      <c r="J31" s="50" t="s">
        <v>243</v>
      </c>
      <c r="K31" s="50" t="s">
        <v>238</v>
      </c>
      <c r="L31" s="50" t="s">
        <v>243</v>
      </c>
      <c r="M31" s="50" t="s">
        <v>238</v>
      </c>
      <c r="N31" s="50" t="s">
        <v>243</v>
      </c>
      <c r="O31" s="50" t="s">
        <v>238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1" t="s">
        <v>84</v>
      </c>
      <c r="B32" s="60" t="s">
        <v>49</v>
      </c>
      <c r="C32" s="52"/>
      <c r="D32" s="52"/>
      <c r="E32" s="65" t="s">
        <v>40</v>
      </c>
      <c r="F32" s="53">
        <v>400</v>
      </c>
      <c r="G32" s="85">
        <v>420</v>
      </c>
      <c r="H32" s="53"/>
      <c r="I32" s="53"/>
      <c r="J32" s="53"/>
      <c r="K32" s="53"/>
      <c r="L32" s="53"/>
      <c r="M32" s="53"/>
      <c r="N32" s="53"/>
      <c r="O32" s="53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07"/>
      <c r="B33" s="62"/>
      <c r="C33" s="60" t="s">
        <v>69</v>
      </c>
      <c r="D33" s="52"/>
      <c r="E33" s="65"/>
      <c r="F33" s="53">
        <v>343</v>
      </c>
      <c r="G33" s="85">
        <v>390</v>
      </c>
      <c r="H33" s="53"/>
      <c r="I33" s="53"/>
      <c r="J33" s="53"/>
      <c r="K33" s="53"/>
      <c r="L33" s="53"/>
      <c r="M33" s="53"/>
      <c r="N33" s="53"/>
      <c r="O33" s="53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07"/>
      <c r="B34" s="62"/>
      <c r="C34" s="61"/>
      <c r="D34" s="52" t="s">
        <v>70</v>
      </c>
      <c r="E34" s="65"/>
      <c r="F34" s="53">
        <v>343</v>
      </c>
      <c r="G34" s="85">
        <v>390</v>
      </c>
      <c r="H34" s="53"/>
      <c r="I34" s="53"/>
      <c r="J34" s="53"/>
      <c r="K34" s="53"/>
      <c r="L34" s="53"/>
      <c r="M34" s="53"/>
      <c r="N34" s="53"/>
      <c r="O34" s="53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07"/>
      <c r="B35" s="61"/>
      <c r="C35" s="52" t="s">
        <v>71</v>
      </c>
      <c r="D35" s="52"/>
      <c r="E35" s="65"/>
      <c r="F35" s="53">
        <v>57</v>
      </c>
      <c r="G35" s="85">
        <v>30</v>
      </c>
      <c r="H35" s="53"/>
      <c r="I35" s="53"/>
      <c r="J35" s="67"/>
      <c r="K35" s="67"/>
      <c r="L35" s="53"/>
      <c r="M35" s="53"/>
      <c r="N35" s="53"/>
      <c r="O35" s="53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07"/>
      <c r="B36" s="60" t="s">
        <v>52</v>
      </c>
      <c r="C36" s="52"/>
      <c r="D36" s="52"/>
      <c r="E36" s="65" t="s">
        <v>41</v>
      </c>
      <c r="F36" s="53">
        <v>198</v>
      </c>
      <c r="G36" s="85">
        <v>187</v>
      </c>
      <c r="H36" s="53"/>
      <c r="I36" s="53"/>
      <c r="J36" s="53"/>
      <c r="K36" s="53"/>
      <c r="L36" s="53"/>
      <c r="M36" s="53"/>
      <c r="N36" s="53"/>
      <c r="O36" s="53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07"/>
      <c r="B37" s="62"/>
      <c r="C37" s="52" t="s">
        <v>72</v>
      </c>
      <c r="D37" s="52"/>
      <c r="E37" s="65"/>
      <c r="F37" s="53">
        <v>154</v>
      </c>
      <c r="G37" s="85">
        <f>153+1</f>
        <v>154</v>
      </c>
      <c r="H37" s="53"/>
      <c r="I37" s="53"/>
      <c r="J37" s="53"/>
      <c r="K37" s="53"/>
      <c r="L37" s="53"/>
      <c r="M37" s="53"/>
      <c r="N37" s="53"/>
      <c r="O37" s="53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07"/>
      <c r="B38" s="61"/>
      <c r="C38" s="52" t="s">
        <v>73</v>
      </c>
      <c r="D38" s="52"/>
      <c r="E38" s="65"/>
      <c r="F38" s="53">
        <v>44</v>
      </c>
      <c r="G38" s="85">
        <v>33</v>
      </c>
      <c r="H38" s="53"/>
      <c r="I38" s="53"/>
      <c r="J38" s="53"/>
      <c r="K38" s="67"/>
      <c r="L38" s="53"/>
      <c r="M38" s="53"/>
      <c r="N38" s="53"/>
      <c r="O38" s="53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07"/>
      <c r="B39" s="46" t="s">
        <v>74</v>
      </c>
      <c r="C39" s="46"/>
      <c r="D39" s="46"/>
      <c r="E39" s="65" t="s">
        <v>107</v>
      </c>
      <c r="F39" s="53">
        <f>F32-F36</f>
        <v>202</v>
      </c>
      <c r="G39" s="53">
        <f t="shared" ref="G39:O39" si="5">G32-G36</f>
        <v>233</v>
      </c>
      <c r="H39" s="53">
        <f t="shared" si="5"/>
        <v>0</v>
      </c>
      <c r="I39" s="53">
        <f t="shared" si="5"/>
        <v>0</v>
      </c>
      <c r="J39" s="53">
        <f t="shared" si="5"/>
        <v>0</v>
      </c>
      <c r="K39" s="53">
        <f t="shared" si="5"/>
        <v>0</v>
      </c>
      <c r="L39" s="53">
        <f t="shared" si="5"/>
        <v>0</v>
      </c>
      <c r="M39" s="53">
        <f t="shared" si="5"/>
        <v>0</v>
      </c>
      <c r="N39" s="53">
        <f t="shared" si="5"/>
        <v>0</v>
      </c>
      <c r="O39" s="53">
        <f t="shared" si="5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1" t="s">
        <v>85</v>
      </c>
      <c r="B40" s="60" t="s">
        <v>75</v>
      </c>
      <c r="C40" s="52"/>
      <c r="D40" s="52"/>
      <c r="E40" s="65" t="s">
        <v>43</v>
      </c>
      <c r="F40" s="53">
        <v>2410</v>
      </c>
      <c r="G40" s="85">
        <f>138+3429+44</f>
        <v>3611</v>
      </c>
      <c r="H40" s="53"/>
      <c r="I40" s="53"/>
      <c r="J40" s="53"/>
      <c r="K40" s="53"/>
      <c r="L40" s="53"/>
      <c r="M40" s="53"/>
      <c r="N40" s="53"/>
      <c r="O40" s="53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2"/>
      <c r="B41" s="61"/>
      <c r="C41" s="52" t="s">
        <v>76</v>
      </c>
      <c r="D41" s="52"/>
      <c r="E41" s="65"/>
      <c r="F41" s="67">
        <v>1525</v>
      </c>
      <c r="G41" s="67">
        <v>3429</v>
      </c>
      <c r="H41" s="67"/>
      <c r="I41" s="67"/>
      <c r="J41" s="53"/>
      <c r="K41" s="53"/>
      <c r="L41" s="53"/>
      <c r="M41" s="53"/>
      <c r="N41" s="53"/>
      <c r="O41" s="53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2"/>
      <c r="B42" s="60" t="s">
        <v>63</v>
      </c>
      <c r="C42" s="52"/>
      <c r="D42" s="52"/>
      <c r="E42" s="65" t="s">
        <v>44</v>
      </c>
      <c r="F42" s="53">
        <v>2612</v>
      </c>
      <c r="G42" s="85">
        <f>3000+844</f>
        <v>3844</v>
      </c>
      <c r="H42" s="53"/>
      <c r="I42" s="53"/>
      <c r="J42" s="53"/>
      <c r="K42" s="53"/>
      <c r="L42" s="53"/>
      <c r="M42" s="53"/>
      <c r="N42" s="53"/>
      <c r="O42" s="53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2"/>
      <c r="B43" s="61"/>
      <c r="C43" s="52" t="s">
        <v>77</v>
      </c>
      <c r="D43" s="52"/>
      <c r="E43" s="65"/>
      <c r="F43" s="53">
        <v>1128</v>
      </c>
      <c r="G43" s="85">
        <v>844</v>
      </c>
      <c r="H43" s="53"/>
      <c r="I43" s="53"/>
      <c r="J43" s="67"/>
      <c r="K43" s="67"/>
      <c r="L43" s="53"/>
      <c r="M43" s="53"/>
      <c r="N43" s="53"/>
      <c r="O43" s="53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2"/>
      <c r="B44" s="52" t="s">
        <v>74</v>
      </c>
      <c r="C44" s="52"/>
      <c r="D44" s="52"/>
      <c r="E44" s="65" t="s">
        <v>108</v>
      </c>
      <c r="F44" s="67">
        <f>F40-F42</f>
        <v>-202</v>
      </c>
      <c r="G44" s="67">
        <f t="shared" ref="G44:O44" si="6">G40-G42</f>
        <v>-233</v>
      </c>
      <c r="H44" s="67">
        <f t="shared" si="6"/>
        <v>0</v>
      </c>
      <c r="I44" s="67">
        <f t="shared" si="6"/>
        <v>0</v>
      </c>
      <c r="J44" s="67">
        <f t="shared" si="6"/>
        <v>0</v>
      </c>
      <c r="K44" s="67">
        <f t="shared" si="6"/>
        <v>0</v>
      </c>
      <c r="L44" s="67">
        <f t="shared" si="6"/>
        <v>0</v>
      </c>
      <c r="M44" s="67">
        <f t="shared" si="6"/>
        <v>0</v>
      </c>
      <c r="N44" s="67">
        <f t="shared" si="6"/>
        <v>0</v>
      </c>
      <c r="O44" s="67">
        <f t="shared" si="6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1" t="s">
        <v>86</v>
      </c>
      <c r="B45" s="46" t="s">
        <v>78</v>
      </c>
      <c r="C45" s="46"/>
      <c r="D45" s="46"/>
      <c r="E45" s="65" t="s">
        <v>109</v>
      </c>
      <c r="F45" s="53">
        <f>F39+F44</f>
        <v>0</v>
      </c>
      <c r="G45" s="53">
        <f t="shared" ref="G45:O45" si="7">G39+G44</f>
        <v>0</v>
      </c>
      <c r="H45" s="53">
        <f t="shared" si="7"/>
        <v>0</v>
      </c>
      <c r="I45" s="53">
        <f t="shared" si="7"/>
        <v>0</v>
      </c>
      <c r="J45" s="53">
        <f t="shared" si="7"/>
        <v>0</v>
      </c>
      <c r="K45" s="53">
        <f t="shared" si="7"/>
        <v>0</v>
      </c>
      <c r="L45" s="53">
        <f t="shared" si="7"/>
        <v>0</v>
      </c>
      <c r="M45" s="53">
        <f t="shared" si="7"/>
        <v>0</v>
      </c>
      <c r="N45" s="53">
        <f t="shared" si="7"/>
        <v>0</v>
      </c>
      <c r="O45" s="53">
        <f t="shared" si="7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2"/>
      <c r="B46" s="52" t="s">
        <v>79</v>
      </c>
      <c r="C46" s="52"/>
      <c r="D46" s="52"/>
      <c r="E46" s="52"/>
      <c r="F46" s="67"/>
      <c r="G46" s="67"/>
      <c r="H46" s="67"/>
      <c r="I46" s="67"/>
      <c r="J46" s="67"/>
      <c r="K46" s="67"/>
      <c r="L46" s="53"/>
      <c r="M46" s="53"/>
      <c r="N46" s="67"/>
      <c r="O46" s="67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2"/>
      <c r="B47" s="52" t="s">
        <v>80</v>
      </c>
      <c r="C47" s="52"/>
      <c r="D47" s="52"/>
      <c r="E47" s="52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2"/>
      <c r="B48" s="52" t="s">
        <v>81</v>
      </c>
      <c r="C48" s="52"/>
      <c r="D48" s="52"/>
      <c r="E48" s="52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" ht="16" customHeight="1">
      <c r="A49" s="8" t="s">
        <v>110</v>
      </c>
    </row>
    <row r="50" spans="1:1" ht="16" customHeight="1">
      <c r="A50" s="8"/>
    </row>
  </sheetData>
  <mergeCells count="28">
    <mergeCell ref="N25:N26"/>
    <mergeCell ref="O25:O26"/>
    <mergeCell ref="N6:O6"/>
    <mergeCell ref="L6:M6"/>
    <mergeCell ref="J6:K6"/>
    <mergeCell ref="L25:L26"/>
    <mergeCell ref="M25:M26"/>
    <mergeCell ref="N30:O30"/>
    <mergeCell ref="F30:G30"/>
    <mergeCell ref="H30:I30"/>
    <mergeCell ref="J30:K30"/>
    <mergeCell ref="L30:M30"/>
    <mergeCell ref="F6:G6"/>
    <mergeCell ref="H6:I6"/>
    <mergeCell ref="J25:J26"/>
    <mergeCell ref="K25:K26"/>
    <mergeCell ref="F25:F26"/>
    <mergeCell ref="G25:G26"/>
    <mergeCell ref="H25:H26"/>
    <mergeCell ref="I25:I26"/>
    <mergeCell ref="A45:A48"/>
    <mergeCell ref="A6:E7"/>
    <mergeCell ref="A30:E31"/>
    <mergeCell ref="A8:A18"/>
    <mergeCell ref="A19:A27"/>
    <mergeCell ref="E25:E26"/>
    <mergeCell ref="A32:A39"/>
    <mergeCell ref="A40:A44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E2" sqref="E2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9" ht="34" customHeight="1">
      <c r="A1" s="16" t="s">
        <v>0</v>
      </c>
      <c r="B1" s="16"/>
      <c r="C1" s="16"/>
      <c r="D1" s="16"/>
      <c r="E1" s="126" t="s">
        <v>261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7" t="s">
        <v>235</v>
      </c>
      <c r="G7" s="47"/>
      <c r="H7" s="47" t="s">
        <v>245</v>
      </c>
      <c r="I7" s="68" t="s">
        <v>21</v>
      </c>
    </row>
    <row r="8" spans="1:9" ht="17.149999999999999" customHeight="1">
      <c r="A8" s="18"/>
      <c r="B8" s="19"/>
      <c r="C8" s="19"/>
      <c r="D8" s="19"/>
      <c r="E8" s="59"/>
      <c r="F8" s="50" t="s">
        <v>234</v>
      </c>
      <c r="G8" s="50" t="s">
        <v>2</v>
      </c>
      <c r="H8" s="50" t="s">
        <v>234</v>
      </c>
      <c r="I8" s="51"/>
    </row>
    <row r="9" spans="1:9" ht="18" customHeight="1">
      <c r="A9" s="97" t="s">
        <v>87</v>
      </c>
      <c r="B9" s="97" t="s">
        <v>89</v>
      </c>
      <c r="C9" s="60" t="s">
        <v>3</v>
      </c>
      <c r="D9" s="52"/>
      <c r="E9" s="52"/>
      <c r="F9" s="53">
        <v>185696</v>
      </c>
      <c r="G9" s="54">
        <f>F9/$F$27*100</f>
        <v>26.767646918915489</v>
      </c>
      <c r="H9" s="53">
        <v>185191</v>
      </c>
      <c r="I9" s="54">
        <f t="shared" ref="I9:I45" si="0">(F9/H9-1)*100</f>
        <v>0.27269143748887004</v>
      </c>
    </row>
    <row r="10" spans="1:9" ht="18" customHeight="1">
      <c r="A10" s="97"/>
      <c r="B10" s="97"/>
      <c r="C10" s="62"/>
      <c r="D10" s="60" t="s">
        <v>22</v>
      </c>
      <c r="E10" s="52"/>
      <c r="F10" s="53">
        <v>49402</v>
      </c>
      <c r="G10" s="54">
        <f t="shared" ref="G10:G27" si="1">F10/$F$27*100</f>
        <v>7.1211835100824086</v>
      </c>
      <c r="H10" s="53">
        <v>47774</v>
      </c>
      <c r="I10" s="54">
        <f t="shared" si="0"/>
        <v>3.4077113074056919</v>
      </c>
    </row>
    <row r="11" spans="1:9" ht="18" customHeight="1">
      <c r="A11" s="97"/>
      <c r="B11" s="97"/>
      <c r="C11" s="62"/>
      <c r="D11" s="62"/>
      <c r="E11" s="46" t="s">
        <v>23</v>
      </c>
      <c r="F11" s="53">
        <v>40805</v>
      </c>
      <c r="G11" s="54">
        <f t="shared" si="1"/>
        <v>5.8819459359724853</v>
      </c>
      <c r="H11" s="53">
        <v>40162</v>
      </c>
      <c r="I11" s="54">
        <f t="shared" si="0"/>
        <v>1.6010158856630596</v>
      </c>
    </row>
    <row r="12" spans="1:9" ht="18" customHeight="1">
      <c r="A12" s="97"/>
      <c r="B12" s="97"/>
      <c r="C12" s="62"/>
      <c r="D12" s="62"/>
      <c r="E12" s="46" t="s">
        <v>24</v>
      </c>
      <c r="F12" s="53">
        <v>2263</v>
      </c>
      <c r="G12" s="54">
        <f t="shared" si="1"/>
        <v>0.3262061917192926</v>
      </c>
      <c r="H12" s="53">
        <v>1846</v>
      </c>
      <c r="I12" s="54">
        <f t="shared" si="0"/>
        <v>22.589382448537386</v>
      </c>
    </row>
    <row r="13" spans="1:9" ht="18" customHeight="1">
      <c r="A13" s="97"/>
      <c r="B13" s="97"/>
      <c r="C13" s="62"/>
      <c r="D13" s="61"/>
      <c r="E13" s="46" t="s">
        <v>25</v>
      </c>
      <c r="F13" s="53">
        <v>102</v>
      </c>
      <c r="G13" s="54">
        <f t="shared" si="1"/>
        <v>1.4703062993976068E-2</v>
      </c>
      <c r="H13" s="53">
        <v>106</v>
      </c>
      <c r="I13" s="54">
        <f t="shared" si="0"/>
        <v>-3.7735849056603765</v>
      </c>
    </row>
    <row r="14" spans="1:9" ht="18" customHeight="1">
      <c r="A14" s="97"/>
      <c r="B14" s="97"/>
      <c r="C14" s="62"/>
      <c r="D14" s="60" t="s">
        <v>26</v>
      </c>
      <c r="E14" s="52"/>
      <c r="F14" s="53">
        <v>43599</v>
      </c>
      <c r="G14" s="54">
        <f t="shared" si="1"/>
        <v>6.2846945438662996</v>
      </c>
      <c r="H14" s="53">
        <v>43185</v>
      </c>
      <c r="I14" s="54">
        <f t="shared" si="0"/>
        <v>0.95866620354290166</v>
      </c>
    </row>
    <row r="15" spans="1:9" ht="18" customHeight="1">
      <c r="A15" s="97"/>
      <c r="B15" s="97"/>
      <c r="C15" s="62"/>
      <c r="D15" s="62"/>
      <c r="E15" s="46" t="s">
        <v>27</v>
      </c>
      <c r="F15" s="53">
        <v>1841</v>
      </c>
      <c r="G15" s="54">
        <f t="shared" si="1"/>
        <v>0.26537587227362686</v>
      </c>
      <c r="H15" s="53">
        <v>1729</v>
      </c>
      <c r="I15" s="54">
        <f t="shared" si="0"/>
        <v>6.4777327935222617</v>
      </c>
    </row>
    <row r="16" spans="1:9" ht="18" customHeight="1">
      <c r="A16" s="97"/>
      <c r="B16" s="97"/>
      <c r="C16" s="62"/>
      <c r="D16" s="61"/>
      <c r="E16" s="46" t="s">
        <v>28</v>
      </c>
      <c r="F16" s="53">
        <v>41758</v>
      </c>
      <c r="G16" s="54">
        <f t="shared" si="1"/>
        <v>6.0193186715926732</v>
      </c>
      <c r="H16" s="53">
        <v>41456</v>
      </c>
      <c r="I16" s="54">
        <f t="shared" si="0"/>
        <v>0.72848321111540493</v>
      </c>
    </row>
    <row r="17" spans="1:9" ht="18" customHeight="1">
      <c r="A17" s="97"/>
      <c r="B17" s="97"/>
      <c r="C17" s="62"/>
      <c r="D17" s="98" t="s">
        <v>29</v>
      </c>
      <c r="E17" s="99"/>
      <c r="F17" s="53">
        <v>36309</v>
      </c>
      <c r="G17" s="54">
        <f t="shared" si="1"/>
        <v>5.2338579828262466</v>
      </c>
      <c r="H17" s="53">
        <v>36267</v>
      </c>
      <c r="I17" s="54">
        <f t="shared" si="0"/>
        <v>0.11580775911985697</v>
      </c>
    </row>
    <row r="18" spans="1:9" ht="18" customHeight="1">
      <c r="A18" s="97"/>
      <c r="B18" s="97"/>
      <c r="C18" s="62"/>
      <c r="D18" s="98" t="s">
        <v>93</v>
      </c>
      <c r="E18" s="100"/>
      <c r="F18" s="53">
        <v>2667</v>
      </c>
      <c r="G18" s="54">
        <f t="shared" si="1"/>
        <v>0.38444185298955075</v>
      </c>
      <c r="H18" s="53">
        <v>3313</v>
      </c>
      <c r="I18" s="54">
        <f t="shared" si="0"/>
        <v>-19.498943555689706</v>
      </c>
    </row>
    <row r="19" spans="1:9" ht="18" customHeight="1">
      <c r="A19" s="97"/>
      <c r="B19" s="97"/>
      <c r="C19" s="61"/>
      <c r="D19" s="98" t="s">
        <v>94</v>
      </c>
      <c r="E19" s="100"/>
      <c r="F19" s="53">
        <v>0</v>
      </c>
      <c r="G19" s="54">
        <f t="shared" si="1"/>
        <v>0</v>
      </c>
      <c r="H19" s="53">
        <v>0</v>
      </c>
      <c r="I19" s="54" t="e">
        <f t="shared" si="0"/>
        <v>#DIV/0!</v>
      </c>
    </row>
    <row r="20" spans="1:9" ht="18" customHeight="1">
      <c r="A20" s="97"/>
      <c r="B20" s="97"/>
      <c r="C20" s="52" t="s">
        <v>4</v>
      </c>
      <c r="D20" s="52"/>
      <c r="E20" s="52"/>
      <c r="F20" s="53">
        <v>23498</v>
      </c>
      <c r="G20" s="54">
        <f t="shared" si="1"/>
        <v>3.3871821003181339</v>
      </c>
      <c r="H20" s="53">
        <v>23406</v>
      </c>
      <c r="I20" s="54">
        <f t="shared" si="0"/>
        <v>0.3930616081346594</v>
      </c>
    </row>
    <row r="21" spans="1:9" ht="18" customHeight="1">
      <c r="A21" s="97"/>
      <c r="B21" s="97"/>
      <c r="C21" s="52" t="s">
        <v>5</v>
      </c>
      <c r="D21" s="52"/>
      <c r="E21" s="52"/>
      <c r="F21" s="53">
        <v>153144</v>
      </c>
      <c r="G21" s="54">
        <f t="shared" si="1"/>
        <v>22.075351756367365</v>
      </c>
      <c r="H21" s="53">
        <v>142607</v>
      </c>
      <c r="I21" s="54">
        <f t="shared" si="0"/>
        <v>7.3888378550842626</v>
      </c>
    </row>
    <row r="22" spans="1:9" ht="18" customHeight="1">
      <c r="A22" s="97"/>
      <c r="B22" s="97"/>
      <c r="C22" s="52" t="s">
        <v>30</v>
      </c>
      <c r="D22" s="52"/>
      <c r="E22" s="52"/>
      <c r="F22" s="53">
        <v>3734</v>
      </c>
      <c r="G22" s="54">
        <f t="shared" si="1"/>
        <v>0.53824742372065326</v>
      </c>
      <c r="H22" s="53">
        <v>7211</v>
      </c>
      <c r="I22" s="54">
        <f t="shared" si="0"/>
        <v>-48.218000277354044</v>
      </c>
    </row>
    <row r="23" spans="1:9" ht="18" customHeight="1">
      <c r="A23" s="97"/>
      <c r="B23" s="97"/>
      <c r="C23" s="52" t="s">
        <v>6</v>
      </c>
      <c r="D23" s="52"/>
      <c r="E23" s="52"/>
      <c r="F23" s="53">
        <v>150108</v>
      </c>
      <c r="G23" s="54">
        <f t="shared" si="1"/>
        <v>21.637719410781958</v>
      </c>
      <c r="H23" s="53">
        <v>149537</v>
      </c>
      <c r="I23" s="54">
        <f t="shared" si="0"/>
        <v>0.38184529581306581</v>
      </c>
    </row>
    <row r="24" spans="1:9" ht="18" customHeight="1">
      <c r="A24" s="97"/>
      <c r="B24" s="97"/>
      <c r="C24" s="52" t="s">
        <v>31</v>
      </c>
      <c r="D24" s="52"/>
      <c r="E24" s="52"/>
      <c r="F24" s="53">
        <v>977</v>
      </c>
      <c r="G24" s="54">
        <f t="shared" si="1"/>
        <v>0.14083227985406491</v>
      </c>
      <c r="H24" s="53">
        <v>720</v>
      </c>
      <c r="I24" s="54">
        <f t="shared" si="0"/>
        <v>35.69444444444445</v>
      </c>
    </row>
    <row r="25" spans="1:9" ht="18" customHeight="1">
      <c r="A25" s="97"/>
      <c r="B25" s="97"/>
      <c r="C25" s="52" t="s">
        <v>7</v>
      </c>
      <c r="D25" s="52"/>
      <c r="E25" s="52"/>
      <c r="F25" s="53">
        <v>66204</v>
      </c>
      <c r="G25" s="54">
        <f t="shared" si="1"/>
        <v>9.5431527691489375</v>
      </c>
      <c r="H25" s="53">
        <v>57923</v>
      </c>
      <c r="I25" s="54">
        <f t="shared" si="0"/>
        <v>14.296566130897915</v>
      </c>
    </row>
    <row r="26" spans="1:9" ht="18" customHeight="1">
      <c r="A26" s="97"/>
      <c r="B26" s="97"/>
      <c r="C26" s="52" t="s">
        <v>8</v>
      </c>
      <c r="D26" s="52"/>
      <c r="E26" s="52"/>
      <c r="F26" s="53">
        <v>110372</v>
      </c>
      <c r="G26" s="54">
        <f t="shared" si="1"/>
        <v>15.909867340893399</v>
      </c>
      <c r="H26" s="53">
        <v>82858</v>
      </c>
      <c r="I26" s="54">
        <f t="shared" si="0"/>
        <v>33.206208211639201</v>
      </c>
    </row>
    <row r="27" spans="1:9" ht="18" customHeight="1">
      <c r="A27" s="97"/>
      <c r="B27" s="97"/>
      <c r="C27" s="52" t="s">
        <v>9</v>
      </c>
      <c r="D27" s="52"/>
      <c r="E27" s="52"/>
      <c r="F27" s="53">
        <f>SUM(F9,F20:F26)</f>
        <v>693733</v>
      </c>
      <c r="G27" s="54">
        <f t="shared" si="1"/>
        <v>100</v>
      </c>
      <c r="H27" s="53">
        <f>SUM(H9,H20:H26)</f>
        <v>649453</v>
      </c>
      <c r="I27" s="54">
        <f t="shared" si="0"/>
        <v>6.8180453396935681</v>
      </c>
    </row>
    <row r="28" spans="1:9" ht="18" customHeight="1">
      <c r="A28" s="97"/>
      <c r="B28" s="97" t="s">
        <v>88</v>
      </c>
      <c r="C28" s="60" t="s">
        <v>10</v>
      </c>
      <c r="D28" s="52"/>
      <c r="E28" s="52"/>
      <c r="F28" s="53">
        <v>215337</v>
      </c>
      <c r="G28" s="54">
        <f t="shared" ref="G28:G45" si="2">F28/$F$45*100</f>
        <v>33.001737925707509</v>
      </c>
      <c r="H28" s="53">
        <v>224786</v>
      </c>
      <c r="I28" s="54">
        <f t="shared" si="0"/>
        <v>-4.2035536020926578</v>
      </c>
    </row>
    <row r="29" spans="1:9" ht="18" customHeight="1">
      <c r="A29" s="97"/>
      <c r="B29" s="97"/>
      <c r="C29" s="62"/>
      <c r="D29" s="52" t="s">
        <v>11</v>
      </c>
      <c r="E29" s="52"/>
      <c r="F29" s="53">
        <v>122700</v>
      </c>
      <c r="G29" s="54">
        <f t="shared" si="2"/>
        <v>18.804540062712451</v>
      </c>
      <c r="H29" s="53">
        <v>127040</v>
      </c>
      <c r="I29" s="54">
        <f t="shared" si="0"/>
        <v>-3.416246851385385</v>
      </c>
    </row>
    <row r="30" spans="1:9" ht="18" customHeight="1">
      <c r="A30" s="97"/>
      <c r="B30" s="97"/>
      <c r="C30" s="62"/>
      <c r="D30" s="52" t="s">
        <v>32</v>
      </c>
      <c r="E30" s="52"/>
      <c r="F30" s="53">
        <v>11626</v>
      </c>
      <c r="G30" s="54">
        <f t="shared" si="2"/>
        <v>1.7817569907831701</v>
      </c>
      <c r="H30" s="53">
        <v>12353</v>
      </c>
      <c r="I30" s="54">
        <f t="shared" si="0"/>
        <v>-5.8852100704282373</v>
      </c>
    </row>
    <row r="31" spans="1:9" ht="18" customHeight="1">
      <c r="A31" s="97"/>
      <c r="B31" s="97"/>
      <c r="C31" s="61"/>
      <c r="D31" s="52" t="s">
        <v>12</v>
      </c>
      <c r="E31" s="52"/>
      <c r="F31" s="53">
        <v>81011</v>
      </c>
      <c r="G31" s="54">
        <f t="shared" si="2"/>
        <v>12.415440872211885</v>
      </c>
      <c r="H31" s="53">
        <v>85393</v>
      </c>
      <c r="I31" s="54">
        <f t="shared" si="0"/>
        <v>-5.1315681613246955</v>
      </c>
    </row>
    <row r="32" spans="1:9" ht="18" customHeight="1">
      <c r="A32" s="97"/>
      <c r="B32" s="97"/>
      <c r="C32" s="60" t="s">
        <v>13</v>
      </c>
      <c r="D32" s="52"/>
      <c r="E32" s="52"/>
      <c r="F32" s="53">
        <v>307040</v>
      </c>
      <c r="G32" s="54">
        <f t="shared" si="2"/>
        <v>47.05579446499781</v>
      </c>
      <c r="H32" s="53">
        <v>286718</v>
      </c>
      <c r="I32" s="54">
        <f t="shared" si="0"/>
        <v>7.0878005566445079</v>
      </c>
    </row>
    <row r="33" spans="1:9" ht="18" customHeight="1">
      <c r="A33" s="97"/>
      <c r="B33" s="97"/>
      <c r="C33" s="62"/>
      <c r="D33" s="52" t="s">
        <v>14</v>
      </c>
      <c r="E33" s="52"/>
      <c r="F33" s="53">
        <v>59746</v>
      </c>
      <c r="G33" s="54">
        <f t="shared" si="2"/>
        <v>9.156447030047417</v>
      </c>
      <c r="H33" s="53">
        <v>30635</v>
      </c>
      <c r="I33" s="54">
        <f t="shared" si="0"/>
        <v>95.025297861922638</v>
      </c>
    </row>
    <row r="34" spans="1:9" ht="18" customHeight="1">
      <c r="A34" s="97"/>
      <c r="B34" s="97"/>
      <c r="C34" s="62"/>
      <c r="D34" s="52" t="s">
        <v>33</v>
      </c>
      <c r="E34" s="52"/>
      <c r="F34" s="53">
        <v>6143</v>
      </c>
      <c r="G34" s="54">
        <f t="shared" si="2"/>
        <v>0.94145305301746207</v>
      </c>
      <c r="H34" s="53">
        <v>6566</v>
      </c>
      <c r="I34" s="54">
        <f t="shared" si="0"/>
        <v>-6.4422784038988716</v>
      </c>
    </row>
    <row r="35" spans="1:9" ht="18" customHeight="1">
      <c r="A35" s="97"/>
      <c r="B35" s="97"/>
      <c r="C35" s="62"/>
      <c r="D35" s="52" t="s">
        <v>34</v>
      </c>
      <c r="E35" s="52"/>
      <c r="F35" s="53">
        <v>164531</v>
      </c>
      <c r="G35" s="54">
        <f t="shared" si="2"/>
        <v>25.215401638615663</v>
      </c>
      <c r="H35" s="53">
        <v>191035</v>
      </c>
      <c r="I35" s="54">
        <f t="shared" si="0"/>
        <v>-13.87389745334624</v>
      </c>
    </row>
    <row r="36" spans="1:9" ht="18" customHeight="1">
      <c r="A36" s="97"/>
      <c r="B36" s="97"/>
      <c r="C36" s="62"/>
      <c r="D36" s="52" t="s">
        <v>35</v>
      </c>
      <c r="E36" s="52"/>
      <c r="F36" s="53">
        <v>6288</v>
      </c>
      <c r="G36" s="54">
        <f t="shared" si="2"/>
        <v>0.9636752071258019</v>
      </c>
      <c r="H36" s="53">
        <v>6296</v>
      </c>
      <c r="I36" s="54">
        <f t="shared" si="0"/>
        <v>-0.12706480304955914</v>
      </c>
    </row>
    <row r="37" spans="1:9" ht="18" customHeight="1">
      <c r="A37" s="97"/>
      <c r="B37" s="97"/>
      <c r="C37" s="62"/>
      <c r="D37" s="52" t="s">
        <v>15</v>
      </c>
      <c r="E37" s="52"/>
      <c r="F37" s="53">
        <v>23054</v>
      </c>
      <c r="G37" s="54">
        <f t="shared" si="2"/>
        <v>3.5331692469908136</v>
      </c>
      <c r="H37" s="53">
        <v>10561</v>
      </c>
      <c r="I37" s="54">
        <f t="shared" si="0"/>
        <v>118.2937221853991</v>
      </c>
    </row>
    <row r="38" spans="1:9" ht="18" customHeight="1">
      <c r="A38" s="97"/>
      <c r="B38" s="97"/>
      <c r="C38" s="61"/>
      <c r="D38" s="52" t="s">
        <v>36</v>
      </c>
      <c r="E38" s="52"/>
      <c r="F38" s="53">
        <v>47278</v>
      </c>
      <c r="G38" s="54">
        <f t="shared" si="2"/>
        <v>7.2456482892006457</v>
      </c>
      <c r="H38" s="53">
        <v>41625</v>
      </c>
      <c r="I38" s="54">
        <f t="shared" si="0"/>
        <v>13.580780780780778</v>
      </c>
    </row>
    <row r="39" spans="1:9" ht="18" customHeight="1">
      <c r="A39" s="97"/>
      <c r="B39" s="97"/>
      <c r="C39" s="60" t="s">
        <v>16</v>
      </c>
      <c r="D39" s="52"/>
      <c r="E39" s="52"/>
      <c r="F39" s="53">
        <v>130125</v>
      </c>
      <c r="G39" s="54">
        <f t="shared" si="2"/>
        <v>19.942467609294685</v>
      </c>
      <c r="H39" s="53">
        <v>112374</v>
      </c>
      <c r="I39" s="54">
        <f t="shared" si="0"/>
        <v>15.796358588285543</v>
      </c>
    </row>
    <row r="40" spans="1:9" ht="18" customHeight="1">
      <c r="A40" s="97"/>
      <c r="B40" s="97"/>
      <c r="C40" s="62"/>
      <c r="D40" s="60" t="s">
        <v>17</v>
      </c>
      <c r="E40" s="52"/>
      <c r="F40" s="53">
        <v>117907</v>
      </c>
      <c r="G40" s="54">
        <f t="shared" si="2"/>
        <v>18.069982927255396</v>
      </c>
      <c r="H40" s="53">
        <v>107325</v>
      </c>
      <c r="I40" s="54">
        <f t="shared" si="0"/>
        <v>9.8597717214069505</v>
      </c>
    </row>
    <row r="41" spans="1:9" ht="18" customHeight="1">
      <c r="A41" s="97"/>
      <c r="B41" s="97"/>
      <c r="C41" s="62"/>
      <c r="D41" s="62"/>
      <c r="E41" s="56" t="s">
        <v>91</v>
      </c>
      <c r="F41" s="53">
        <v>77930</v>
      </c>
      <c r="G41" s="54">
        <f t="shared" si="2"/>
        <v>11.94325841146847</v>
      </c>
      <c r="H41" s="53">
        <v>80849</v>
      </c>
      <c r="I41" s="57">
        <f t="shared" si="0"/>
        <v>-3.6104342663483724</v>
      </c>
    </row>
    <row r="42" spans="1:9" ht="18" customHeight="1">
      <c r="A42" s="97"/>
      <c r="B42" s="97"/>
      <c r="C42" s="62"/>
      <c r="D42" s="61"/>
      <c r="E42" s="46" t="s">
        <v>37</v>
      </c>
      <c r="F42" s="53">
        <v>39977</v>
      </c>
      <c r="G42" s="54">
        <f t="shared" si="2"/>
        <v>6.1267245157869255</v>
      </c>
      <c r="H42" s="53">
        <v>26430</v>
      </c>
      <c r="I42" s="57">
        <f t="shared" si="0"/>
        <v>51.256148316307225</v>
      </c>
    </row>
    <row r="43" spans="1:9" ht="18" customHeight="1">
      <c r="A43" s="97"/>
      <c r="B43" s="97"/>
      <c r="C43" s="62"/>
      <c r="D43" s="52" t="s">
        <v>38</v>
      </c>
      <c r="E43" s="52"/>
      <c r="F43" s="53">
        <v>12217</v>
      </c>
      <c r="G43" s="54">
        <f t="shared" si="2"/>
        <v>1.8723314258040586</v>
      </c>
      <c r="H43" s="53">
        <v>5049</v>
      </c>
      <c r="I43" s="57">
        <f t="shared" si="0"/>
        <v>141.96870667458904</v>
      </c>
    </row>
    <row r="44" spans="1:9" ht="18" customHeight="1">
      <c r="A44" s="97"/>
      <c r="B44" s="97"/>
      <c r="C44" s="61"/>
      <c r="D44" s="52" t="s">
        <v>39</v>
      </c>
      <c r="E44" s="52"/>
      <c r="F44" s="53">
        <v>0</v>
      </c>
      <c r="G44" s="54">
        <f t="shared" si="2"/>
        <v>0</v>
      </c>
      <c r="H44" s="53">
        <v>0</v>
      </c>
      <c r="I44" s="54" t="e">
        <f t="shared" si="0"/>
        <v>#DIV/0!</v>
      </c>
    </row>
    <row r="45" spans="1:9" ht="18" customHeight="1">
      <c r="A45" s="97"/>
      <c r="B45" s="97"/>
      <c r="C45" s="46" t="s">
        <v>18</v>
      </c>
      <c r="D45" s="46"/>
      <c r="E45" s="46"/>
      <c r="F45" s="53">
        <f>SUM(F28,F32,F39)</f>
        <v>652502</v>
      </c>
      <c r="G45" s="54">
        <f t="shared" si="2"/>
        <v>100</v>
      </c>
      <c r="H45" s="53">
        <f>SUM(H28,H32,H39)</f>
        <v>623878</v>
      </c>
      <c r="I45" s="54">
        <f t="shared" si="0"/>
        <v>4.5880765149596492</v>
      </c>
    </row>
    <row r="46" spans="1:9">
      <c r="A46" s="22" t="s">
        <v>19</v>
      </c>
    </row>
    <row r="47" spans="1:9">
      <c r="A47" s="23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C2" sqref="C2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90625" style="2" customWidth="1"/>
    <col min="4" max="9" width="11.90625" style="2" customWidth="1"/>
    <col min="10" max="16384" width="9" style="2"/>
  </cols>
  <sheetData>
    <row r="1" spans="1:9" ht="34" customHeight="1">
      <c r="A1" s="32" t="s">
        <v>0</v>
      </c>
      <c r="B1" s="32"/>
      <c r="C1" s="126" t="s">
        <v>260</v>
      </c>
      <c r="D1" s="33"/>
      <c r="E1" s="33"/>
    </row>
    <row r="4" spans="1:9">
      <c r="A4" s="34" t="s">
        <v>112</v>
      </c>
    </row>
    <row r="5" spans="1:9">
      <c r="I5" s="9" t="s">
        <v>113</v>
      </c>
    </row>
    <row r="6" spans="1:9" s="36" customFormat="1" ht="29.25" customHeight="1">
      <c r="A6" s="49" t="s">
        <v>114</v>
      </c>
      <c r="B6" s="47"/>
      <c r="C6" s="47"/>
      <c r="D6" s="47"/>
      <c r="E6" s="35" t="s">
        <v>231</v>
      </c>
      <c r="F6" s="35" t="s">
        <v>232</v>
      </c>
      <c r="G6" s="35" t="s">
        <v>237</v>
      </c>
      <c r="H6" s="35" t="s">
        <v>239</v>
      </c>
      <c r="I6" s="35" t="s">
        <v>249</v>
      </c>
    </row>
    <row r="7" spans="1:9" ht="27" customHeight="1">
      <c r="A7" s="97" t="s">
        <v>115</v>
      </c>
      <c r="B7" s="60" t="s">
        <v>116</v>
      </c>
      <c r="C7" s="52"/>
      <c r="D7" s="65" t="s">
        <v>117</v>
      </c>
      <c r="E7" s="90">
        <v>541721</v>
      </c>
      <c r="F7" s="90">
        <v>623972</v>
      </c>
      <c r="G7" s="90">
        <v>673572</v>
      </c>
      <c r="H7" s="90">
        <v>649453</v>
      </c>
      <c r="I7" s="35">
        <v>693733</v>
      </c>
    </row>
    <row r="8" spans="1:9" ht="27" customHeight="1">
      <c r="A8" s="97"/>
      <c r="B8" s="78"/>
      <c r="C8" s="52" t="s">
        <v>118</v>
      </c>
      <c r="D8" s="65" t="s">
        <v>41</v>
      </c>
      <c r="E8" s="89">
        <v>312916</v>
      </c>
      <c r="F8" s="89">
        <v>314474</v>
      </c>
      <c r="G8" s="89">
        <v>346323</v>
      </c>
      <c r="H8" s="70">
        <v>352048</v>
      </c>
      <c r="I8" s="70">
        <v>363150</v>
      </c>
    </row>
    <row r="9" spans="1:9" ht="27" customHeight="1">
      <c r="A9" s="97"/>
      <c r="B9" s="52" t="s">
        <v>119</v>
      </c>
      <c r="C9" s="52"/>
      <c r="D9" s="65"/>
      <c r="E9" s="89">
        <v>530771</v>
      </c>
      <c r="F9" s="89">
        <v>609964</v>
      </c>
      <c r="G9" s="89">
        <v>656268</v>
      </c>
      <c r="H9" s="71">
        <v>623878</v>
      </c>
      <c r="I9" s="71">
        <v>652502</v>
      </c>
    </row>
    <row r="10" spans="1:9" ht="27" customHeight="1">
      <c r="A10" s="97"/>
      <c r="B10" s="52" t="s">
        <v>120</v>
      </c>
      <c r="C10" s="52"/>
      <c r="D10" s="65"/>
      <c r="E10" s="89">
        <v>10950</v>
      </c>
      <c r="F10" s="89">
        <v>14008</v>
      </c>
      <c r="G10" s="89">
        <v>17303</v>
      </c>
      <c r="H10" s="71">
        <v>25575</v>
      </c>
      <c r="I10" s="71">
        <v>41231</v>
      </c>
    </row>
    <row r="11" spans="1:9" ht="27" customHeight="1">
      <c r="A11" s="97"/>
      <c r="B11" s="52" t="s">
        <v>121</v>
      </c>
      <c r="C11" s="52"/>
      <c r="D11" s="65"/>
      <c r="E11" s="89">
        <v>10207</v>
      </c>
      <c r="F11" s="89">
        <v>13210</v>
      </c>
      <c r="G11" s="89">
        <v>15481</v>
      </c>
      <c r="H11" s="71">
        <v>23710</v>
      </c>
      <c r="I11" s="71">
        <v>38496</v>
      </c>
    </row>
    <row r="12" spans="1:9" ht="27" customHeight="1">
      <c r="A12" s="97"/>
      <c r="B12" s="52" t="s">
        <v>122</v>
      </c>
      <c r="C12" s="52"/>
      <c r="D12" s="65"/>
      <c r="E12" s="89">
        <v>743</v>
      </c>
      <c r="F12" s="89">
        <v>798</v>
      </c>
      <c r="G12" s="89">
        <v>1822</v>
      </c>
      <c r="H12" s="71">
        <v>1865</v>
      </c>
      <c r="I12" s="71">
        <v>2736</v>
      </c>
    </row>
    <row r="13" spans="1:9" ht="27" customHeight="1">
      <c r="A13" s="97"/>
      <c r="B13" s="52" t="s">
        <v>123</v>
      </c>
      <c r="C13" s="52"/>
      <c r="D13" s="65"/>
      <c r="E13" s="89">
        <v>6</v>
      </c>
      <c r="F13" s="89">
        <v>55</v>
      </c>
      <c r="G13" s="89">
        <v>1025</v>
      </c>
      <c r="H13" s="71">
        <v>43</v>
      </c>
      <c r="I13" s="71">
        <v>870</v>
      </c>
    </row>
    <row r="14" spans="1:9" ht="27" customHeight="1">
      <c r="A14" s="97"/>
      <c r="B14" s="52" t="s">
        <v>124</v>
      </c>
      <c r="C14" s="52"/>
      <c r="D14" s="65"/>
      <c r="E14" s="89">
        <v>3064</v>
      </c>
      <c r="F14" s="89">
        <v>0</v>
      </c>
      <c r="G14" s="89">
        <v>3000</v>
      </c>
      <c r="H14" s="71">
        <v>3000</v>
      </c>
      <c r="I14" s="71">
        <v>0</v>
      </c>
    </row>
    <row r="15" spans="1:9" ht="27" customHeight="1">
      <c r="A15" s="97"/>
      <c r="B15" s="52" t="s">
        <v>125</v>
      </c>
      <c r="C15" s="52"/>
      <c r="D15" s="65"/>
      <c r="E15" s="89">
        <v>3070</v>
      </c>
      <c r="F15" s="89">
        <v>-1351</v>
      </c>
      <c r="G15" s="89">
        <v>5425</v>
      </c>
      <c r="H15" s="71">
        <v>3043</v>
      </c>
      <c r="I15" s="71">
        <v>1888</v>
      </c>
    </row>
    <row r="16" spans="1:9" ht="27" customHeight="1">
      <c r="A16" s="97"/>
      <c r="B16" s="52" t="s">
        <v>126</v>
      </c>
      <c r="C16" s="52"/>
      <c r="D16" s="65" t="s">
        <v>42</v>
      </c>
      <c r="E16" s="89">
        <v>116650</v>
      </c>
      <c r="F16" s="89">
        <v>119274</v>
      </c>
      <c r="G16" s="89">
        <v>132063</v>
      </c>
      <c r="H16" s="71">
        <v>135187</v>
      </c>
      <c r="I16" s="71">
        <v>143260</v>
      </c>
    </row>
    <row r="17" spans="1:9" ht="27" customHeight="1">
      <c r="A17" s="97"/>
      <c r="B17" s="52" t="s">
        <v>127</v>
      </c>
      <c r="C17" s="52"/>
      <c r="D17" s="65" t="s">
        <v>43</v>
      </c>
      <c r="E17" s="89">
        <v>40763</v>
      </c>
      <c r="F17" s="89">
        <v>37078</v>
      </c>
      <c r="G17" s="89">
        <v>26385</v>
      </c>
      <c r="H17" s="71">
        <v>39078</v>
      </c>
      <c r="I17" s="71">
        <v>47335</v>
      </c>
    </row>
    <row r="18" spans="1:9" ht="27" customHeight="1">
      <c r="A18" s="97"/>
      <c r="B18" s="52" t="s">
        <v>128</v>
      </c>
      <c r="C18" s="52"/>
      <c r="D18" s="65" t="s">
        <v>44</v>
      </c>
      <c r="E18" s="89">
        <v>1199880</v>
      </c>
      <c r="F18" s="89">
        <v>1205147</v>
      </c>
      <c r="G18" s="89">
        <v>1202029</v>
      </c>
      <c r="H18" s="71">
        <v>1178336</v>
      </c>
      <c r="I18" s="71">
        <v>1167337</v>
      </c>
    </row>
    <row r="19" spans="1:9" ht="27" customHeight="1">
      <c r="A19" s="97"/>
      <c r="B19" s="52" t="s">
        <v>129</v>
      </c>
      <c r="C19" s="52"/>
      <c r="D19" s="65" t="s">
        <v>130</v>
      </c>
      <c r="E19" s="89">
        <f>E17+E18-E16</f>
        <v>1123993</v>
      </c>
      <c r="F19" s="89">
        <f>F17+F18-F16</f>
        <v>1122951</v>
      </c>
      <c r="G19" s="89">
        <f>G17+G18-G16</f>
        <v>1096351</v>
      </c>
      <c r="H19" s="89">
        <f>H17+H18-H16</f>
        <v>1082227</v>
      </c>
      <c r="I19" s="69">
        <f>I17+I18-I16</f>
        <v>1071412</v>
      </c>
    </row>
    <row r="20" spans="1:9" ht="27" customHeight="1">
      <c r="A20" s="97"/>
      <c r="B20" s="52" t="s">
        <v>131</v>
      </c>
      <c r="C20" s="52"/>
      <c r="D20" s="65" t="s">
        <v>132</v>
      </c>
      <c r="E20" s="72">
        <f>E18/E8</f>
        <v>3.8345114982934718</v>
      </c>
      <c r="F20" s="72">
        <f>F18/F8</f>
        <v>3.8322627625813261</v>
      </c>
      <c r="G20" s="72">
        <f>G18/G8</f>
        <v>3.4708321422487098</v>
      </c>
      <c r="H20" s="72">
        <f>H18/H8</f>
        <v>3.3470890333136389</v>
      </c>
      <c r="I20" s="72">
        <f>I18/I8</f>
        <v>3.2144761117995317</v>
      </c>
    </row>
    <row r="21" spans="1:9" ht="27" customHeight="1">
      <c r="A21" s="97"/>
      <c r="B21" s="52" t="s">
        <v>133</v>
      </c>
      <c r="C21" s="52"/>
      <c r="D21" s="65" t="s">
        <v>134</v>
      </c>
      <c r="E21" s="72">
        <f>E19/E8</f>
        <v>3.5919959350113131</v>
      </c>
      <c r="F21" s="72">
        <f>F19/F8</f>
        <v>3.5708866233774494</v>
      </c>
      <c r="G21" s="72">
        <f>G19/G8</f>
        <v>3.1656892554060803</v>
      </c>
      <c r="H21" s="72">
        <f>H19/H8</f>
        <v>3.0740893287279007</v>
      </c>
      <c r="I21" s="72">
        <f>I19/I8</f>
        <v>2.9503290651246044</v>
      </c>
    </row>
    <row r="22" spans="1:9" ht="27" customHeight="1">
      <c r="A22" s="97"/>
      <c r="B22" s="52" t="s">
        <v>135</v>
      </c>
      <c r="C22" s="52"/>
      <c r="D22" s="65" t="s">
        <v>136</v>
      </c>
      <c r="E22" s="89">
        <v>1039750.1577112116</v>
      </c>
      <c r="F22" s="89">
        <f>F18/F24*1000000</f>
        <v>1064123.0311710283</v>
      </c>
      <c r="G22" s="89">
        <f>G18/G24*1000000</f>
        <v>1061369.8934947189</v>
      </c>
      <c r="H22" s="89">
        <f>H18/H24*1000000</f>
        <v>1040449.402486124</v>
      </c>
      <c r="I22" s="69">
        <f>I18/I24*1000000</f>
        <v>1030737.4841725487</v>
      </c>
    </row>
    <row r="23" spans="1:9" ht="27" customHeight="1">
      <c r="A23" s="97"/>
      <c r="B23" s="52" t="s">
        <v>137</v>
      </c>
      <c r="C23" s="52"/>
      <c r="D23" s="65" t="s">
        <v>138</v>
      </c>
      <c r="E23" s="89">
        <v>973990.64824507281</v>
      </c>
      <c r="F23" s="89">
        <f>F19/F24*1000000</f>
        <v>991545.44796322554</v>
      </c>
      <c r="G23" s="89">
        <f>G19/G24*1000000</f>
        <v>968058.12846680789</v>
      </c>
      <c r="H23" s="89">
        <f>H19/H24*1000000</f>
        <v>955586.89160337159</v>
      </c>
      <c r="I23" s="69">
        <f>I19/I24*1000000</f>
        <v>946037.44196601224</v>
      </c>
    </row>
    <row r="24" spans="1:9" ht="27" customHeight="1">
      <c r="A24" s="97"/>
      <c r="B24" s="73" t="s">
        <v>139</v>
      </c>
      <c r="C24" s="74"/>
      <c r="D24" s="65" t="s">
        <v>140</v>
      </c>
      <c r="E24" s="89">
        <v>1154008</v>
      </c>
      <c r="F24" s="89">
        <v>1132526</v>
      </c>
      <c r="G24" s="71">
        <v>1132526</v>
      </c>
      <c r="H24" s="71">
        <v>1132526</v>
      </c>
      <c r="I24" s="71">
        <v>1132526</v>
      </c>
    </row>
    <row r="25" spans="1:9" ht="27" customHeight="1">
      <c r="A25" s="97"/>
      <c r="B25" s="46" t="s">
        <v>141</v>
      </c>
      <c r="C25" s="46"/>
      <c r="D25" s="46"/>
      <c r="E25" s="89">
        <v>306234</v>
      </c>
      <c r="F25" s="89">
        <v>307539</v>
      </c>
      <c r="G25" s="89">
        <v>320897</v>
      </c>
      <c r="H25" s="88">
        <v>312076</v>
      </c>
      <c r="I25" s="53">
        <v>316093</v>
      </c>
    </row>
    <row r="26" spans="1:9" ht="27" customHeight="1">
      <c r="A26" s="97"/>
      <c r="B26" s="46" t="s">
        <v>142</v>
      </c>
      <c r="C26" s="46"/>
      <c r="D26" s="46"/>
      <c r="E26" s="75">
        <v>0.51283999999999996</v>
      </c>
      <c r="F26" s="75">
        <v>0.51800000000000002</v>
      </c>
      <c r="G26" s="75">
        <v>0.497</v>
      </c>
      <c r="H26" s="76">
        <v>0.48499999999999999</v>
      </c>
      <c r="I26" s="76">
        <v>0.47816999999999998</v>
      </c>
    </row>
    <row r="27" spans="1:9" ht="27" customHeight="1">
      <c r="A27" s="97"/>
      <c r="B27" s="46" t="s">
        <v>143</v>
      </c>
      <c r="C27" s="46"/>
      <c r="D27" s="46"/>
      <c r="E27" s="57">
        <v>0.24199999999999999</v>
      </c>
      <c r="F27" s="57">
        <v>0.3</v>
      </c>
      <c r="G27" s="57">
        <v>0.56999999999999995</v>
      </c>
      <c r="H27" s="54">
        <v>0.6</v>
      </c>
      <c r="I27" s="54">
        <v>0.87</v>
      </c>
    </row>
    <row r="28" spans="1:9" ht="27" customHeight="1">
      <c r="A28" s="97"/>
      <c r="B28" s="46" t="s">
        <v>144</v>
      </c>
      <c r="C28" s="46"/>
      <c r="D28" s="46"/>
      <c r="E28" s="57">
        <v>95.8</v>
      </c>
      <c r="F28" s="57">
        <v>94.3</v>
      </c>
      <c r="G28" s="57">
        <v>87.7</v>
      </c>
      <c r="H28" s="54">
        <v>92.3</v>
      </c>
      <c r="I28" s="54">
        <v>92.3</v>
      </c>
    </row>
    <row r="29" spans="1:9" ht="27" customHeight="1">
      <c r="A29" s="97"/>
      <c r="B29" s="46" t="s">
        <v>145</v>
      </c>
      <c r="C29" s="46"/>
      <c r="D29" s="46"/>
      <c r="E29" s="57">
        <v>46.6</v>
      </c>
      <c r="F29" s="57">
        <v>39.5</v>
      </c>
      <c r="G29" s="57">
        <v>40.9</v>
      </c>
      <c r="H29" s="54">
        <v>42.3</v>
      </c>
      <c r="I29" s="54">
        <v>43.2</v>
      </c>
    </row>
    <row r="30" spans="1:9" ht="27" customHeight="1">
      <c r="A30" s="97"/>
      <c r="B30" s="97" t="s">
        <v>146</v>
      </c>
      <c r="C30" s="46" t="s">
        <v>147</v>
      </c>
      <c r="D30" s="46"/>
      <c r="E30" s="57">
        <v>0</v>
      </c>
      <c r="F30" s="57">
        <v>0</v>
      </c>
      <c r="G30" s="57">
        <v>0</v>
      </c>
      <c r="H30" s="54">
        <v>0</v>
      </c>
      <c r="I30" s="54">
        <v>0</v>
      </c>
    </row>
    <row r="31" spans="1:9" ht="27" customHeight="1">
      <c r="A31" s="97"/>
      <c r="B31" s="97"/>
      <c r="C31" s="46" t="s">
        <v>148</v>
      </c>
      <c r="D31" s="46"/>
      <c r="E31" s="57">
        <v>0</v>
      </c>
      <c r="F31" s="57">
        <v>0</v>
      </c>
      <c r="G31" s="57">
        <v>0</v>
      </c>
      <c r="H31" s="54">
        <v>0</v>
      </c>
      <c r="I31" s="54">
        <v>0</v>
      </c>
    </row>
    <row r="32" spans="1:9" ht="27" customHeight="1">
      <c r="A32" s="97"/>
      <c r="B32" s="97"/>
      <c r="C32" s="46" t="s">
        <v>149</v>
      </c>
      <c r="D32" s="46"/>
      <c r="E32" s="57">
        <v>12.9</v>
      </c>
      <c r="F32" s="57">
        <v>12.7</v>
      </c>
      <c r="G32" s="57">
        <v>12.6</v>
      </c>
      <c r="H32" s="54">
        <v>12.5</v>
      </c>
      <c r="I32" s="54">
        <v>12.3</v>
      </c>
    </row>
    <row r="33" spans="1:9" ht="27" customHeight="1">
      <c r="A33" s="97"/>
      <c r="B33" s="97"/>
      <c r="C33" s="46" t="s">
        <v>150</v>
      </c>
      <c r="D33" s="46"/>
      <c r="E33" s="57">
        <v>215.9</v>
      </c>
      <c r="F33" s="57">
        <v>213.9</v>
      </c>
      <c r="G33" s="57">
        <v>196.6</v>
      </c>
      <c r="H33" s="93">
        <v>198.2</v>
      </c>
      <c r="I33" s="77">
        <v>192</v>
      </c>
    </row>
    <row r="34" spans="1:9" ht="27" customHeight="1">
      <c r="A34" s="2" t="s">
        <v>248</v>
      </c>
      <c r="E34" s="37"/>
      <c r="F34" s="37"/>
      <c r="G34" s="37"/>
      <c r="H34" s="37"/>
      <c r="I34" s="38"/>
    </row>
    <row r="35" spans="1:9" ht="27" customHeight="1">
      <c r="A35" s="8" t="s">
        <v>110</v>
      </c>
    </row>
    <row r="36" spans="1:9">
      <c r="A36" s="39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Normal="100" zoomScaleSheetLayoutView="85" workbookViewId="0">
      <pane xSplit="5" ySplit="7" topLeftCell="F15" activePane="bottomRight" state="frozen"/>
      <selection activeCell="L8" sqref="L8"/>
      <selection pane="topRight" activeCell="L8" sqref="L8"/>
      <selection pane="bottomLeft" activeCell="L8" sqref="L8"/>
      <selection pane="bottomRight" activeCell="D2" sqref="D2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125" t="s">
        <v>260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6" customHeight="1">
      <c r="A6" s="103" t="s">
        <v>48</v>
      </c>
      <c r="B6" s="104"/>
      <c r="C6" s="104"/>
      <c r="D6" s="104"/>
      <c r="E6" s="104"/>
      <c r="F6" s="118" t="s">
        <v>252</v>
      </c>
      <c r="G6" s="108"/>
      <c r="H6" s="118" t="s">
        <v>254</v>
      </c>
      <c r="I6" s="108"/>
      <c r="J6" s="118" t="s">
        <v>255</v>
      </c>
      <c r="K6" s="108"/>
      <c r="L6" s="118" t="s">
        <v>251</v>
      </c>
      <c r="M6" s="108"/>
      <c r="N6" s="118" t="s">
        <v>253</v>
      </c>
      <c r="O6" s="108"/>
    </row>
    <row r="7" spans="1:25" ht="16" customHeight="1">
      <c r="A7" s="104"/>
      <c r="B7" s="104"/>
      <c r="C7" s="104"/>
      <c r="D7" s="104"/>
      <c r="E7" s="104"/>
      <c r="F7" s="50" t="s">
        <v>235</v>
      </c>
      <c r="G7" s="50" t="s">
        <v>236</v>
      </c>
      <c r="H7" s="50" t="s">
        <v>235</v>
      </c>
      <c r="I7" s="50" t="s">
        <v>236</v>
      </c>
      <c r="J7" s="50" t="s">
        <v>235</v>
      </c>
      <c r="K7" s="50" t="s">
        <v>236</v>
      </c>
      <c r="L7" s="50" t="s">
        <v>235</v>
      </c>
      <c r="M7" s="50" t="s">
        <v>236</v>
      </c>
      <c r="N7" s="50" t="s">
        <v>235</v>
      </c>
      <c r="O7" s="50" t="s">
        <v>236</v>
      </c>
    </row>
    <row r="8" spans="1:25" ht="16" customHeight="1">
      <c r="A8" s="101" t="s">
        <v>82</v>
      </c>
      <c r="B8" s="60" t="s">
        <v>49</v>
      </c>
      <c r="C8" s="52"/>
      <c r="D8" s="52"/>
      <c r="E8" s="65" t="s">
        <v>40</v>
      </c>
      <c r="F8" s="53">
        <v>6218</v>
      </c>
      <c r="G8" s="53">
        <v>5358</v>
      </c>
      <c r="H8" s="53">
        <v>25718</v>
      </c>
      <c r="I8" s="86">
        <v>26243</v>
      </c>
      <c r="J8" s="53">
        <v>3437</v>
      </c>
      <c r="K8" s="86">
        <v>3376</v>
      </c>
      <c r="L8" s="53">
        <v>3</v>
      </c>
      <c r="M8" s="86">
        <v>3</v>
      </c>
      <c r="N8" s="53">
        <v>3671</v>
      </c>
      <c r="O8" s="53">
        <v>3502</v>
      </c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16" customHeight="1">
      <c r="A9" s="101"/>
      <c r="B9" s="62"/>
      <c r="C9" s="52" t="s">
        <v>50</v>
      </c>
      <c r="D9" s="52"/>
      <c r="E9" s="65" t="s">
        <v>41</v>
      </c>
      <c r="F9" s="53">
        <v>6218</v>
      </c>
      <c r="G9" s="53">
        <v>5358</v>
      </c>
      <c r="H9" s="53">
        <v>25117</v>
      </c>
      <c r="I9" s="86">
        <v>23581</v>
      </c>
      <c r="J9" s="53">
        <v>3437</v>
      </c>
      <c r="K9" s="86">
        <v>3376</v>
      </c>
      <c r="L9" s="53">
        <v>3</v>
      </c>
      <c r="M9" s="86">
        <v>3</v>
      </c>
      <c r="N9" s="53">
        <v>3671</v>
      </c>
      <c r="O9" s="53">
        <v>3502</v>
      </c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16" customHeight="1">
      <c r="A10" s="101"/>
      <c r="B10" s="61"/>
      <c r="C10" s="52" t="s">
        <v>51</v>
      </c>
      <c r="D10" s="52"/>
      <c r="E10" s="65" t="s">
        <v>42</v>
      </c>
      <c r="F10" s="53">
        <v>0</v>
      </c>
      <c r="G10" s="53">
        <v>0</v>
      </c>
      <c r="H10" s="53">
        <v>601</v>
      </c>
      <c r="I10" s="86">
        <v>2661</v>
      </c>
      <c r="J10" s="66">
        <v>0</v>
      </c>
      <c r="K10" s="66">
        <v>0</v>
      </c>
      <c r="L10" s="87">
        <v>0</v>
      </c>
      <c r="M10" s="86">
        <v>0</v>
      </c>
      <c r="N10" s="53">
        <v>0</v>
      </c>
      <c r="O10" s="53">
        <v>0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6" customHeight="1">
      <c r="A11" s="101"/>
      <c r="B11" s="60" t="s">
        <v>52</v>
      </c>
      <c r="C11" s="52"/>
      <c r="D11" s="52"/>
      <c r="E11" s="65" t="s">
        <v>43</v>
      </c>
      <c r="F11" s="53">
        <v>5634</v>
      </c>
      <c r="G11" s="53">
        <v>5264</v>
      </c>
      <c r="H11" s="53">
        <v>25170</v>
      </c>
      <c r="I11" s="86">
        <v>24688</v>
      </c>
      <c r="J11" s="53">
        <v>3432</v>
      </c>
      <c r="K11" s="86">
        <v>3366</v>
      </c>
      <c r="L11" s="53">
        <v>12</v>
      </c>
      <c r="M11" s="86">
        <v>8</v>
      </c>
      <c r="N11" s="53">
        <v>3497</v>
      </c>
      <c r="O11" s="53">
        <v>3267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16" customHeight="1">
      <c r="A12" s="101"/>
      <c r="B12" s="62"/>
      <c r="C12" s="52" t="s">
        <v>53</v>
      </c>
      <c r="D12" s="52"/>
      <c r="E12" s="65" t="s">
        <v>44</v>
      </c>
      <c r="F12" s="53">
        <v>5634</v>
      </c>
      <c r="G12" s="53">
        <v>5264</v>
      </c>
      <c r="H12" s="53">
        <v>25034</v>
      </c>
      <c r="I12" s="86">
        <v>24656</v>
      </c>
      <c r="J12" s="53">
        <v>3426</v>
      </c>
      <c r="K12" s="86">
        <v>3363</v>
      </c>
      <c r="L12" s="53">
        <v>12</v>
      </c>
      <c r="M12" s="86">
        <v>8</v>
      </c>
      <c r="N12" s="53">
        <v>3497</v>
      </c>
      <c r="O12" s="53">
        <v>3267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16" customHeight="1">
      <c r="A13" s="101"/>
      <c r="B13" s="61"/>
      <c r="C13" s="52" t="s">
        <v>54</v>
      </c>
      <c r="D13" s="52"/>
      <c r="E13" s="65" t="s">
        <v>45</v>
      </c>
      <c r="F13" s="53">
        <v>0</v>
      </c>
      <c r="G13" s="53">
        <v>0</v>
      </c>
      <c r="H13" s="66">
        <v>136</v>
      </c>
      <c r="I13" s="66">
        <v>32</v>
      </c>
      <c r="J13" s="66">
        <v>6</v>
      </c>
      <c r="K13" s="66">
        <v>3</v>
      </c>
      <c r="L13" s="87">
        <v>0</v>
      </c>
      <c r="M13" s="86">
        <v>0</v>
      </c>
      <c r="N13" s="53">
        <v>0</v>
      </c>
      <c r="O13" s="53">
        <v>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16" customHeight="1">
      <c r="A14" s="101"/>
      <c r="B14" s="52" t="s">
        <v>55</v>
      </c>
      <c r="C14" s="52"/>
      <c r="D14" s="52"/>
      <c r="E14" s="65" t="s">
        <v>152</v>
      </c>
      <c r="F14" s="53">
        <f t="shared" ref="F14:O15" si="0">F9-F12</f>
        <v>584</v>
      </c>
      <c r="G14" s="53">
        <f t="shared" si="0"/>
        <v>94</v>
      </c>
      <c r="H14" s="53">
        <f t="shared" si="0"/>
        <v>83</v>
      </c>
      <c r="I14" s="86">
        <f t="shared" si="0"/>
        <v>-1075</v>
      </c>
      <c r="J14" s="53">
        <f t="shared" si="0"/>
        <v>11</v>
      </c>
      <c r="K14" s="86">
        <f t="shared" si="0"/>
        <v>13</v>
      </c>
      <c r="L14" s="53">
        <f t="shared" si="0"/>
        <v>-9</v>
      </c>
      <c r="M14" s="86">
        <f t="shared" si="0"/>
        <v>-5</v>
      </c>
      <c r="N14" s="53">
        <f t="shared" si="0"/>
        <v>174</v>
      </c>
      <c r="O14" s="53">
        <f t="shared" si="0"/>
        <v>235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16" customHeight="1">
      <c r="A15" s="101"/>
      <c r="B15" s="52" t="s">
        <v>56</v>
      </c>
      <c r="C15" s="52"/>
      <c r="D15" s="52"/>
      <c r="E15" s="65" t="s">
        <v>153</v>
      </c>
      <c r="F15" s="53">
        <f t="shared" si="0"/>
        <v>0</v>
      </c>
      <c r="G15" s="53">
        <f t="shared" si="0"/>
        <v>0</v>
      </c>
      <c r="H15" s="53">
        <f>H10-H13</f>
        <v>465</v>
      </c>
      <c r="I15" s="86">
        <f t="shared" si="0"/>
        <v>2629</v>
      </c>
      <c r="J15" s="53">
        <f t="shared" si="0"/>
        <v>-6</v>
      </c>
      <c r="K15" s="86">
        <f t="shared" si="0"/>
        <v>-3</v>
      </c>
      <c r="L15" s="53">
        <f t="shared" si="0"/>
        <v>0</v>
      </c>
      <c r="M15" s="86">
        <f t="shared" si="0"/>
        <v>0</v>
      </c>
      <c r="N15" s="53">
        <f t="shared" si="0"/>
        <v>0</v>
      </c>
      <c r="O15" s="53">
        <f t="shared" si="0"/>
        <v>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16" customHeight="1">
      <c r="A16" s="101"/>
      <c r="B16" s="52" t="s">
        <v>57</v>
      </c>
      <c r="C16" s="52"/>
      <c r="D16" s="52"/>
      <c r="E16" s="65" t="s">
        <v>154</v>
      </c>
      <c r="F16" s="53">
        <f t="shared" ref="F16:O16" si="1">F8-F11</f>
        <v>584</v>
      </c>
      <c r="G16" s="53">
        <f t="shared" si="1"/>
        <v>94</v>
      </c>
      <c r="H16" s="53">
        <f>H8-H11</f>
        <v>548</v>
      </c>
      <c r="I16" s="86">
        <f t="shared" si="1"/>
        <v>1555</v>
      </c>
      <c r="J16" s="53">
        <f t="shared" si="1"/>
        <v>5</v>
      </c>
      <c r="K16" s="86">
        <f t="shared" si="1"/>
        <v>10</v>
      </c>
      <c r="L16" s="53">
        <f t="shared" si="1"/>
        <v>-9</v>
      </c>
      <c r="M16" s="86">
        <f t="shared" si="1"/>
        <v>-5</v>
      </c>
      <c r="N16" s="53">
        <f t="shared" si="1"/>
        <v>174</v>
      </c>
      <c r="O16" s="53">
        <f t="shared" si="1"/>
        <v>235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6" customHeight="1">
      <c r="A17" s="101"/>
      <c r="B17" s="52" t="s">
        <v>58</v>
      </c>
      <c r="C17" s="52"/>
      <c r="D17" s="52"/>
      <c r="E17" s="50"/>
      <c r="F17" s="66">
        <v>0</v>
      </c>
      <c r="G17" s="66">
        <v>0</v>
      </c>
      <c r="H17" s="66">
        <v>0</v>
      </c>
      <c r="I17" s="66">
        <v>0</v>
      </c>
      <c r="J17" s="87">
        <v>0</v>
      </c>
      <c r="K17" s="86">
        <v>0</v>
      </c>
      <c r="L17" s="87">
        <v>0</v>
      </c>
      <c r="M17" s="86">
        <v>0</v>
      </c>
      <c r="N17" s="66">
        <v>0</v>
      </c>
      <c r="O17" s="67">
        <v>0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6" customHeight="1">
      <c r="A18" s="101"/>
      <c r="B18" s="52" t="s">
        <v>59</v>
      </c>
      <c r="C18" s="52"/>
      <c r="D18" s="52"/>
      <c r="E18" s="50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>
        <v>0</v>
      </c>
      <c r="O18" s="67">
        <v>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6" customHeight="1">
      <c r="A19" s="101" t="s">
        <v>83</v>
      </c>
      <c r="B19" s="60" t="s">
        <v>60</v>
      </c>
      <c r="C19" s="52"/>
      <c r="D19" s="52"/>
      <c r="E19" s="65"/>
      <c r="F19" s="53">
        <v>4429</v>
      </c>
      <c r="G19" s="53">
        <v>2921</v>
      </c>
      <c r="H19" s="53">
        <v>3442</v>
      </c>
      <c r="I19" s="86">
        <v>2300</v>
      </c>
      <c r="J19" s="53">
        <v>619</v>
      </c>
      <c r="K19" s="86">
        <v>823</v>
      </c>
      <c r="L19" s="87">
        <v>0</v>
      </c>
      <c r="M19" s="86">
        <v>0</v>
      </c>
      <c r="N19" s="53">
        <v>1365</v>
      </c>
      <c r="O19" s="53">
        <v>653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6" customHeight="1">
      <c r="A20" s="101"/>
      <c r="B20" s="61"/>
      <c r="C20" s="52" t="s">
        <v>61</v>
      </c>
      <c r="D20" s="52"/>
      <c r="E20" s="65"/>
      <c r="F20" s="53">
        <v>4429</v>
      </c>
      <c r="G20" s="53">
        <v>2921</v>
      </c>
      <c r="H20" s="53">
        <v>2230</v>
      </c>
      <c r="I20" s="86">
        <v>615</v>
      </c>
      <c r="J20" s="53">
        <v>429</v>
      </c>
      <c r="K20" s="86">
        <v>647</v>
      </c>
      <c r="L20" s="87">
        <v>0</v>
      </c>
      <c r="M20" s="86">
        <v>0</v>
      </c>
      <c r="N20" s="53">
        <v>317</v>
      </c>
      <c r="O20" s="53">
        <v>152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6" customHeight="1">
      <c r="A21" s="101"/>
      <c r="B21" s="78" t="s">
        <v>62</v>
      </c>
      <c r="C21" s="52"/>
      <c r="D21" s="52"/>
      <c r="E21" s="65" t="s">
        <v>155</v>
      </c>
      <c r="F21" s="53">
        <v>4429</v>
      </c>
      <c r="G21" s="53">
        <v>2921</v>
      </c>
      <c r="H21" s="53">
        <v>3442</v>
      </c>
      <c r="I21" s="86">
        <v>2300</v>
      </c>
      <c r="J21" s="53">
        <v>619</v>
      </c>
      <c r="K21" s="86">
        <v>823</v>
      </c>
      <c r="L21" s="87">
        <v>0</v>
      </c>
      <c r="M21" s="86">
        <v>0</v>
      </c>
      <c r="N21" s="53">
        <v>1365</v>
      </c>
      <c r="O21" s="53">
        <v>653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16" customHeight="1">
      <c r="A22" s="101"/>
      <c r="B22" s="60" t="s">
        <v>63</v>
      </c>
      <c r="C22" s="52"/>
      <c r="D22" s="52"/>
      <c r="E22" s="65" t="s">
        <v>156</v>
      </c>
      <c r="F22" s="53">
        <v>7054</v>
      </c>
      <c r="G22" s="53">
        <v>6212</v>
      </c>
      <c r="H22" s="53">
        <v>4590</v>
      </c>
      <c r="I22" s="86">
        <v>3896</v>
      </c>
      <c r="J22" s="53">
        <v>813</v>
      </c>
      <c r="K22" s="86">
        <v>1007</v>
      </c>
      <c r="L22" s="87">
        <v>0</v>
      </c>
      <c r="M22" s="86">
        <v>0</v>
      </c>
      <c r="N22" s="53">
        <v>1886</v>
      </c>
      <c r="O22" s="53">
        <v>1213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6" customHeight="1">
      <c r="A23" s="101"/>
      <c r="B23" s="61" t="s">
        <v>64</v>
      </c>
      <c r="C23" s="52" t="s">
        <v>65</v>
      </c>
      <c r="D23" s="52"/>
      <c r="E23" s="65"/>
      <c r="F23" s="53">
        <v>2618</v>
      </c>
      <c r="G23" s="53">
        <v>3087</v>
      </c>
      <c r="H23" s="53">
        <v>2339</v>
      </c>
      <c r="I23" s="86">
        <v>3249</v>
      </c>
      <c r="J23" s="53">
        <v>381</v>
      </c>
      <c r="K23" s="86">
        <v>353</v>
      </c>
      <c r="L23" s="87">
        <v>0</v>
      </c>
      <c r="M23" s="86">
        <v>0</v>
      </c>
      <c r="N23" s="53">
        <v>516</v>
      </c>
      <c r="O23" s="53">
        <v>558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6" customHeight="1">
      <c r="A24" s="101"/>
      <c r="B24" s="52" t="s">
        <v>157</v>
      </c>
      <c r="C24" s="52"/>
      <c r="D24" s="52"/>
      <c r="E24" s="65" t="s">
        <v>158</v>
      </c>
      <c r="F24" s="53">
        <f t="shared" ref="F24:O24" si="2">F21-F22</f>
        <v>-2625</v>
      </c>
      <c r="G24" s="53">
        <f t="shared" si="2"/>
        <v>-3291</v>
      </c>
      <c r="H24" s="53">
        <f t="shared" si="2"/>
        <v>-1148</v>
      </c>
      <c r="I24" s="86">
        <f t="shared" si="2"/>
        <v>-1596</v>
      </c>
      <c r="J24" s="53">
        <f t="shared" si="2"/>
        <v>-194</v>
      </c>
      <c r="K24" s="86">
        <f t="shared" si="2"/>
        <v>-184</v>
      </c>
      <c r="L24" s="53">
        <f t="shared" si="2"/>
        <v>0</v>
      </c>
      <c r="M24" s="86">
        <f t="shared" si="2"/>
        <v>0</v>
      </c>
      <c r="N24" s="53">
        <f t="shared" si="2"/>
        <v>-521</v>
      </c>
      <c r="O24" s="53">
        <f t="shared" si="2"/>
        <v>-560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6" customHeight="1">
      <c r="A25" s="101"/>
      <c r="B25" s="60" t="s">
        <v>66</v>
      </c>
      <c r="C25" s="60"/>
      <c r="D25" s="60"/>
      <c r="E25" s="105" t="s">
        <v>159</v>
      </c>
      <c r="F25" s="110">
        <v>2625</v>
      </c>
      <c r="G25" s="110">
        <v>3291</v>
      </c>
      <c r="H25" s="110">
        <v>1148</v>
      </c>
      <c r="I25" s="110">
        <v>1596</v>
      </c>
      <c r="J25" s="110">
        <v>194</v>
      </c>
      <c r="K25" s="110">
        <v>184</v>
      </c>
      <c r="L25" s="110">
        <v>0</v>
      </c>
      <c r="M25" s="110">
        <v>0</v>
      </c>
      <c r="N25" s="110">
        <v>521</v>
      </c>
      <c r="O25" s="110">
        <v>560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6" customHeight="1">
      <c r="A26" s="101"/>
      <c r="B26" s="78" t="s">
        <v>67</v>
      </c>
      <c r="C26" s="78"/>
      <c r="D26" s="78"/>
      <c r="E26" s="106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6" customHeight="1">
      <c r="A27" s="101"/>
      <c r="B27" s="52" t="s">
        <v>160</v>
      </c>
      <c r="C27" s="52"/>
      <c r="D27" s="52"/>
      <c r="E27" s="65" t="s">
        <v>161</v>
      </c>
      <c r="F27" s="53">
        <f t="shared" ref="F27:O27" si="3">F24+F25</f>
        <v>0</v>
      </c>
      <c r="G27" s="53">
        <f t="shared" si="3"/>
        <v>0</v>
      </c>
      <c r="H27" s="53">
        <f t="shared" si="3"/>
        <v>0</v>
      </c>
      <c r="I27" s="86">
        <f t="shared" si="3"/>
        <v>0</v>
      </c>
      <c r="J27" s="53">
        <f t="shared" si="3"/>
        <v>0</v>
      </c>
      <c r="K27" s="86">
        <f t="shared" si="3"/>
        <v>0</v>
      </c>
      <c r="L27" s="53">
        <f t="shared" si="3"/>
        <v>0</v>
      </c>
      <c r="M27" s="86">
        <f t="shared" si="3"/>
        <v>0</v>
      </c>
      <c r="N27" s="53">
        <f t="shared" si="3"/>
        <v>0</v>
      </c>
      <c r="O27" s="53">
        <f t="shared" si="3"/>
        <v>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6" customHeight="1">
      <c r="A28" s="8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6" customHeight="1">
      <c r="A29" s="12"/>
      <c r="F29" s="26"/>
      <c r="G29" s="26"/>
      <c r="H29" s="26"/>
      <c r="I29" s="26"/>
      <c r="J29" s="27"/>
      <c r="K29" s="27"/>
      <c r="L29" s="26"/>
      <c r="M29" s="26"/>
      <c r="N29" s="26"/>
      <c r="O29" s="27" t="s">
        <v>162</v>
      </c>
      <c r="P29" s="26"/>
      <c r="Q29" s="26"/>
      <c r="R29" s="26"/>
      <c r="S29" s="26"/>
      <c r="T29" s="26"/>
      <c r="U29" s="26"/>
      <c r="V29" s="26"/>
      <c r="W29" s="26"/>
      <c r="X29" s="26"/>
      <c r="Y29" s="27"/>
    </row>
    <row r="30" spans="1:25" ht="16" customHeight="1">
      <c r="A30" s="104" t="s">
        <v>68</v>
      </c>
      <c r="B30" s="104"/>
      <c r="C30" s="104"/>
      <c r="D30" s="104"/>
      <c r="E30" s="104"/>
      <c r="F30" s="119" t="s">
        <v>250</v>
      </c>
      <c r="G30" s="113"/>
      <c r="H30" s="112"/>
      <c r="I30" s="112"/>
      <c r="J30" s="112"/>
      <c r="K30" s="112"/>
      <c r="L30" s="112"/>
      <c r="M30" s="112"/>
      <c r="N30" s="112"/>
      <c r="O30" s="112"/>
      <c r="P30" s="28"/>
      <c r="Q30" s="26"/>
      <c r="R30" s="28"/>
      <c r="S30" s="26"/>
      <c r="T30" s="28"/>
      <c r="U30" s="26"/>
      <c r="V30" s="28"/>
      <c r="W30" s="26"/>
      <c r="X30" s="28"/>
      <c r="Y30" s="26"/>
    </row>
    <row r="31" spans="1:25" ht="16" customHeight="1">
      <c r="A31" s="104"/>
      <c r="B31" s="104"/>
      <c r="C31" s="104"/>
      <c r="D31" s="104"/>
      <c r="E31" s="104"/>
      <c r="F31" s="50" t="s">
        <v>235</v>
      </c>
      <c r="G31" s="50" t="s">
        <v>236</v>
      </c>
      <c r="H31" s="50" t="s">
        <v>235</v>
      </c>
      <c r="I31" s="50" t="s">
        <v>236</v>
      </c>
      <c r="J31" s="50" t="s">
        <v>235</v>
      </c>
      <c r="K31" s="50" t="s">
        <v>236</v>
      </c>
      <c r="L31" s="50" t="s">
        <v>235</v>
      </c>
      <c r="M31" s="50" t="s">
        <v>236</v>
      </c>
      <c r="N31" s="50" t="s">
        <v>235</v>
      </c>
      <c r="O31" s="50" t="s">
        <v>236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ht="16" customHeight="1">
      <c r="A32" s="101" t="s">
        <v>84</v>
      </c>
      <c r="B32" s="60" t="s">
        <v>49</v>
      </c>
      <c r="C32" s="52"/>
      <c r="D32" s="52"/>
      <c r="E32" s="65" t="s">
        <v>40</v>
      </c>
      <c r="F32" s="53">
        <v>340</v>
      </c>
      <c r="G32" s="86">
        <v>350</v>
      </c>
      <c r="H32" s="53"/>
      <c r="I32" s="53"/>
      <c r="J32" s="53"/>
      <c r="K32" s="53"/>
      <c r="L32" s="53"/>
      <c r="M32" s="53"/>
      <c r="N32" s="53"/>
      <c r="O32" s="53"/>
      <c r="P32" s="30"/>
      <c r="Q32" s="30"/>
      <c r="R32" s="30"/>
      <c r="S32" s="30"/>
      <c r="T32" s="31"/>
      <c r="U32" s="31"/>
      <c r="V32" s="30"/>
      <c r="W32" s="30"/>
      <c r="X32" s="31"/>
      <c r="Y32" s="31"/>
    </row>
    <row r="33" spans="1:25" ht="16" customHeight="1">
      <c r="A33" s="107"/>
      <c r="B33" s="62"/>
      <c r="C33" s="60" t="s">
        <v>69</v>
      </c>
      <c r="D33" s="52"/>
      <c r="E33" s="65"/>
      <c r="F33" s="53">
        <v>333</v>
      </c>
      <c r="G33" s="86">
        <v>327</v>
      </c>
      <c r="H33" s="53"/>
      <c r="I33" s="53"/>
      <c r="J33" s="53"/>
      <c r="K33" s="53"/>
      <c r="L33" s="53"/>
      <c r="M33" s="53"/>
      <c r="N33" s="53"/>
      <c r="O33" s="53"/>
      <c r="P33" s="30"/>
      <c r="Q33" s="30"/>
      <c r="R33" s="30"/>
      <c r="S33" s="30"/>
      <c r="T33" s="31"/>
      <c r="U33" s="31"/>
      <c r="V33" s="30"/>
      <c r="W33" s="30"/>
      <c r="X33" s="31"/>
      <c r="Y33" s="31"/>
    </row>
    <row r="34" spans="1:25" ht="16" customHeight="1">
      <c r="A34" s="107"/>
      <c r="B34" s="62"/>
      <c r="C34" s="61"/>
      <c r="D34" s="52" t="s">
        <v>70</v>
      </c>
      <c r="E34" s="65"/>
      <c r="F34" s="53">
        <v>333</v>
      </c>
      <c r="G34" s="86">
        <v>327</v>
      </c>
      <c r="H34" s="53"/>
      <c r="I34" s="53"/>
      <c r="J34" s="53"/>
      <c r="K34" s="53"/>
      <c r="L34" s="53"/>
      <c r="M34" s="53"/>
      <c r="N34" s="53"/>
      <c r="O34" s="53"/>
      <c r="P34" s="30"/>
      <c r="Q34" s="30"/>
      <c r="R34" s="30"/>
      <c r="S34" s="30"/>
      <c r="T34" s="31"/>
      <c r="U34" s="31"/>
      <c r="V34" s="30"/>
      <c r="W34" s="30"/>
      <c r="X34" s="31"/>
      <c r="Y34" s="31"/>
    </row>
    <row r="35" spans="1:25" ht="16" customHeight="1">
      <c r="A35" s="107"/>
      <c r="B35" s="61"/>
      <c r="C35" s="78" t="s">
        <v>71</v>
      </c>
      <c r="D35" s="52"/>
      <c r="E35" s="65"/>
      <c r="F35" s="53">
        <v>7</v>
      </c>
      <c r="G35" s="86">
        <v>23</v>
      </c>
      <c r="H35" s="53"/>
      <c r="I35" s="53"/>
      <c r="J35" s="67"/>
      <c r="K35" s="67"/>
      <c r="L35" s="53"/>
      <c r="M35" s="53"/>
      <c r="N35" s="53"/>
      <c r="O35" s="53"/>
      <c r="P35" s="30"/>
      <c r="Q35" s="30"/>
      <c r="R35" s="30"/>
      <c r="S35" s="30"/>
      <c r="T35" s="31"/>
      <c r="U35" s="31"/>
      <c r="V35" s="30"/>
      <c r="W35" s="30"/>
      <c r="X35" s="31"/>
      <c r="Y35" s="31"/>
    </row>
    <row r="36" spans="1:25" ht="16" customHeight="1">
      <c r="A36" s="107"/>
      <c r="B36" s="60" t="s">
        <v>52</v>
      </c>
      <c r="C36" s="52"/>
      <c r="D36" s="52"/>
      <c r="E36" s="65" t="s">
        <v>41</v>
      </c>
      <c r="F36" s="53">
        <v>168</v>
      </c>
      <c r="G36" s="86">
        <v>191</v>
      </c>
      <c r="H36" s="53"/>
      <c r="I36" s="53"/>
      <c r="J36" s="53"/>
      <c r="K36" s="53"/>
      <c r="L36" s="53"/>
      <c r="M36" s="53"/>
      <c r="N36" s="53"/>
      <c r="O36" s="53"/>
      <c r="P36" s="30"/>
      <c r="Q36" s="30"/>
      <c r="R36" s="30"/>
      <c r="S36" s="30"/>
      <c r="T36" s="30"/>
      <c r="U36" s="30"/>
      <c r="V36" s="30"/>
      <c r="W36" s="30"/>
      <c r="X36" s="31"/>
      <c r="Y36" s="31"/>
    </row>
    <row r="37" spans="1:25" ht="16" customHeight="1">
      <c r="A37" s="107"/>
      <c r="B37" s="62"/>
      <c r="C37" s="52" t="s">
        <v>72</v>
      </c>
      <c r="D37" s="52"/>
      <c r="E37" s="65"/>
      <c r="F37" s="53">
        <v>142</v>
      </c>
      <c r="G37" s="86">
        <v>167</v>
      </c>
      <c r="H37" s="53"/>
      <c r="I37" s="53"/>
      <c r="J37" s="53"/>
      <c r="K37" s="53"/>
      <c r="L37" s="53"/>
      <c r="M37" s="53"/>
      <c r="N37" s="53"/>
      <c r="O37" s="53"/>
      <c r="P37" s="30"/>
      <c r="Q37" s="30"/>
      <c r="R37" s="30"/>
      <c r="S37" s="30"/>
      <c r="T37" s="30"/>
      <c r="U37" s="30"/>
      <c r="V37" s="30"/>
      <c r="W37" s="30"/>
      <c r="X37" s="31"/>
      <c r="Y37" s="31"/>
    </row>
    <row r="38" spans="1:25" ht="16" customHeight="1">
      <c r="A38" s="107"/>
      <c r="B38" s="61"/>
      <c r="C38" s="52" t="s">
        <v>73</v>
      </c>
      <c r="D38" s="52"/>
      <c r="E38" s="65"/>
      <c r="F38" s="53">
        <v>26</v>
      </c>
      <c r="G38" s="86">
        <v>24</v>
      </c>
      <c r="H38" s="53"/>
      <c r="I38" s="53"/>
      <c r="J38" s="53"/>
      <c r="K38" s="67"/>
      <c r="L38" s="53"/>
      <c r="M38" s="53"/>
      <c r="N38" s="53"/>
      <c r="O38" s="53"/>
      <c r="P38" s="30"/>
      <c r="Q38" s="30"/>
      <c r="R38" s="31"/>
      <c r="S38" s="31"/>
      <c r="T38" s="30"/>
      <c r="U38" s="30"/>
      <c r="V38" s="30"/>
      <c r="W38" s="30"/>
      <c r="X38" s="31"/>
      <c r="Y38" s="31"/>
    </row>
    <row r="39" spans="1:25" ht="16" customHeight="1">
      <c r="A39" s="107"/>
      <c r="B39" s="46" t="s">
        <v>74</v>
      </c>
      <c r="C39" s="46"/>
      <c r="D39" s="46"/>
      <c r="E39" s="65" t="s">
        <v>163</v>
      </c>
      <c r="F39" s="53">
        <f t="shared" ref="F39:O39" si="4">F32-F36</f>
        <v>172</v>
      </c>
      <c r="G39" s="86">
        <f t="shared" si="4"/>
        <v>159</v>
      </c>
      <c r="H39" s="53">
        <f t="shared" si="4"/>
        <v>0</v>
      </c>
      <c r="I39" s="53">
        <f t="shared" si="4"/>
        <v>0</v>
      </c>
      <c r="J39" s="53">
        <f t="shared" si="4"/>
        <v>0</v>
      </c>
      <c r="K39" s="53">
        <f t="shared" si="4"/>
        <v>0</v>
      </c>
      <c r="L39" s="53">
        <f t="shared" si="4"/>
        <v>0</v>
      </c>
      <c r="M39" s="53">
        <f t="shared" si="4"/>
        <v>0</v>
      </c>
      <c r="N39" s="53">
        <f t="shared" si="4"/>
        <v>0</v>
      </c>
      <c r="O39" s="53">
        <f t="shared" si="4"/>
        <v>0</v>
      </c>
      <c r="P39" s="30"/>
      <c r="Q39" s="30"/>
      <c r="R39" s="30"/>
      <c r="S39" s="30"/>
      <c r="T39" s="30"/>
      <c r="U39" s="30"/>
      <c r="V39" s="30"/>
      <c r="W39" s="30"/>
      <c r="X39" s="31"/>
      <c r="Y39" s="31"/>
    </row>
    <row r="40" spans="1:25" ht="16" customHeight="1">
      <c r="A40" s="101" t="s">
        <v>85</v>
      </c>
      <c r="B40" s="60" t="s">
        <v>75</v>
      </c>
      <c r="C40" s="52"/>
      <c r="D40" s="52"/>
      <c r="E40" s="65" t="s">
        <v>43</v>
      </c>
      <c r="F40" s="53">
        <v>2350</v>
      </c>
      <c r="G40" s="86">
        <v>1138</v>
      </c>
      <c r="H40" s="53"/>
      <c r="I40" s="53"/>
      <c r="J40" s="53"/>
      <c r="K40" s="53"/>
      <c r="L40" s="53"/>
      <c r="M40" s="53"/>
      <c r="N40" s="53"/>
      <c r="O40" s="53"/>
      <c r="P40" s="30"/>
      <c r="Q40" s="30"/>
      <c r="R40" s="30"/>
      <c r="S40" s="30"/>
      <c r="T40" s="31"/>
      <c r="U40" s="31"/>
      <c r="V40" s="31"/>
      <c r="W40" s="31"/>
      <c r="X40" s="30"/>
      <c r="Y40" s="30"/>
    </row>
    <row r="41" spans="1:25" ht="16" customHeight="1">
      <c r="A41" s="102"/>
      <c r="B41" s="61"/>
      <c r="C41" s="52" t="s">
        <v>76</v>
      </c>
      <c r="D41" s="52"/>
      <c r="E41" s="65"/>
      <c r="F41" s="67">
        <v>1267</v>
      </c>
      <c r="G41" s="67">
        <v>921</v>
      </c>
      <c r="H41" s="67"/>
      <c r="I41" s="67"/>
      <c r="J41" s="53"/>
      <c r="K41" s="53"/>
      <c r="L41" s="53"/>
      <c r="M41" s="53"/>
      <c r="N41" s="53"/>
      <c r="O41" s="53"/>
      <c r="P41" s="31"/>
      <c r="Q41" s="31"/>
      <c r="R41" s="31"/>
      <c r="S41" s="31"/>
      <c r="T41" s="31"/>
      <c r="U41" s="31"/>
      <c r="V41" s="31"/>
      <c r="W41" s="31"/>
      <c r="X41" s="30"/>
      <c r="Y41" s="30"/>
    </row>
    <row r="42" spans="1:25" ht="16" customHeight="1">
      <c r="A42" s="102"/>
      <c r="B42" s="60" t="s">
        <v>63</v>
      </c>
      <c r="C42" s="52"/>
      <c r="D42" s="52"/>
      <c r="E42" s="65" t="s">
        <v>44</v>
      </c>
      <c r="F42" s="53">
        <v>1685</v>
      </c>
      <c r="G42" s="86">
        <v>1303</v>
      </c>
      <c r="H42" s="53"/>
      <c r="I42" s="53"/>
      <c r="J42" s="53"/>
      <c r="K42" s="53"/>
      <c r="L42" s="53"/>
      <c r="M42" s="53"/>
      <c r="N42" s="53"/>
      <c r="O42" s="53"/>
      <c r="P42" s="30"/>
      <c r="Q42" s="30"/>
      <c r="R42" s="30"/>
      <c r="S42" s="30"/>
      <c r="T42" s="31"/>
      <c r="U42" s="31"/>
      <c r="V42" s="30"/>
      <c r="W42" s="30"/>
      <c r="X42" s="30"/>
      <c r="Y42" s="30"/>
    </row>
    <row r="43" spans="1:25" ht="16" customHeight="1">
      <c r="A43" s="102"/>
      <c r="B43" s="61"/>
      <c r="C43" s="52" t="s">
        <v>77</v>
      </c>
      <c r="D43" s="52"/>
      <c r="E43" s="65"/>
      <c r="F43" s="53">
        <v>1003</v>
      </c>
      <c r="G43" s="86">
        <v>976</v>
      </c>
      <c r="H43" s="53"/>
      <c r="I43" s="53"/>
      <c r="J43" s="67"/>
      <c r="K43" s="67"/>
      <c r="L43" s="53"/>
      <c r="M43" s="53"/>
      <c r="N43" s="53"/>
      <c r="O43" s="53"/>
      <c r="P43" s="30"/>
      <c r="Q43" s="30"/>
      <c r="R43" s="31"/>
      <c r="S43" s="30"/>
      <c r="T43" s="31"/>
      <c r="U43" s="31"/>
      <c r="V43" s="30"/>
      <c r="W43" s="30"/>
      <c r="X43" s="31"/>
      <c r="Y43" s="31"/>
    </row>
    <row r="44" spans="1:25" ht="16" customHeight="1">
      <c r="A44" s="102"/>
      <c r="B44" s="52" t="s">
        <v>74</v>
      </c>
      <c r="C44" s="52"/>
      <c r="D44" s="52"/>
      <c r="E44" s="65" t="s">
        <v>164</v>
      </c>
      <c r="F44" s="67">
        <f t="shared" ref="F44:O44" si="5">F40-F42</f>
        <v>665</v>
      </c>
      <c r="G44" s="67">
        <f t="shared" si="5"/>
        <v>-165</v>
      </c>
      <c r="H44" s="67">
        <f t="shared" si="5"/>
        <v>0</v>
      </c>
      <c r="I44" s="67">
        <f t="shared" si="5"/>
        <v>0</v>
      </c>
      <c r="J44" s="67">
        <f t="shared" si="5"/>
        <v>0</v>
      </c>
      <c r="K44" s="67">
        <f t="shared" si="5"/>
        <v>0</v>
      </c>
      <c r="L44" s="67">
        <f t="shared" si="5"/>
        <v>0</v>
      </c>
      <c r="M44" s="67">
        <f t="shared" si="5"/>
        <v>0</v>
      </c>
      <c r="N44" s="67">
        <f t="shared" si="5"/>
        <v>0</v>
      </c>
      <c r="O44" s="67">
        <f t="shared" si="5"/>
        <v>0</v>
      </c>
      <c r="P44" s="31"/>
      <c r="Q44" s="31"/>
      <c r="R44" s="30"/>
      <c r="S44" s="30"/>
      <c r="T44" s="31"/>
      <c r="U44" s="31"/>
      <c r="V44" s="30"/>
      <c r="W44" s="30"/>
      <c r="X44" s="30"/>
      <c r="Y44" s="30"/>
    </row>
    <row r="45" spans="1:25" ht="16" customHeight="1">
      <c r="A45" s="101" t="s">
        <v>86</v>
      </c>
      <c r="B45" s="46" t="s">
        <v>78</v>
      </c>
      <c r="C45" s="46"/>
      <c r="D45" s="46"/>
      <c r="E45" s="65" t="s">
        <v>165</v>
      </c>
      <c r="F45" s="53">
        <f t="shared" ref="F45:O45" si="6">F39+F44</f>
        <v>837</v>
      </c>
      <c r="G45" s="86">
        <f t="shared" si="6"/>
        <v>-6</v>
      </c>
      <c r="H45" s="53">
        <f t="shared" si="6"/>
        <v>0</v>
      </c>
      <c r="I45" s="53">
        <f t="shared" si="6"/>
        <v>0</v>
      </c>
      <c r="J45" s="53">
        <f t="shared" si="6"/>
        <v>0</v>
      </c>
      <c r="K45" s="53">
        <f t="shared" si="6"/>
        <v>0</v>
      </c>
      <c r="L45" s="53">
        <f t="shared" si="6"/>
        <v>0</v>
      </c>
      <c r="M45" s="53">
        <f t="shared" si="6"/>
        <v>0</v>
      </c>
      <c r="N45" s="53">
        <f t="shared" si="6"/>
        <v>0</v>
      </c>
      <c r="O45" s="53">
        <f t="shared" si="6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1:25" ht="16" customHeight="1">
      <c r="A46" s="102"/>
      <c r="B46" s="52" t="s">
        <v>79</v>
      </c>
      <c r="C46" s="52"/>
      <c r="D46" s="52"/>
      <c r="E46" s="52"/>
      <c r="F46" s="67">
        <v>0</v>
      </c>
      <c r="G46" s="67">
        <v>0</v>
      </c>
      <c r="H46" s="67"/>
      <c r="I46" s="67"/>
      <c r="J46" s="67"/>
      <c r="K46" s="67"/>
      <c r="L46" s="53"/>
      <c r="M46" s="53"/>
      <c r="N46" s="67"/>
      <c r="O46" s="67"/>
      <c r="P46" s="31"/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6" customHeight="1">
      <c r="A47" s="102"/>
      <c r="B47" s="52" t="s">
        <v>80</v>
      </c>
      <c r="C47" s="52"/>
      <c r="D47" s="52"/>
      <c r="E47" s="52"/>
      <c r="F47" s="53">
        <v>842</v>
      </c>
      <c r="G47" s="86">
        <v>5</v>
      </c>
      <c r="H47" s="53"/>
      <c r="I47" s="53"/>
      <c r="J47" s="53"/>
      <c r="K47" s="53"/>
      <c r="L47" s="53"/>
      <c r="M47" s="53"/>
      <c r="N47" s="53"/>
      <c r="O47" s="53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1:25" ht="16" customHeight="1">
      <c r="A48" s="102"/>
      <c r="B48" s="52" t="s">
        <v>81</v>
      </c>
      <c r="C48" s="52"/>
      <c r="D48" s="52"/>
      <c r="E48" s="52"/>
      <c r="F48" s="53">
        <v>0</v>
      </c>
      <c r="G48" s="86">
        <v>0</v>
      </c>
      <c r="H48" s="53"/>
      <c r="I48" s="53"/>
      <c r="J48" s="53"/>
      <c r="K48" s="53"/>
      <c r="L48" s="53"/>
      <c r="M48" s="53"/>
      <c r="N48" s="53"/>
      <c r="O48" s="53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15" ht="16" customHeight="1">
      <c r="A49" s="8" t="s">
        <v>166</v>
      </c>
      <c r="O49" s="6"/>
    </row>
    <row r="50" spans="1:15" ht="16" customHeight="1">
      <c r="A50" s="8"/>
    </row>
  </sheetData>
  <mergeCells count="28">
    <mergeCell ref="O25:O26"/>
    <mergeCell ref="A30:E31"/>
    <mergeCell ref="F30:G30"/>
    <mergeCell ref="H30:I30"/>
    <mergeCell ref="J30:K30"/>
    <mergeCell ref="L30:M30"/>
    <mergeCell ref="N30:O30"/>
    <mergeCell ref="F6:G6"/>
    <mergeCell ref="H6:I6"/>
    <mergeCell ref="A32:A39"/>
    <mergeCell ref="A40:A44"/>
    <mergeCell ref="A45:A48"/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C2" sqref="C2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2" t="s">
        <v>0</v>
      </c>
      <c r="B1" s="32"/>
      <c r="C1" s="40" t="s">
        <v>260</v>
      </c>
      <c r="D1" s="41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2"/>
      <c r="B5" s="42" t="s">
        <v>247</v>
      </c>
      <c r="C5" s="42"/>
      <c r="D5" s="42"/>
      <c r="H5" s="15"/>
      <c r="L5" s="15"/>
      <c r="N5" s="15" t="s">
        <v>168</v>
      </c>
    </row>
    <row r="6" spans="1:14" ht="15" customHeight="1">
      <c r="A6" s="43"/>
      <c r="B6" s="44"/>
      <c r="C6" s="44"/>
      <c r="D6" s="84"/>
      <c r="E6" s="120" t="s">
        <v>256</v>
      </c>
      <c r="F6" s="120"/>
      <c r="G6" s="121"/>
      <c r="H6" s="121"/>
      <c r="I6" s="122"/>
      <c r="J6" s="123"/>
      <c r="K6" s="121"/>
      <c r="L6" s="121"/>
      <c r="M6" s="121"/>
      <c r="N6" s="121"/>
    </row>
    <row r="7" spans="1:14" ht="15" customHeight="1">
      <c r="A7" s="18"/>
      <c r="B7" s="19"/>
      <c r="C7" s="19"/>
      <c r="D7" s="59"/>
      <c r="E7" s="92" t="s">
        <v>235</v>
      </c>
      <c r="F7" s="92" t="s">
        <v>236</v>
      </c>
      <c r="G7" s="35" t="s">
        <v>235</v>
      </c>
      <c r="H7" s="35" t="s">
        <v>236</v>
      </c>
      <c r="I7" s="35" t="s">
        <v>235</v>
      </c>
      <c r="J7" s="35" t="s">
        <v>236</v>
      </c>
      <c r="K7" s="35" t="s">
        <v>235</v>
      </c>
      <c r="L7" s="35" t="s">
        <v>236</v>
      </c>
      <c r="M7" s="35" t="s">
        <v>235</v>
      </c>
      <c r="N7" s="35" t="s">
        <v>236</v>
      </c>
    </row>
    <row r="8" spans="1:14" ht="18" customHeight="1">
      <c r="A8" s="97" t="s">
        <v>169</v>
      </c>
      <c r="B8" s="79" t="s">
        <v>170</v>
      </c>
      <c r="C8" s="80"/>
      <c r="D8" s="80"/>
      <c r="E8" s="81">
        <v>3</v>
      </c>
      <c r="F8" s="94">
        <v>3</v>
      </c>
      <c r="G8" s="81"/>
      <c r="H8" s="81"/>
      <c r="I8" s="81"/>
      <c r="J8" s="81"/>
      <c r="K8" s="81"/>
      <c r="L8" s="81"/>
      <c r="M8" s="81"/>
      <c r="N8" s="81"/>
    </row>
    <row r="9" spans="1:14" ht="18" customHeight="1">
      <c r="A9" s="97"/>
      <c r="B9" s="97" t="s">
        <v>171</v>
      </c>
      <c r="C9" s="52" t="s">
        <v>172</v>
      </c>
      <c r="D9" s="52"/>
      <c r="E9" s="81">
        <v>3178</v>
      </c>
      <c r="F9" s="94">
        <v>2006</v>
      </c>
      <c r="G9" s="81"/>
      <c r="H9" s="81"/>
      <c r="I9" s="81"/>
      <c r="J9" s="81"/>
      <c r="K9" s="81"/>
      <c r="L9" s="81"/>
      <c r="M9" s="81"/>
      <c r="N9" s="81"/>
    </row>
    <row r="10" spans="1:14" ht="18" customHeight="1">
      <c r="A10" s="97"/>
      <c r="B10" s="97"/>
      <c r="C10" s="52" t="s">
        <v>173</v>
      </c>
      <c r="D10" s="52"/>
      <c r="E10" s="81">
        <v>2100</v>
      </c>
      <c r="F10" s="94">
        <v>1400</v>
      </c>
      <c r="G10" s="81"/>
      <c r="H10" s="81"/>
      <c r="I10" s="81"/>
      <c r="J10" s="81"/>
      <c r="K10" s="81"/>
      <c r="L10" s="81"/>
      <c r="M10" s="81"/>
      <c r="N10" s="81"/>
    </row>
    <row r="11" spans="1:14" ht="18" customHeight="1">
      <c r="A11" s="97"/>
      <c r="B11" s="97"/>
      <c r="C11" s="52" t="s">
        <v>174</v>
      </c>
      <c r="D11" s="52"/>
      <c r="E11" s="81">
        <v>772</v>
      </c>
      <c r="F11" s="94">
        <v>300</v>
      </c>
      <c r="G11" s="81"/>
      <c r="H11" s="81"/>
      <c r="I11" s="81"/>
      <c r="J11" s="81"/>
      <c r="K11" s="81"/>
      <c r="L11" s="81"/>
      <c r="M11" s="81"/>
      <c r="N11" s="81"/>
    </row>
    <row r="12" spans="1:14" ht="18" customHeight="1">
      <c r="A12" s="97"/>
      <c r="B12" s="97"/>
      <c r="C12" s="52" t="s">
        <v>175</v>
      </c>
      <c r="D12" s="52"/>
      <c r="E12" s="81">
        <v>306</v>
      </c>
      <c r="F12" s="94">
        <v>306</v>
      </c>
      <c r="G12" s="81"/>
      <c r="H12" s="81"/>
      <c r="I12" s="81"/>
      <c r="J12" s="81"/>
      <c r="K12" s="81"/>
      <c r="L12" s="81"/>
      <c r="M12" s="81"/>
      <c r="N12" s="81"/>
    </row>
    <row r="13" spans="1:14" ht="18" customHeight="1">
      <c r="A13" s="97"/>
      <c r="B13" s="97"/>
      <c r="C13" s="52" t="s">
        <v>176</v>
      </c>
      <c r="D13" s="52"/>
      <c r="E13" s="81"/>
      <c r="F13" s="94"/>
      <c r="G13" s="81"/>
      <c r="H13" s="81"/>
      <c r="I13" s="81"/>
      <c r="J13" s="81"/>
      <c r="K13" s="81"/>
      <c r="L13" s="81"/>
      <c r="M13" s="81"/>
      <c r="N13" s="81"/>
    </row>
    <row r="14" spans="1:14" ht="18" customHeight="1">
      <c r="A14" s="97"/>
      <c r="B14" s="97"/>
      <c r="C14" s="52" t="s">
        <v>177</v>
      </c>
      <c r="D14" s="52"/>
      <c r="E14" s="81"/>
      <c r="F14" s="94"/>
      <c r="G14" s="81"/>
      <c r="H14" s="81"/>
      <c r="I14" s="81"/>
      <c r="J14" s="81"/>
      <c r="K14" s="81"/>
      <c r="L14" s="81"/>
      <c r="M14" s="81"/>
      <c r="N14" s="81"/>
    </row>
    <row r="15" spans="1:14" ht="18" customHeight="1">
      <c r="A15" s="97" t="s">
        <v>178</v>
      </c>
      <c r="B15" s="97" t="s">
        <v>179</v>
      </c>
      <c r="C15" s="52" t="s">
        <v>180</v>
      </c>
      <c r="D15" s="52"/>
      <c r="E15" s="91">
        <v>14578</v>
      </c>
      <c r="F15" s="55">
        <v>2995</v>
      </c>
      <c r="G15" s="53"/>
      <c r="H15" s="53"/>
      <c r="I15" s="53"/>
      <c r="J15" s="53"/>
      <c r="K15" s="53"/>
      <c r="L15" s="53"/>
      <c r="M15" s="53"/>
      <c r="N15" s="53"/>
    </row>
    <row r="16" spans="1:14" ht="18" customHeight="1">
      <c r="A16" s="97"/>
      <c r="B16" s="97"/>
      <c r="C16" s="52" t="s">
        <v>181</v>
      </c>
      <c r="D16" s="52"/>
      <c r="E16" s="91">
        <v>1094</v>
      </c>
      <c r="F16" s="55">
        <v>730</v>
      </c>
      <c r="G16" s="53"/>
      <c r="H16" s="53"/>
      <c r="I16" s="53"/>
      <c r="J16" s="53"/>
      <c r="K16" s="53"/>
      <c r="L16" s="53"/>
      <c r="M16" s="53"/>
      <c r="N16" s="53"/>
    </row>
    <row r="17" spans="1:15" ht="18" customHeight="1">
      <c r="A17" s="97"/>
      <c r="B17" s="97"/>
      <c r="C17" s="52" t="s">
        <v>182</v>
      </c>
      <c r="D17" s="52"/>
      <c r="E17" s="91">
        <v>7</v>
      </c>
      <c r="F17" s="55"/>
      <c r="G17" s="53"/>
      <c r="H17" s="53"/>
      <c r="I17" s="53"/>
      <c r="J17" s="53"/>
      <c r="K17" s="53"/>
      <c r="L17" s="53"/>
      <c r="M17" s="53"/>
      <c r="N17" s="53"/>
    </row>
    <row r="18" spans="1:15" ht="18" customHeight="1">
      <c r="A18" s="97"/>
      <c r="B18" s="97"/>
      <c r="C18" s="52" t="s">
        <v>183</v>
      </c>
      <c r="D18" s="52"/>
      <c r="E18" s="91">
        <v>15679</v>
      </c>
      <c r="F18" s="55">
        <v>3725</v>
      </c>
      <c r="G18" s="53"/>
      <c r="H18" s="53"/>
      <c r="I18" s="53"/>
      <c r="J18" s="53"/>
      <c r="K18" s="53"/>
      <c r="L18" s="53"/>
      <c r="M18" s="53"/>
      <c r="N18" s="53"/>
    </row>
    <row r="19" spans="1:15" ht="18" customHeight="1">
      <c r="A19" s="97"/>
      <c r="B19" s="97" t="s">
        <v>184</v>
      </c>
      <c r="C19" s="52" t="s">
        <v>185</v>
      </c>
      <c r="D19" s="52"/>
      <c r="E19" s="91">
        <v>11452</v>
      </c>
      <c r="F19" s="55">
        <v>731</v>
      </c>
      <c r="G19" s="53"/>
      <c r="H19" s="53"/>
      <c r="I19" s="53"/>
      <c r="J19" s="53"/>
      <c r="K19" s="53"/>
      <c r="L19" s="53"/>
      <c r="M19" s="53"/>
      <c r="N19" s="53"/>
    </row>
    <row r="20" spans="1:15" ht="18" customHeight="1">
      <c r="A20" s="97"/>
      <c r="B20" s="97"/>
      <c r="C20" s="52" t="s">
        <v>186</v>
      </c>
      <c r="D20" s="52"/>
      <c r="E20" s="91">
        <v>253</v>
      </c>
      <c r="F20" s="55">
        <v>178</v>
      </c>
      <c r="G20" s="53"/>
      <c r="H20" s="53"/>
      <c r="I20" s="53"/>
      <c r="J20" s="53"/>
      <c r="K20" s="53"/>
      <c r="L20" s="53"/>
      <c r="M20" s="53"/>
      <c r="N20" s="53"/>
    </row>
    <row r="21" spans="1:15" ht="18" customHeight="1">
      <c r="A21" s="97"/>
      <c r="B21" s="97"/>
      <c r="C21" s="52" t="s">
        <v>187</v>
      </c>
      <c r="D21" s="52"/>
      <c r="E21" s="82"/>
      <c r="F21" s="95"/>
      <c r="G21" s="82"/>
      <c r="H21" s="82"/>
      <c r="I21" s="82"/>
      <c r="J21" s="82"/>
      <c r="K21" s="82"/>
      <c r="L21" s="82"/>
      <c r="M21" s="82"/>
      <c r="N21" s="82"/>
    </row>
    <row r="22" spans="1:15" ht="18" customHeight="1">
      <c r="A22" s="97"/>
      <c r="B22" s="97"/>
      <c r="C22" s="46" t="s">
        <v>188</v>
      </c>
      <c r="D22" s="46"/>
      <c r="E22" s="91">
        <v>11705</v>
      </c>
      <c r="F22" s="55">
        <v>909</v>
      </c>
      <c r="G22" s="53"/>
      <c r="H22" s="53"/>
      <c r="I22" s="53"/>
      <c r="J22" s="53"/>
      <c r="K22" s="53"/>
      <c r="L22" s="53"/>
      <c r="M22" s="53"/>
      <c r="N22" s="53"/>
    </row>
    <row r="23" spans="1:15" ht="18" customHeight="1">
      <c r="A23" s="97"/>
      <c r="B23" s="97" t="s">
        <v>189</v>
      </c>
      <c r="C23" s="52" t="s">
        <v>190</v>
      </c>
      <c r="D23" s="52"/>
      <c r="E23" s="91">
        <v>3178</v>
      </c>
      <c r="F23" s="55">
        <v>2006</v>
      </c>
      <c r="G23" s="53"/>
      <c r="H23" s="53"/>
      <c r="I23" s="53"/>
      <c r="J23" s="53"/>
      <c r="K23" s="53"/>
      <c r="L23" s="53"/>
      <c r="M23" s="53"/>
      <c r="N23" s="53"/>
    </row>
    <row r="24" spans="1:15" ht="18" customHeight="1">
      <c r="A24" s="97"/>
      <c r="B24" s="97"/>
      <c r="C24" s="52" t="s">
        <v>191</v>
      </c>
      <c r="D24" s="52"/>
      <c r="E24" s="91">
        <v>796</v>
      </c>
      <c r="F24" s="55">
        <v>810</v>
      </c>
      <c r="G24" s="53"/>
      <c r="H24" s="53"/>
      <c r="I24" s="53"/>
      <c r="J24" s="53"/>
      <c r="K24" s="53"/>
      <c r="L24" s="53"/>
      <c r="M24" s="53"/>
      <c r="N24" s="53"/>
    </row>
    <row r="25" spans="1:15" ht="18" customHeight="1">
      <c r="A25" s="97"/>
      <c r="B25" s="97"/>
      <c r="C25" s="52" t="s">
        <v>192</v>
      </c>
      <c r="D25" s="52"/>
      <c r="E25" s="91"/>
      <c r="F25" s="55"/>
      <c r="G25" s="53"/>
      <c r="H25" s="53"/>
      <c r="I25" s="53"/>
      <c r="J25" s="53"/>
      <c r="K25" s="53"/>
      <c r="L25" s="53"/>
      <c r="M25" s="53"/>
      <c r="N25" s="53"/>
    </row>
    <row r="26" spans="1:15" ht="18" customHeight="1">
      <c r="A26" s="97"/>
      <c r="B26" s="97"/>
      <c r="C26" s="52" t="s">
        <v>193</v>
      </c>
      <c r="D26" s="52"/>
      <c r="E26" s="91">
        <v>3974</v>
      </c>
      <c r="F26" s="55">
        <v>2816</v>
      </c>
      <c r="G26" s="53"/>
      <c r="H26" s="53"/>
      <c r="I26" s="53"/>
      <c r="J26" s="53"/>
      <c r="K26" s="53"/>
      <c r="L26" s="53"/>
      <c r="M26" s="53"/>
      <c r="N26" s="53"/>
    </row>
    <row r="27" spans="1:15" ht="18" customHeight="1">
      <c r="A27" s="97"/>
      <c r="B27" s="52" t="s">
        <v>194</v>
      </c>
      <c r="C27" s="52"/>
      <c r="D27" s="52"/>
      <c r="E27" s="91">
        <v>15679</v>
      </c>
      <c r="F27" s="55">
        <v>3725</v>
      </c>
      <c r="G27" s="53"/>
      <c r="H27" s="53"/>
      <c r="I27" s="53"/>
      <c r="J27" s="53"/>
      <c r="K27" s="53"/>
      <c r="L27" s="53"/>
      <c r="M27" s="53"/>
      <c r="N27" s="53"/>
    </row>
    <row r="28" spans="1:15" ht="18" customHeight="1">
      <c r="A28" s="97" t="s">
        <v>195</v>
      </c>
      <c r="B28" s="97" t="s">
        <v>196</v>
      </c>
      <c r="C28" s="52" t="s">
        <v>197</v>
      </c>
      <c r="D28" s="83" t="s">
        <v>40</v>
      </c>
      <c r="E28" s="91">
        <v>2687</v>
      </c>
      <c r="F28" s="55">
        <v>2186</v>
      </c>
      <c r="G28" s="53"/>
      <c r="H28" s="53"/>
      <c r="I28" s="53"/>
      <c r="J28" s="53"/>
      <c r="K28" s="53"/>
      <c r="L28" s="53"/>
      <c r="M28" s="53"/>
      <c r="N28" s="53"/>
    </row>
    <row r="29" spans="1:15" ht="18" customHeight="1">
      <c r="A29" s="97"/>
      <c r="B29" s="97"/>
      <c r="C29" s="52" t="s">
        <v>198</v>
      </c>
      <c r="D29" s="83" t="s">
        <v>41</v>
      </c>
      <c r="E29" s="91">
        <f>2819-546</f>
        <v>2273</v>
      </c>
      <c r="F29" s="55">
        <v>1848</v>
      </c>
      <c r="G29" s="53"/>
      <c r="H29" s="53"/>
      <c r="I29" s="53"/>
      <c r="J29" s="53"/>
      <c r="K29" s="53"/>
      <c r="L29" s="53"/>
      <c r="M29" s="53"/>
      <c r="N29" s="53"/>
    </row>
    <row r="30" spans="1:15" ht="18" customHeight="1">
      <c r="A30" s="97"/>
      <c r="B30" s="97"/>
      <c r="C30" s="52" t="s">
        <v>199</v>
      </c>
      <c r="D30" s="83" t="s">
        <v>200</v>
      </c>
      <c r="E30" s="91">
        <v>546</v>
      </c>
      <c r="F30" s="55">
        <v>265</v>
      </c>
      <c r="G30" s="53"/>
      <c r="H30" s="53"/>
      <c r="I30" s="53"/>
      <c r="J30" s="53"/>
      <c r="K30" s="53"/>
      <c r="L30" s="53"/>
      <c r="M30" s="53"/>
      <c r="N30" s="53"/>
    </row>
    <row r="31" spans="1:15" ht="18" customHeight="1">
      <c r="A31" s="97"/>
      <c r="B31" s="97"/>
      <c r="C31" s="46" t="s">
        <v>201</v>
      </c>
      <c r="D31" s="83" t="s">
        <v>202</v>
      </c>
      <c r="E31" s="91">
        <f t="shared" ref="E31:F31" si="0">E28-E29-E30</f>
        <v>-132</v>
      </c>
      <c r="F31" s="55">
        <f t="shared" si="0"/>
        <v>73</v>
      </c>
      <c r="G31" s="53">
        <f t="shared" ref="G31:N31" si="1">G28-G29-G30</f>
        <v>0</v>
      </c>
      <c r="H31" s="53">
        <f t="shared" si="1"/>
        <v>0</v>
      </c>
      <c r="I31" s="53">
        <f t="shared" si="1"/>
        <v>0</v>
      </c>
      <c r="J31" s="53">
        <f t="shared" si="1"/>
        <v>0</v>
      </c>
      <c r="K31" s="53">
        <f t="shared" si="1"/>
        <v>0</v>
      </c>
      <c r="L31" s="53">
        <f t="shared" si="1"/>
        <v>0</v>
      </c>
      <c r="M31" s="53">
        <f t="shared" si="1"/>
        <v>0</v>
      </c>
      <c r="N31" s="53">
        <f t="shared" si="1"/>
        <v>0</v>
      </c>
      <c r="O31" s="7"/>
    </row>
    <row r="32" spans="1:15" ht="18" customHeight="1">
      <c r="A32" s="97"/>
      <c r="B32" s="97"/>
      <c r="C32" s="52" t="s">
        <v>203</v>
      </c>
      <c r="D32" s="83" t="s">
        <v>204</v>
      </c>
      <c r="E32" s="91">
        <v>204</v>
      </c>
      <c r="F32" s="55">
        <v>141</v>
      </c>
      <c r="G32" s="53"/>
      <c r="H32" s="53"/>
      <c r="I32" s="53"/>
      <c r="J32" s="53"/>
      <c r="K32" s="53"/>
      <c r="L32" s="53"/>
      <c r="M32" s="53"/>
      <c r="N32" s="53"/>
    </row>
    <row r="33" spans="1:14" ht="18" customHeight="1">
      <c r="A33" s="97"/>
      <c r="B33" s="97"/>
      <c r="C33" s="52" t="s">
        <v>205</v>
      </c>
      <c r="D33" s="83" t="s">
        <v>206</v>
      </c>
      <c r="E33" s="91">
        <v>178</v>
      </c>
      <c r="F33" s="55">
        <v>118</v>
      </c>
      <c r="G33" s="53"/>
      <c r="H33" s="53"/>
      <c r="I33" s="53"/>
      <c r="J33" s="53"/>
      <c r="K33" s="53"/>
      <c r="L33" s="53"/>
      <c r="M33" s="53"/>
      <c r="N33" s="53"/>
    </row>
    <row r="34" spans="1:14" ht="18" customHeight="1">
      <c r="A34" s="97"/>
      <c r="B34" s="97"/>
      <c r="C34" s="46" t="s">
        <v>207</v>
      </c>
      <c r="D34" s="83" t="s">
        <v>208</v>
      </c>
      <c r="E34" s="91">
        <f t="shared" ref="E34:F34" si="2">E31+E32-E33</f>
        <v>-106</v>
      </c>
      <c r="F34" s="55">
        <f t="shared" si="2"/>
        <v>96</v>
      </c>
      <c r="G34" s="53">
        <f t="shared" ref="G34:N34" si="3">G31+G32-G33</f>
        <v>0</v>
      </c>
      <c r="H34" s="53">
        <f t="shared" si="3"/>
        <v>0</v>
      </c>
      <c r="I34" s="53">
        <f t="shared" si="3"/>
        <v>0</v>
      </c>
      <c r="J34" s="53">
        <f t="shared" si="3"/>
        <v>0</v>
      </c>
      <c r="K34" s="53">
        <f t="shared" si="3"/>
        <v>0</v>
      </c>
      <c r="L34" s="53">
        <f t="shared" si="3"/>
        <v>0</v>
      </c>
      <c r="M34" s="53">
        <f t="shared" si="3"/>
        <v>0</v>
      </c>
      <c r="N34" s="53">
        <f t="shared" si="3"/>
        <v>0</v>
      </c>
    </row>
    <row r="35" spans="1:14" ht="18" customHeight="1">
      <c r="A35" s="97"/>
      <c r="B35" s="97" t="s">
        <v>209</v>
      </c>
      <c r="C35" s="52" t="s">
        <v>210</v>
      </c>
      <c r="D35" s="83" t="s">
        <v>211</v>
      </c>
      <c r="E35" s="91">
        <v>9574</v>
      </c>
      <c r="F35" s="55">
        <v>67</v>
      </c>
      <c r="G35" s="53"/>
      <c r="H35" s="53"/>
      <c r="I35" s="53"/>
      <c r="J35" s="53"/>
      <c r="K35" s="53"/>
      <c r="L35" s="53"/>
      <c r="M35" s="53"/>
      <c r="N35" s="53"/>
    </row>
    <row r="36" spans="1:14" ht="18" customHeight="1">
      <c r="A36" s="97"/>
      <c r="B36" s="97"/>
      <c r="C36" s="52" t="s">
        <v>212</v>
      </c>
      <c r="D36" s="83" t="s">
        <v>213</v>
      </c>
      <c r="E36" s="91">
        <v>9479</v>
      </c>
      <c r="F36" s="55">
        <v>50</v>
      </c>
      <c r="G36" s="53"/>
      <c r="H36" s="53"/>
      <c r="I36" s="53"/>
      <c r="J36" s="53"/>
      <c r="K36" s="53"/>
      <c r="L36" s="53"/>
      <c r="M36" s="53"/>
      <c r="N36" s="53"/>
    </row>
    <row r="37" spans="1:14" ht="18" customHeight="1">
      <c r="A37" s="97"/>
      <c r="B37" s="97"/>
      <c r="C37" s="52" t="s">
        <v>214</v>
      </c>
      <c r="D37" s="83" t="s">
        <v>215</v>
      </c>
      <c r="E37" s="91">
        <f t="shared" ref="E37:F37" si="4">E34+E35-E36</f>
        <v>-11</v>
      </c>
      <c r="F37" s="55">
        <f t="shared" si="4"/>
        <v>113</v>
      </c>
      <c r="G37" s="53">
        <f t="shared" ref="G37:N37" si="5">G34+G35-G36</f>
        <v>0</v>
      </c>
      <c r="H37" s="53">
        <f t="shared" si="5"/>
        <v>0</v>
      </c>
      <c r="I37" s="53">
        <f t="shared" si="5"/>
        <v>0</v>
      </c>
      <c r="J37" s="53">
        <f t="shared" si="5"/>
        <v>0</v>
      </c>
      <c r="K37" s="53">
        <f t="shared" si="5"/>
        <v>0</v>
      </c>
      <c r="L37" s="53">
        <f t="shared" si="5"/>
        <v>0</v>
      </c>
      <c r="M37" s="53">
        <f t="shared" si="5"/>
        <v>0</v>
      </c>
      <c r="N37" s="53">
        <f t="shared" si="5"/>
        <v>0</v>
      </c>
    </row>
    <row r="38" spans="1:14" ht="18" customHeight="1">
      <c r="A38" s="97"/>
      <c r="B38" s="97"/>
      <c r="C38" s="52" t="s">
        <v>216</v>
      </c>
      <c r="D38" s="83" t="s">
        <v>217</v>
      </c>
      <c r="E38" s="91"/>
      <c r="F38" s="55"/>
      <c r="G38" s="53"/>
      <c r="H38" s="53"/>
      <c r="I38" s="53"/>
      <c r="J38" s="53"/>
      <c r="K38" s="53"/>
      <c r="L38" s="53"/>
      <c r="M38" s="53"/>
      <c r="N38" s="53"/>
    </row>
    <row r="39" spans="1:14" ht="18" customHeight="1">
      <c r="A39" s="97"/>
      <c r="B39" s="97"/>
      <c r="C39" s="52" t="s">
        <v>218</v>
      </c>
      <c r="D39" s="83" t="s">
        <v>219</v>
      </c>
      <c r="E39" s="91"/>
      <c r="F39" s="55"/>
      <c r="G39" s="53"/>
      <c r="H39" s="53"/>
      <c r="I39" s="53"/>
      <c r="J39" s="53"/>
      <c r="K39" s="53"/>
      <c r="L39" s="53"/>
      <c r="M39" s="53"/>
      <c r="N39" s="53"/>
    </row>
    <row r="40" spans="1:14" ht="18" customHeight="1">
      <c r="A40" s="97"/>
      <c r="B40" s="97"/>
      <c r="C40" s="52" t="s">
        <v>220</v>
      </c>
      <c r="D40" s="83" t="s">
        <v>221</v>
      </c>
      <c r="E40" s="91">
        <v>2</v>
      </c>
      <c r="F40" s="55">
        <v>26</v>
      </c>
      <c r="G40" s="53"/>
      <c r="H40" s="53"/>
      <c r="I40" s="53"/>
      <c r="J40" s="53"/>
      <c r="K40" s="53"/>
      <c r="L40" s="53"/>
      <c r="M40" s="53"/>
      <c r="N40" s="53"/>
    </row>
    <row r="41" spans="1:14" ht="18" customHeight="1">
      <c r="A41" s="97"/>
      <c r="B41" s="97"/>
      <c r="C41" s="46" t="s">
        <v>222</v>
      </c>
      <c r="D41" s="83" t="s">
        <v>223</v>
      </c>
      <c r="E41" s="91">
        <f t="shared" ref="E41:F41" si="6">E34+E35-E36-E40</f>
        <v>-13</v>
      </c>
      <c r="F41" s="55">
        <f t="shared" si="6"/>
        <v>87</v>
      </c>
      <c r="G41" s="53">
        <f t="shared" ref="G41:N41" si="7">G34+G35-G36-G40</f>
        <v>0</v>
      </c>
      <c r="H41" s="53">
        <f t="shared" si="7"/>
        <v>0</v>
      </c>
      <c r="I41" s="53">
        <f t="shared" si="7"/>
        <v>0</v>
      </c>
      <c r="J41" s="53">
        <f t="shared" si="7"/>
        <v>0</v>
      </c>
      <c r="K41" s="53">
        <f t="shared" si="7"/>
        <v>0</v>
      </c>
      <c r="L41" s="53">
        <f t="shared" si="7"/>
        <v>0</v>
      </c>
      <c r="M41" s="53">
        <f t="shared" si="7"/>
        <v>0</v>
      </c>
      <c r="N41" s="53">
        <f t="shared" si="7"/>
        <v>0</v>
      </c>
    </row>
    <row r="42" spans="1:14" ht="18" customHeight="1">
      <c r="A42" s="97"/>
      <c r="B42" s="97"/>
      <c r="C42" s="124" t="s">
        <v>224</v>
      </c>
      <c r="D42" s="124"/>
      <c r="E42" s="91">
        <f t="shared" ref="E42:F42" si="8">E37+E38-E39-E40</f>
        <v>-13</v>
      </c>
      <c r="F42" s="55">
        <f t="shared" si="8"/>
        <v>87</v>
      </c>
      <c r="G42" s="53">
        <f t="shared" ref="G42:N42" si="9">G37+G38-G39-G40</f>
        <v>0</v>
      </c>
      <c r="H42" s="53">
        <f t="shared" si="9"/>
        <v>0</v>
      </c>
      <c r="I42" s="53">
        <f t="shared" si="9"/>
        <v>0</v>
      </c>
      <c r="J42" s="53">
        <f t="shared" si="9"/>
        <v>0</v>
      </c>
      <c r="K42" s="53">
        <f t="shared" si="9"/>
        <v>0</v>
      </c>
      <c r="L42" s="53">
        <f t="shared" si="9"/>
        <v>0</v>
      </c>
      <c r="M42" s="53">
        <f t="shared" si="9"/>
        <v>0</v>
      </c>
      <c r="N42" s="53">
        <f t="shared" si="9"/>
        <v>0</v>
      </c>
    </row>
    <row r="43" spans="1:14" ht="18" customHeight="1">
      <c r="A43" s="97"/>
      <c r="B43" s="97"/>
      <c r="C43" s="52" t="s">
        <v>225</v>
      </c>
      <c r="D43" s="83" t="s">
        <v>226</v>
      </c>
      <c r="E43" s="91">
        <v>810</v>
      </c>
      <c r="F43" s="55">
        <v>723</v>
      </c>
      <c r="G43" s="53"/>
      <c r="H43" s="53"/>
      <c r="I43" s="53"/>
      <c r="J43" s="53"/>
      <c r="K43" s="53"/>
      <c r="L43" s="53"/>
      <c r="M43" s="53"/>
      <c r="N43" s="53"/>
    </row>
    <row r="44" spans="1:14" ht="18" customHeight="1">
      <c r="A44" s="97"/>
      <c r="B44" s="97"/>
      <c r="C44" s="46" t="s">
        <v>227</v>
      </c>
      <c r="D44" s="65" t="s">
        <v>228</v>
      </c>
      <c r="E44" s="91">
        <f t="shared" ref="E44:F44" si="10">E41+E43</f>
        <v>797</v>
      </c>
      <c r="F44" s="55">
        <f t="shared" si="10"/>
        <v>810</v>
      </c>
      <c r="G44" s="53">
        <f t="shared" ref="G44:N44" si="11">G41+G43</f>
        <v>0</v>
      </c>
      <c r="H44" s="53">
        <f t="shared" si="11"/>
        <v>0</v>
      </c>
      <c r="I44" s="53">
        <f t="shared" si="11"/>
        <v>0</v>
      </c>
      <c r="J44" s="53">
        <f t="shared" si="11"/>
        <v>0</v>
      </c>
      <c r="K44" s="53">
        <f t="shared" si="11"/>
        <v>0</v>
      </c>
      <c r="L44" s="53">
        <f t="shared" si="11"/>
        <v>0</v>
      </c>
      <c r="M44" s="53">
        <f t="shared" si="11"/>
        <v>0</v>
      </c>
      <c r="N44" s="53">
        <f t="shared" si="11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5"/>
    </row>
  </sheetData>
  <mergeCells count="15">
    <mergeCell ref="C42:D42"/>
    <mergeCell ref="A15:A27"/>
    <mergeCell ref="B15:B18"/>
    <mergeCell ref="B19:B22"/>
    <mergeCell ref="B23:B26"/>
    <mergeCell ref="A28:A44"/>
    <mergeCell ref="B28:B34"/>
    <mergeCell ref="B35:B44"/>
    <mergeCell ref="E6:F6"/>
    <mergeCell ref="G6:H6"/>
    <mergeCell ref="K6:L6"/>
    <mergeCell ref="M6:N6"/>
    <mergeCell ref="A8:A14"/>
    <mergeCell ref="B9:B14"/>
    <mergeCell ref="I6:J6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湊　慎一郎</cp:lastModifiedBy>
  <cp:lastPrinted>2025-07-07T02:13:45Z</cp:lastPrinted>
  <dcterms:created xsi:type="dcterms:W3CDTF">1999-07-06T05:17:05Z</dcterms:created>
  <dcterms:modified xsi:type="dcterms:W3CDTF">2025-08-28T02:18:09Z</dcterms:modified>
</cp:coreProperties>
</file>