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07C949B0-D9BC-4F17-AB8B-419E8CB413C7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32" i="2"/>
  <c r="F39" i="2"/>
  <c r="I9" i="2" l="1"/>
  <c r="F45" i="2"/>
  <c r="G45" i="2" s="1"/>
  <c r="F27" i="2"/>
  <c r="G27" i="2" s="1"/>
  <c r="F45" i="5"/>
  <c r="G44" i="5" s="1"/>
  <c r="F27" i="5"/>
  <c r="G19" i="5" s="1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O44" i="7"/>
  <c r="N44" i="7"/>
  <c r="M44" i="7"/>
  <c r="L44" i="7"/>
  <c r="O39" i="7"/>
  <c r="N39" i="7"/>
  <c r="M39" i="7"/>
  <c r="L39" i="7"/>
  <c r="O27" i="7"/>
  <c r="N27" i="7"/>
  <c r="M27" i="7"/>
  <c r="L27" i="7"/>
  <c r="K27" i="7"/>
  <c r="J27" i="7"/>
  <c r="I27" i="7"/>
  <c r="H27" i="7"/>
  <c r="G27" i="7"/>
  <c r="F27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M45" i="4" s="1"/>
  <c r="L39" i="4"/>
  <c r="L45" i="4" s="1"/>
  <c r="L44" i="4"/>
  <c r="O27" i="4"/>
  <c r="N27" i="4"/>
  <c r="M27" i="4"/>
  <c r="L27" i="4"/>
  <c r="K27" i="4"/>
  <c r="J27" i="4"/>
  <c r="I27" i="4"/>
  <c r="H27" i="4"/>
  <c r="G27" i="4"/>
  <c r="F27" i="4"/>
  <c r="N45" i="4" l="1"/>
  <c r="G42" i="5"/>
  <c r="G33" i="5"/>
  <c r="G35" i="5"/>
  <c r="G40" i="5"/>
  <c r="G30" i="5"/>
  <c r="G28" i="5"/>
  <c r="G37" i="5"/>
  <c r="G34" i="5"/>
  <c r="G29" i="2"/>
  <c r="G41" i="2"/>
  <c r="G14" i="2"/>
  <c r="G41" i="5"/>
  <c r="M45" i="7"/>
  <c r="G38" i="5"/>
  <c r="O45" i="7"/>
  <c r="G39" i="5"/>
  <c r="I45" i="5"/>
  <c r="G45" i="5"/>
  <c r="G29" i="5"/>
  <c r="G28" i="2"/>
  <c r="G21" i="2"/>
  <c r="G43" i="5"/>
  <c r="G16" i="2"/>
  <c r="G18" i="2"/>
  <c r="G36" i="5"/>
  <c r="G31" i="5"/>
  <c r="G32" i="5"/>
  <c r="G9" i="2"/>
  <c r="O45" i="4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N45" i="7"/>
  <c r="I23" i="6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<sst xmlns="http://schemas.openxmlformats.org/spreadsheetml/2006/main" count="444" uniqueCount="266">
  <si>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</si>
  <si>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</si>
  <si>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</si>
  <si>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</si>
  <si>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</si>
  <si>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</si>
  <si>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</si>
  <si>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</si>
  <si>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</si>
  <si>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</si>
  <si>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</si>
  <si>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</si>
  <si>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</si>
  <si>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</si>
  <si>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</si>
  <si>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</si>
  <si>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</si>
  <si>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</si>
  <si>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</si>
  <si>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</si>
  <si>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</si>
  <si>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</si>
  <si>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</si>
  <si>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</si>
  <si>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</si>
  <si>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</si>
  <si>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</si>
  <si>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</si>
  <si>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</si>
  <si>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</si>
  <si>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</si>
  <si>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</si>
  <si>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</si>
  <si>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</si>
  <si>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</si>
  <si>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</si>
  <si>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</si>
  <si>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</si>
  <si>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</si>
  <si>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</si>
  <si>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</si>
  <si>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</si>
  <si>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</si>
  <si>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</si>
  <si>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</si>
  <si>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</si>
  <si>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</si>
  <si>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</si>
  <si>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</si>
  <si>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</si>
  <si>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</si>
  <si>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</si>
  <si>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</si>
  <si>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</si>
  <si>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</si>
  <si>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</si>
  <si>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</si>
  <si>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</si>
  <si>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</si>
  <si>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</si>
  <si>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</si>
  <si>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</si>
  <si>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</si>
  <si>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</si>
  <si>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</si>
  <si>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</si>
  <si>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</si>
  <si>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</si>
  <si>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</si>
  <si>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</si>
  <si>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</si>
  <si>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</si>
  <si>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</si>
  <si>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</si>
  <si>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</si>
  <si>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</si>
  <si>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</si>
  <si>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</si>
  <si>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</si>
  <si>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</si>
  <si>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</si>
  <si>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</si>
  <si>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</si>
  <si>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</si>
  <si>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</si>
  <si>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</si>
  <si>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</si>
  <si>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</si>
  <si>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</si>
  <si>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</si>
  <si>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</si>
  <si>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</si>
  <si>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</si>
  <si>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</si>
  <si>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</si>
  <si>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</si>
  <si>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</si>
  <si>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</si>
  <si>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</si>
  <si>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</si>
  <si>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</si>
  <si>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</si>
  <si>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</si>
  <si>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</si>
  <si>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</si>
  <si>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</si>
  <si>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</si>
  <si>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</si>
  <si>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</si>
  <si>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</si>
  <si>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</si>
  <si>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</si>
  <si>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</si>
  <si>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</si>
  <si>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</si>
  <si>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</si>
  <si>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</si>
  <si>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</si>
  <si>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</si>
  <si>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</si>
  <si>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</si>
  <si>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</si>
  <si>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</si>
  <si>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</si>
  <si>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</si>
  <si>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</si>
  <si>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</si>
  <si>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</si>
  <si>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</si>
  <si>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</si>
  <si>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</si>
  <si>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</si>
  <si>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</si>
  <si>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</si>
  <si>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</si>
  <si>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</si>
  <si>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</si>
  <si>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</si>
  <si>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</si>
  <si>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</si>
  <si>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</si>
  <si>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</si>
  <si>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</si>
  <si>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</si>
  <si>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</si>
  <si>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</si>
  <si>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</si>
  <si>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</si>
  <si>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</si>
  <si>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</si>
  <si>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</si>
  <si>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</si>
  <si>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</si>
  <si>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</si>
  <si>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</si>
  <si>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</si>
  <si>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</si>
  <si>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</si>
  <si>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</si>
  <si>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</si>
  <si>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</si>
  <si>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</si>
  <si>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</si>
  <si>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</si>
  <si>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</si>
  <si>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</si>
  <si>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</si>
  <si>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</si>
  <si>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</si>
  <si>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</si>
  <si>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</si>
  <si>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</si>
  <si>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</si>
  <si>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</si>
  <si>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</si>
  <si>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</si>
  <si>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</si>
  <si>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</si>
  <si>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</si>
  <si>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</si>
  <si>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</si>
  <si>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</si>
  <si>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</si>
  <si>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</si>
  <si>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</si>
  <si>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</si>
  <si>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</si>
  <si>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</si>
  <si>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</si>
  <si>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</si>
  <si>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</si>
  <si>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</si>
  <si>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</si>
  <si>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</si>
  <si>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</si>
  <si>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</si>
  <si>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</si>
  <si>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</si>
  <si>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</si>
  <si>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</si>
  <si>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</si>
  <si>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</si>
  <si>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</si>
  <si>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</si>
  <si>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</si>
  <si>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</si>
  <si>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</si>
  <si>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</si>
  <si>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</si>
  <si>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</si>
  <si>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</si>
  <si>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</si>
  <si>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</si>
  <si>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</si>
  <si>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</si>
  <si>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</si>
  <si>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</si>
  <si>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</si>
  <si>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</si>
  <si>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</si>
  <si>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</si>
  <si>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</si>
  <si>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</si>
  <si>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</si>
  <si>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</si>
  <si>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</si>
  <si>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</si>
  <si>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</si>
  <si>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</si>
  <si>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</si>
  <si>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</si>
  <si>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</si>
  <si>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</si>
  <si>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</si>
  <si>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</si>
  <si>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</si>
  <si>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</si>
  <si>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</si>
  <si>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</si>
  <si>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</si>
  <si>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</si>
  <si>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</si>
  <si>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</si>
  <si>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</si>
  <si>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</si>
  <si>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</si>
  <si>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</si>
  <si>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</si>
  <si>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</si>
  <si>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</si>
  <si>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京都府</t>
    <rPh sb="0" eb="3">
      <t>キョウトフ</t>
    </rPh>
    <phoneticPr fontId="9"/>
  </si>
  <si>
    <t>電気事業</t>
    <rPh sb="0" eb="2">
      <t>デンキ</t>
    </rPh>
    <rPh sb="2" eb="4">
      <t>ジギョウ</t>
    </rPh>
    <phoneticPr fontId="13"/>
  </si>
  <si>
    <t>水道事業</t>
    <rPh sb="0" eb="2">
      <t>スイドウ</t>
    </rPh>
    <rPh sb="2" eb="4">
      <t>ジギョウ</t>
    </rPh>
    <phoneticPr fontId="13"/>
  </si>
  <si>
    <t>工業用水道事業</t>
    <rPh sb="0" eb="3">
      <t>コウギョウヨウ</t>
    </rPh>
    <rPh sb="3" eb="5">
      <t>スイドウ</t>
    </rPh>
    <rPh sb="5" eb="7">
      <t>ジギョウ</t>
    </rPh>
    <phoneticPr fontId="13"/>
  </si>
  <si>
    <t>病院事業</t>
    <rPh sb="0" eb="2">
      <t>ビョウイン</t>
    </rPh>
    <rPh sb="2" eb="4">
      <t>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</si>
  <si>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13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</si>
  <si>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13"/>
  </si>
  <si>
    <t>港湾整備事業</t>
    <rPh sb="0" eb="2">
      <t>コウワン</t>
    </rPh>
    <rPh sb="2" eb="4">
      <t>セイビ</t>
    </rPh>
    <rPh sb="4" eb="6">
      <t>ジギョウ</t>
    </rPh>
    <phoneticPr fontId="13"/>
  </si>
  <si>
    <t>宅地造成事業</t>
    <rPh sb="0" eb="6">
      <t>タクチゾウセイジギョウ</t>
    </rPh>
    <phoneticPr fontId="8"/>
  </si>
  <si>
    <t>京都府</t>
    <rPh sb="0" eb="3">
      <t>キョウトフ</t>
    </rPh>
    <phoneticPr fontId="16"/>
  </si>
  <si>
    <t>-</t>
  </si>
  <si>
    <t>土地開発公社</t>
    <rPh sb="0" eb="2">
      <t>トチ</t>
    </rPh>
    <rPh sb="2" eb="4">
      <t>カイハツ</t>
    </rPh>
    <rPh sb="4" eb="6">
      <t>コウシャ</t>
    </rPh>
    <phoneticPr fontId="13"/>
  </si>
  <si>
    <t>道路公社</t>
    <rPh sb="0" eb="2">
      <t>ドウロ</t>
    </rPh>
    <rPh sb="2" eb="4">
      <t>コウシャ</t>
    </rPh>
    <phoneticPr fontId="13"/>
  </si>
  <si>
    <t>住宅供給公社</t>
    <rPh sb="0" eb="2">
      <t>ジュウタク</t>
    </rPh>
    <rPh sb="2" eb="4">
      <t>キョウキュウ</t>
    </rPh>
    <rPh sb="4" eb="6">
      <t>コウシャ</t>
    </rPh>
    <phoneticPr fontId="13"/>
  </si>
  <si>
    <t>京都府</t>
    <rPh sb="0" eb="3">
      <t>キョウトフ</t>
    </rPh>
    <phoneticPr fontId="16"/>
  </si>
  <si>
    <t>京都府</t>
    <rPh sb="0" eb="3">
      <t>キョウトフ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</si>
</sst>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游ゴシック"/>
      <family val="1"/>
      <charset val="128"/>
    </font>
    <font>
      <b/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6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41" fontId="20" fillId="0" borderId="5" xfId="0" applyNumberFormat="1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4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1" ht="17.149999999999999" customHeight="1">
      <c r="A8" s="18"/>
      <c r="B8" s="19"/>
      <c r="C8" s="19"/>
      <c r="D8" s="19"/>
      <c r="E8" s="57"/>
      <c r="F8" s="48" t="s">
        <v>90</v>
      </c>
      <c r="G8" s="48" t="s">
        <v>2</v>
      </c>
      <c r="H8" s="48" t="s">
        <v>233</v>
      </c>
      <c r="I8" s="49"/>
    </row>
    <row r="9" spans="1:11" ht="18" customHeight="1">
      <c r="A9" s="87" t="s">
        <v>87</v>
      </c>
      <c r="B9" s="87" t="s">
        <v>89</v>
      </c>
      <c r="C9" s="58" t="s">
        <v>3</v>
      </c>
      <c r="D9" s="50"/>
      <c r="E9" s="50"/>
      <c r="F9" s="51">
        <v>382183</v>
      </c>
      <c r="G9" s="52">
        <f>F9/$F$27*100</f>
        <v>38.650607039739491</v>
      </c>
      <c r="H9" s="51">
        <v>365974</v>
      </c>
      <c r="I9" s="52">
        <f>(F9/H9-1)*100</f>
        <v>4.4290031532294716</v>
      </c>
      <c r="K9" s="23"/>
    </row>
    <row r="10" spans="1:11" ht="18" customHeight="1">
      <c r="A10" s="87"/>
      <c r="B10" s="87"/>
      <c r="C10" s="60"/>
      <c r="D10" s="62" t="s">
        <v>22</v>
      </c>
      <c r="E10" s="50"/>
      <c r="F10" s="51">
        <v>98320</v>
      </c>
      <c r="G10" s="52">
        <f t="shared" ref="G10:G26" si="0">F10/$F$27*100</f>
        <v>9.943214858188842</v>
      </c>
      <c r="H10" s="51">
        <v>86912</v>
      </c>
      <c r="I10" s="52">
        <f t="shared" ref="I10:I27" si="1">(F10/H10-1)*100</f>
        <v>13.125920471281294</v>
      </c>
    </row>
    <row r="11" spans="1:11" ht="18" customHeight="1">
      <c r="A11" s="87"/>
      <c r="B11" s="87"/>
      <c r="C11" s="60"/>
      <c r="D11" s="60"/>
      <c r="E11" s="44" t="s">
        <v>23</v>
      </c>
      <c r="F11" s="51">
        <v>89126</v>
      </c>
      <c r="G11" s="52">
        <f t="shared" si="0"/>
        <v>9.0134150473040968</v>
      </c>
      <c r="H11" s="51">
        <v>77411</v>
      </c>
      <c r="I11" s="52">
        <f t="shared" si="1"/>
        <v>15.13350815775536</v>
      </c>
    </row>
    <row r="12" spans="1:11" ht="18" customHeight="1">
      <c r="A12" s="87"/>
      <c r="B12" s="87"/>
      <c r="C12" s="60"/>
      <c r="D12" s="60"/>
      <c r="E12" s="44" t="s">
        <v>24</v>
      </c>
      <c r="F12" s="51">
        <v>8696</v>
      </c>
      <c r="G12" s="52">
        <f t="shared" si="0"/>
        <v>0.87943649722142159</v>
      </c>
      <c r="H12" s="51">
        <v>9269</v>
      </c>
      <c r="I12" s="52">
        <f t="shared" si="1"/>
        <v>-6.1818966447297452</v>
      </c>
    </row>
    <row r="13" spans="1:11" ht="18" customHeight="1">
      <c r="A13" s="87"/>
      <c r="B13" s="87"/>
      <c r="C13" s="60"/>
      <c r="D13" s="61"/>
      <c r="E13" s="44" t="s">
        <v>25</v>
      </c>
      <c r="F13" s="51">
        <v>498</v>
      </c>
      <c r="G13" s="52">
        <f t="shared" si="0"/>
        <v>5.0363313663324277E-2</v>
      </c>
      <c r="H13" s="51">
        <v>232</v>
      </c>
      <c r="I13" s="52">
        <f t="shared" si="1"/>
        <v>114.65517241379311</v>
      </c>
    </row>
    <row r="14" spans="1:11" ht="18" customHeight="1">
      <c r="A14" s="87"/>
      <c r="B14" s="87"/>
      <c r="C14" s="60"/>
      <c r="D14" s="58" t="s">
        <v>26</v>
      </c>
      <c r="E14" s="50"/>
      <c r="F14" s="51">
        <v>101829</v>
      </c>
      <c r="G14" s="52">
        <f t="shared" si="0"/>
        <v>10.298084070326603</v>
      </c>
      <c r="H14" s="51">
        <v>100063</v>
      </c>
      <c r="I14" s="52">
        <f t="shared" si="1"/>
        <v>1.7648881204840983</v>
      </c>
    </row>
    <row r="15" spans="1:11" ht="18" customHeight="1">
      <c r="A15" s="87"/>
      <c r="B15" s="87"/>
      <c r="C15" s="60"/>
      <c r="D15" s="60"/>
      <c r="E15" s="44" t="s">
        <v>27</v>
      </c>
      <c r="F15" s="51">
        <v>4743</v>
      </c>
      <c r="G15" s="52">
        <f t="shared" si="0"/>
        <v>0.47966505362479328</v>
      </c>
      <c r="H15" s="51">
        <v>4626</v>
      </c>
      <c r="I15" s="52">
        <f t="shared" si="1"/>
        <v>2.5291828793774229</v>
      </c>
    </row>
    <row r="16" spans="1:11" ht="18" customHeight="1">
      <c r="A16" s="87"/>
      <c r="B16" s="87"/>
      <c r="C16" s="60"/>
      <c r="D16" s="61"/>
      <c r="E16" s="44" t="s">
        <v>28</v>
      </c>
      <c r="F16" s="51">
        <v>97086</v>
      </c>
      <c r="G16" s="52">
        <f t="shared" si="0"/>
        <v>9.8184190167018102</v>
      </c>
      <c r="H16" s="51">
        <v>95437</v>
      </c>
      <c r="I16" s="52">
        <f t="shared" si="1"/>
        <v>1.7278414032293465</v>
      </c>
      <c r="K16" s="24"/>
    </row>
    <row r="17" spans="1:26" ht="18" customHeight="1">
      <c r="A17" s="87"/>
      <c r="B17" s="87"/>
      <c r="C17" s="60"/>
      <c r="D17" s="88" t="s">
        <v>29</v>
      </c>
      <c r="E17" s="89"/>
      <c r="F17" s="51">
        <v>127270</v>
      </c>
      <c r="G17" s="52">
        <f t="shared" si="0"/>
        <v>12.870961706689322</v>
      </c>
      <c r="H17" s="51">
        <v>123821</v>
      </c>
      <c r="I17" s="52">
        <f t="shared" si="1"/>
        <v>2.785472577349557</v>
      </c>
    </row>
    <row r="18" spans="1:26" ht="18" customHeight="1">
      <c r="A18" s="87"/>
      <c r="B18" s="87"/>
      <c r="C18" s="60"/>
      <c r="D18" s="88" t="s">
        <v>93</v>
      </c>
      <c r="E18" s="90"/>
      <c r="F18" s="51">
        <v>9759</v>
      </c>
      <c r="G18" s="52">
        <f t="shared" si="0"/>
        <v>0.98693891172767401</v>
      </c>
      <c r="H18" s="51">
        <v>10127</v>
      </c>
      <c r="I18" s="52">
        <f t="shared" si="1"/>
        <v>-3.6338501036832227</v>
      </c>
    </row>
    <row r="19" spans="1:26" ht="18" customHeight="1">
      <c r="A19" s="87"/>
      <c r="B19" s="87"/>
      <c r="C19" s="59"/>
      <c r="D19" s="88" t="s">
        <v>94</v>
      </c>
      <c r="E19" s="90"/>
      <c r="F19" s="53">
        <v>0</v>
      </c>
      <c r="G19" s="52">
        <f t="shared" si="0"/>
        <v>0</v>
      </c>
      <c r="H19" s="51">
        <v>0</v>
      </c>
      <c r="I19" s="52" t="e">
        <f t="shared" si="1"/>
        <v>#DIV/0!</v>
      </c>
      <c r="Z19" s="2" t="s">
        <v>95</v>
      </c>
    </row>
    <row r="20" spans="1:26" ht="18" customHeight="1">
      <c r="A20" s="87"/>
      <c r="B20" s="87"/>
      <c r="C20" s="50" t="s">
        <v>4</v>
      </c>
      <c r="D20" s="50"/>
      <c r="E20" s="50"/>
      <c r="F20" s="51">
        <v>54276</v>
      </c>
      <c r="G20" s="52">
        <f t="shared" si="0"/>
        <v>5.4889944023907411</v>
      </c>
      <c r="H20" s="51">
        <v>49169</v>
      </c>
      <c r="I20" s="52">
        <f t="shared" si="1"/>
        <v>10.386625719457388</v>
      </c>
    </row>
    <row r="21" spans="1:26" ht="18" customHeight="1">
      <c r="A21" s="87"/>
      <c r="B21" s="87"/>
      <c r="C21" s="50" t="s">
        <v>5</v>
      </c>
      <c r="D21" s="50"/>
      <c r="E21" s="50"/>
      <c r="F21" s="51">
        <v>188000</v>
      </c>
      <c r="G21" s="52">
        <f t="shared" si="0"/>
        <v>19.012656563664589</v>
      </c>
      <c r="H21" s="51">
        <v>189300</v>
      </c>
      <c r="I21" s="52">
        <f t="shared" si="1"/>
        <v>-0.68674062334918018</v>
      </c>
    </row>
    <row r="22" spans="1:26" ht="18" customHeight="1">
      <c r="A22" s="87"/>
      <c r="B22" s="87"/>
      <c r="C22" s="50" t="s">
        <v>30</v>
      </c>
      <c r="D22" s="50"/>
      <c r="E22" s="50"/>
      <c r="F22" s="51">
        <v>11517</v>
      </c>
      <c r="G22" s="52">
        <f t="shared" si="0"/>
        <v>1.1647274768283249</v>
      </c>
      <c r="H22" s="51">
        <v>11347</v>
      </c>
      <c r="I22" s="52">
        <f t="shared" si="1"/>
        <v>1.4981933550718196</v>
      </c>
    </row>
    <row r="23" spans="1:26" ht="18" customHeight="1">
      <c r="A23" s="87"/>
      <c r="B23" s="87"/>
      <c r="C23" s="50" t="s">
        <v>6</v>
      </c>
      <c r="D23" s="50"/>
      <c r="E23" s="50"/>
      <c r="F23" s="51">
        <v>73366</v>
      </c>
      <c r="G23" s="52">
        <f t="shared" si="0"/>
        <v>7.4195880928181719</v>
      </c>
      <c r="H23" s="51">
        <v>77351</v>
      </c>
      <c r="I23" s="52">
        <f t="shared" si="1"/>
        <v>-5.1518403123424372</v>
      </c>
    </row>
    <row r="24" spans="1:26" ht="18" customHeight="1">
      <c r="A24" s="87"/>
      <c r="B24" s="87"/>
      <c r="C24" s="50" t="s">
        <v>31</v>
      </c>
      <c r="D24" s="50"/>
      <c r="E24" s="50"/>
      <c r="F24" s="51">
        <v>2318</v>
      </c>
      <c r="G24" s="52">
        <f t="shared" si="0"/>
        <v>0.23442201018390699</v>
      </c>
      <c r="H24" s="51">
        <v>1867</v>
      </c>
      <c r="I24" s="52">
        <f t="shared" si="1"/>
        <v>24.156400642742359</v>
      </c>
    </row>
    <row r="25" spans="1:26" ht="18" customHeight="1">
      <c r="A25" s="87"/>
      <c r="B25" s="87"/>
      <c r="C25" s="50" t="s">
        <v>7</v>
      </c>
      <c r="D25" s="50"/>
      <c r="E25" s="50"/>
      <c r="F25" s="51">
        <v>67054</v>
      </c>
      <c r="G25" s="52">
        <f t="shared" si="0"/>
        <v>6.7812482618083259</v>
      </c>
      <c r="H25" s="51">
        <v>62854</v>
      </c>
      <c r="I25" s="52">
        <f t="shared" si="1"/>
        <v>6.6821522894326524</v>
      </c>
    </row>
    <row r="26" spans="1:26" ht="18" customHeight="1">
      <c r="A26" s="87"/>
      <c r="B26" s="87"/>
      <c r="C26" s="50" t="s">
        <v>8</v>
      </c>
      <c r="D26" s="50"/>
      <c r="E26" s="50"/>
      <c r="F26" s="51">
        <v>210101</v>
      </c>
      <c r="G26" s="52">
        <f t="shared" si="0"/>
        <v>21.247756152566456</v>
      </c>
      <c r="H26" s="51">
        <v>200557</v>
      </c>
      <c r="I26" s="52">
        <f t="shared" si="1"/>
        <v>4.7587468899116026</v>
      </c>
    </row>
    <row r="27" spans="1:26" ht="18" customHeight="1">
      <c r="A27" s="87"/>
      <c r="B27" s="87"/>
      <c r="C27" s="50" t="s">
        <v>9</v>
      </c>
      <c r="D27" s="50"/>
      <c r="E27" s="50"/>
      <c r="F27" s="51">
        <f>SUM(F9,F20:F26)</f>
        <v>988815</v>
      </c>
      <c r="G27" s="52">
        <f>F27/$F$27*100</f>
        <v>100</v>
      </c>
      <c r="H27" s="51">
        <f>SUM(H9,H20:H26)</f>
        <v>958419</v>
      </c>
      <c r="I27" s="52">
        <f t="shared" si="1"/>
        <v>3.1714730196292118</v>
      </c>
    </row>
    <row r="28" spans="1:26" ht="18" customHeight="1">
      <c r="A28" s="87"/>
      <c r="B28" s="87" t="s">
        <v>88</v>
      </c>
      <c r="C28" s="58" t="s">
        <v>10</v>
      </c>
      <c r="D28" s="50"/>
      <c r="E28" s="50"/>
      <c r="F28" s="51">
        <f>SUM(F29:F31)</f>
        <v>372520</v>
      </c>
      <c r="G28" s="52">
        <f>F28/$F$45*100</f>
        <v>37.67337671859751</v>
      </c>
      <c r="H28" s="51">
        <v>363347</v>
      </c>
      <c r="I28" s="52">
        <f>(F28/H28-1)*100</f>
        <v>2.5245839376683898</v>
      </c>
    </row>
    <row r="29" spans="1:26" ht="18" customHeight="1">
      <c r="A29" s="87"/>
      <c r="B29" s="87"/>
      <c r="C29" s="60"/>
      <c r="D29" s="50" t="s">
        <v>11</v>
      </c>
      <c r="E29" s="50"/>
      <c r="F29" s="51">
        <v>215874</v>
      </c>
      <c r="G29" s="52">
        <f t="shared" ref="G29:G44" si="2">F29/$F$45*100</f>
        <v>21.831586292683667</v>
      </c>
      <c r="H29" s="51">
        <v>216505</v>
      </c>
      <c r="I29" s="52">
        <f t="shared" ref="I29:I45" si="3">(F29/H29-1)*100</f>
        <v>-0.29144823445186319</v>
      </c>
    </row>
    <row r="30" spans="1:26" ht="18" customHeight="1">
      <c r="A30" s="87"/>
      <c r="B30" s="87"/>
      <c r="C30" s="60"/>
      <c r="D30" s="50" t="s">
        <v>32</v>
      </c>
      <c r="E30" s="50"/>
      <c r="F30" s="51">
        <v>32903</v>
      </c>
      <c r="G30" s="52">
        <f t="shared" si="2"/>
        <v>3.3275182920971065</v>
      </c>
      <c r="H30" s="51">
        <v>30002</v>
      </c>
      <c r="I30" s="52">
        <f t="shared" si="3"/>
        <v>9.6693553763082427</v>
      </c>
    </row>
    <row r="31" spans="1:26" ht="18" customHeight="1">
      <c r="A31" s="87"/>
      <c r="B31" s="87"/>
      <c r="C31" s="59"/>
      <c r="D31" s="50" t="s">
        <v>12</v>
      </c>
      <c r="E31" s="50"/>
      <c r="F31" s="51">
        <v>123743</v>
      </c>
      <c r="G31" s="52">
        <f t="shared" si="2"/>
        <v>12.514272133816739</v>
      </c>
      <c r="H31" s="51">
        <v>116840</v>
      </c>
      <c r="I31" s="52">
        <f t="shared" si="3"/>
        <v>5.9080794248544954</v>
      </c>
    </row>
    <row r="32" spans="1:26" ht="18" customHeight="1">
      <c r="A32" s="87"/>
      <c r="B32" s="87"/>
      <c r="C32" s="58" t="s">
        <v>13</v>
      </c>
      <c r="D32" s="50"/>
      <c r="E32" s="50"/>
      <c r="F32" s="51">
        <f>SUM(F33:F38)+303</f>
        <v>525814</v>
      </c>
      <c r="G32" s="52">
        <f t="shared" si="2"/>
        <v>53.1761755232273</v>
      </c>
      <c r="H32" s="51">
        <v>510958</v>
      </c>
      <c r="I32" s="52">
        <f t="shared" si="3"/>
        <v>2.9074796754332111</v>
      </c>
    </row>
    <row r="33" spans="1:9" ht="18" customHeight="1">
      <c r="A33" s="87"/>
      <c r="B33" s="87"/>
      <c r="C33" s="60"/>
      <c r="D33" s="50" t="s">
        <v>14</v>
      </c>
      <c r="E33" s="50"/>
      <c r="F33" s="51">
        <v>32480</v>
      </c>
      <c r="G33" s="52">
        <f t="shared" si="2"/>
        <v>3.2847398148288609</v>
      </c>
      <c r="H33" s="51">
        <v>32174</v>
      </c>
      <c r="I33" s="52">
        <f t="shared" si="3"/>
        <v>0.95107851059861304</v>
      </c>
    </row>
    <row r="34" spans="1:9" ht="18" customHeight="1">
      <c r="A34" s="87"/>
      <c r="B34" s="87"/>
      <c r="C34" s="60"/>
      <c r="D34" s="50" t="s">
        <v>33</v>
      </c>
      <c r="E34" s="50"/>
      <c r="F34" s="51">
        <v>3213</v>
      </c>
      <c r="G34" s="52">
        <f t="shared" si="2"/>
        <v>0.32493439116518258</v>
      </c>
      <c r="H34" s="51">
        <v>2908</v>
      </c>
      <c r="I34" s="52">
        <f t="shared" si="3"/>
        <v>10.488308115543333</v>
      </c>
    </row>
    <row r="35" spans="1:9" ht="18" customHeight="1">
      <c r="A35" s="87"/>
      <c r="B35" s="87"/>
      <c r="C35" s="60"/>
      <c r="D35" s="50" t="s">
        <v>34</v>
      </c>
      <c r="E35" s="50"/>
      <c r="F35" s="51">
        <v>311922</v>
      </c>
      <c r="G35" s="52">
        <f t="shared" si="2"/>
        <v>31.545031173677586</v>
      </c>
      <c r="H35" s="51">
        <v>293432</v>
      </c>
      <c r="I35" s="52">
        <f t="shared" si="3"/>
        <v>6.3012895662368118</v>
      </c>
    </row>
    <row r="36" spans="1:9" ht="18" customHeight="1">
      <c r="A36" s="87"/>
      <c r="B36" s="87"/>
      <c r="C36" s="60"/>
      <c r="D36" s="50" t="s">
        <v>35</v>
      </c>
      <c r="E36" s="50"/>
      <c r="F36" s="51">
        <v>15531</v>
      </c>
      <c r="G36" s="52">
        <f t="shared" si="2"/>
        <v>1.5706679206929506</v>
      </c>
      <c r="H36" s="51">
        <v>16006</v>
      </c>
      <c r="I36" s="52">
        <f t="shared" si="3"/>
        <v>-2.9676371360739751</v>
      </c>
    </row>
    <row r="37" spans="1:9" ht="18" customHeight="1">
      <c r="A37" s="87"/>
      <c r="B37" s="87"/>
      <c r="C37" s="60"/>
      <c r="D37" s="50" t="s">
        <v>15</v>
      </c>
      <c r="E37" s="50"/>
      <c r="F37" s="51">
        <v>6872</v>
      </c>
      <c r="G37" s="52">
        <f t="shared" si="2"/>
        <v>0.69497327609310133</v>
      </c>
      <c r="H37" s="51">
        <v>10378</v>
      </c>
      <c r="I37" s="52">
        <f t="shared" si="3"/>
        <v>-33.783002505299677</v>
      </c>
    </row>
    <row r="38" spans="1:9" ht="18" customHeight="1">
      <c r="A38" s="87"/>
      <c r="B38" s="87"/>
      <c r="C38" s="59"/>
      <c r="D38" s="50" t="s">
        <v>36</v>
      </c>
      <c r="E38" s="50"/>
      <c r="F38" s="51">
        <v>155493</v>
      </c>
      <c r="G38" s="52">
        <f t="shared" si="2"/>
        <v>15.725186207733499</v>
      </c>
      <c r="H38" s="51">
        <v>155757</v>
      </c>
      <c r="I38" s="52">
        <f t="shared" si="3"/>
        <v>-0.16949478996128864</v>
      </c>
    </row>
    <row r="39" spans="1:9" ht="18" customHeight="1">
      <c r="A39" s="87"/>
      <c r="B39" s="87"/>
      <c r="C39" s="58" t="s">
        <v>16</v>
      </c>
      <c r="D39" s="50"/>
      <c r="E39" s="50"/>
      <c r="F39" s="51">
        <f>SUM(F40,F43)</f>
        <v>90481</v>
      </c>
      <c r="G39" s="52">
        <f t="shared" si="2"/>
        <v>9.15044775817519</v>
      </c>
      <c r="H39" s="51">
        <v>84114</v>
      </c>
      <c r="I39" s="52">
        <f t="shared" si="3"/>
        <v>7.5694890267969717</v>
      </c>
    </row>
    <row r="40" spans="1:9" ht="18" customHeight="1">
      <c r="A40" s="87"/>
      <c r="B40" s="87"/>
      <c r="C40" s="60"/>
      <c r="D40" s="58" t="s">
        <v>17</v>
      </c>
      <c r="E40" s="50"/>
      <c r="F40" s="51">
        <v>89197</v>
      </c>
      <c r="G40" s="52">
        <f t="shared" si="2"/>
        <v>9.0205953590914376</v>
      </c>
      <c r="H40" s="51">
        <v>82485</v>
      </c>
      <c r="I40" s="52">
        <f t="shared" si="3"/>
        <v>8.1372370734072774</v>
      </c>
    </row>
    <row r="41" spans="1:9" ht="18" customHeight="1">
      <c r="A41" s="87"/>
      <c r="B41" s="87"/>
      <c r="C41" s="60"/>
      <c r="D41" s="60"/>
      <c r="E41" s="54" t="s">
        <v>91</v>
      </c>
      <c r="F41" s="51">
        <v>44251</v>
      </c>
      <c r="G41" s="52">
        <f t="shared" si="2"/>
        <v>4.4751546042485195</v>
      </c>
      <c r="H41" s="51">
        <v>41397</v>
      </c>
      <c r="I41" s="55">
        <f t="shared" si="3"/>
        <v>6.8942193878783531</v>
      </c>
    </row>
    <row r="42" spans="1:9" ht="18" customHeight="1">
      <c r="A42" s="87"/>
      <c r="B42" s="87"/>
      <c r="C42" s="60"/>
      <c r="D42" s="59"/>
      <c r="E42" s="44" t="s">
        <v>37</v>
      </c>
      <c r="F42" s="51">
        <v>44946</v>
      </c>
      <c r="G42" s="52">
        <f t="shared" si="2"/>
        <v>4.5454407548429181</v>
      </c>
      <c r="H42" s="51">
        <v>41088</v>
      </c>
      <c r="I42" s="55">
        <f t="shared" si="3"/>
        <v>9.3896028037383275</v>
      </c>
    </row>
    <row r="43" spans="1:9" ht="18" customHeight="1">
      <c r="A43" s="87"/>
      <c r="B43" s="87"/>
      <c r="C43" s="60"/>
      <c r="D43" s="50" t="s">
        <v>38</v>
      </c>
      <c r="E43" s="50"/>
      <c r="F43" s="51">
        <v>1284</v>
      </c>
      <c r="G43" s="52">
        <f t="shared" si="2"/>
        <v>0.12985239908375176</v>
      </c>
      <c r="H43" s="51">
        <v>1629</v>
      </c>
      <c r="I43" s="55">
        <f t="shared" si="3"/>
        <v>-21.178637200736649</v>
      </c>
    </row>
    <row r="44" spans="1:9" ht="18" customHeight="1">
      <c r="A44" s="87"/>
      <c r="B44" s="87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3"/>
        <v>#DIV/0!</v>
      </c>
    </row>
    <row r="45" spans="1:9" ht="18" customHeight="1">
      <c r="A45" s="87"/>
      <c r="B45" s="87"/>
      <c r="C45" s="44" t="s">
        <v>18</v>
      </c>
      <c r="D45" s="44"/>
      <c r="E45" s="44"/>
      <c r="F45" s="51">
        <f>SUM(F28,F32,F39)</f>
        <v>988815</v>
      </c>
      <c r="G45" s="52">
        <f>F45/$F$45*100</f>
        <v>100</v>
      </c>
      <c r="H45" s="51">
        <f>SUM(H28,H32,H39)</f>
        <v>958419</v>
      </c>
      <c r="I45" s="52">
        <f t="shared" si="3"/>
        <v>3.1714730196292118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18" sqref="F1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5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3" t="s">
        <v>48</v>
      </c>
      <c r="B6" s="94"/>
      <c r="C6" s="94"/>
      <c r="D6" s="94"/>
      <c r="E6" s="94"/>
      <c r="F6" s="98" t="s">
        <v>251</v>
      </c>
      <c r="G6" s="98"/>
      <c r="H6" s="98" t="s">
        <v>252</v>
      </c>
      <c r="I6" s="98"/>
      <c r="J6" s="98" t="s">
        <v>253</v>
      </c>
      <c r="K6" s="98"/>
      <c r="L6" s="98" t="s">
        <v>254</v>
      </c>
      <c r="M6" s="98"/>
      <c r="N6" s="98" t="s">
        <v>255</v>
      </c>
      <c r="O6" s="98"/>
    </row>
    <row r="7" spans="1:25" ht="16" customHeight="1">
      <c r="A7" s="94"/>
      <c r="B7" s="94"/>
      <c r="C7" s="94"/>
      <c r="D7" s="94"/>
      <c r="E7" s="94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</row>
    <row r="8" spans="1:25" ht="16" customHeight="1">
      <c r="A8" s="91" t="s">
        <v>82</v>
      </c>
      <c r="B8" s="58" t="s">
        <v>49</v>
      </c>
      <c r="C8" s="50"/>
      <c r="D8" s="50"/>
      <c r="E8" s="63" t="s">
        <v>40</v>
      </c>
      <c r="F8" s="51">
        <v>509</v>
      </c>
      <c r="G8" s="51">
        <v>563</v>
      </c>
      <c r="H8" s="51">
        <v>5551</v>
      </c>
      <c r="I8" s="51">
        <v>5681</v>
      </c>
      <c r="J8" s="51">
        <v>363</v>
      </c>
      <c r="K8" s="51">
        <v>348</v>
      </c>
      <c r="L8" s="51">
        <v>2674</v>
      </c>
      <c r="M8" s="51">
        <v>2566</v>
      </c>
      <c r="N8" s="51">
        <v>14735</v>
      </c>
      <c r="O8" s="51">
        <v>14249</v>
      </c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1"/>
      <c r="B9" s="60"/>
      <c r="C9" s="50" t="s">
        <v>50</v>
      </c>
      <c r="D9" s="50"/>
      <c r="E9" s="63" t="s">
        <v>41</v>
      </c>
      <c r="F9" s="51">
        <v>509</v>
      </c>
      <c r="G9" s="51">
        <v>563</v>
      </c>
      <c r="H9" s="51">
        <v>5551</v>
      </c>
      <c r="I9" s="51">
        <v>5681</v>
      </c>
      <c r="J9" s="51">
        <v>363</v>
      </c>
      <c r="K9" s="51">
        <v>348</v>
      </c>
      <c r="L9" s="51">
        <v>2674</v>
      </c>
      <c r="M9" s="51">
        <v>2566</v>
      </c>
      <c r="N9" s="51">
        <v>14735</v>
      </c>
      <c r="O9" s="51">
        <v>14249</v>
      </c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1"/>
      <c r="B10" s="59"/>
      <c r="C10" s="50" t="s">
        <v>51</v>
      </c>
      <c r="D10" s="50"/>
      <c r="E10" s="63" t="s">
        <v>42</v>
      </c>
      <c r="F10" s="51">
        <v>0</v>
      </c>
      <c r="G10" s="51">
        <v>0</v>
      </c>
      <c r="H10" s="51">
        <v>0</v>
      </c>
      <c r="I10" s="51">
        <v>0</v>
      </c>
      <c r="J10" s="64">
        <v>0</v>
      </c>
      <c r="K10" s="64">
        <v>0</v>
      </c>
      <c r="L10" s="51">
        <v>0</v>
      </c>
      <c r="M10" s="51">
        <v>0</v>
      </c>
      <c r="N10" s="51">
        <v>0</v>
      </c>
      <c r="O10" s="51"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1"/>
      <c r="B11" s="58" t="s">
        <v>52</v>
      </c>
      <c r="C11" s="50"/>
      <c r="D11" s="50"/>
      <c r="E11" s="63" t="s">
        <v>43</v>
      </c>
      <c r="F11" s="51">
        <v>479</v>
      </c>
      <c r="G11" s="51">
        <v>512</v>
      </c>
      <c r="H11" s="51">
        <v>5101</v>
      </c>
      <c r="I11" s="51">
        <v>5140</v>
      </c>
      <c r="J11" s="51">
        <v>351</v>
      </c>
      <c r="K11" s="51">
        <v>353</v>
      </c>
      <c r="L11" s="51">
        <v>2675</v>
      </c>
      <c r="M11" s="51">
        <v>2567</v>
      </c>
      <c r="N11" s="51">
        <v>14900</v>
      </c>
      <c r="O11" s="51">
        <v>14873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1"/>
      <c r="B12" s="60"/>
      <c r="C12" s="50" t="s">
        <v>53</v>
      </c>
      <c r="D12" s="50"/>
      <c r="E12" s="63" t="s">
        <v>44</v>
      </c>
      <c r="F12" s="51">
        <v>479</v>
      </c>
      <c r="G12" s="51">
        <v>512</v>
      </c>
      <c r="H12" s="51">
        <v>5101</v>
      </c>
      <c r="I12" s="51">
        <v>5140</v>
      </c>
      <c r="J12" s="51">
        <v>351</v>
      </c>
      <c r="K12" s="51">
        <v>353</v>
      </c>
      <c r="L12" s="51">
        <v>2674</v>
      </c>
      <c r="M12" s="51">
        <v>2566</v>
      </c>
      <c r="N12" s="51">
        <v>14900</v>
      </c>
      <c r="O12" s="51">
        <v>14873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1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64">
        <v>0</v>
      </c>
      <c r="I13" s="64">
        <v>0</v>
      </c>
      <c r="J13" s="64">
        <v>0</v>
      </c>
      <c r="K13" s="64">
        <v>0</v>
      </c>
      <c r="L13" s="51">
        <v>0</v>
      </c>
      <c r="M13" s="51">
        <v>0.5</v>
      </c>
      <c r="N13" s="51">
        <v>0</v>
      </c>
      <c r="O13" s="51"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1"/>
      <c r="B14" s="50" t="s">
        <v>55</v>
      </c>
      <c r="C14" s="50"/>
      <c r="D14" s="50"/>
      <c r="E14" s="63" t="s">
        <v>96</v>
      </c>
      <c r="F14" s="51">
        <v>30</v>
      </c>
      <c r="G14" s="51">
        <v>51</v>
      </c>
      <c r="H14" s="51">
        <v>450</v>
      </c>
      <c r="I14" s="51">
        <v>541</v>
      </c>
      <c r="J14" s="51">
        <v>12</v>
      </c>
      <c r="K14" s="51">
        <v>-5</v>
      </c>
      <c r="L14" s="51">
        <v>0</v>
      </c>
      <c r="M14" s="51">
        <v>0</v>
      </c>
      <c r="N14" s="51">
        <v>-165</v>
      </c>
      <c r="O14" s="51">
        <v>-624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1"/>
      <c r="B15" s="50" t="s">
        <v>56</v>
      </c>
      <c r="C15" s="50"/>
      <c r="D15" s="50"/>
      <c r="E15" s="63" t="s">
        <v>97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-0.5</v>
      </c>
      <c r="N15" s="51">
        <v>0</v>
      </c>
      <c r="O15" s="51"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1"/>
      <c r="B16" s="50" t="s">
        <v>57</v>
      </c>
      <c r="C16" s="50"/>
      <c r="D16" s="50"/>
      <c r="E16" s="63" t="s">
        <v>98</v>
      </c>
      <c r="F16" s="51">
        <v>30</v>
      </c>
      <c r="G16" s="51">
        <v>51</v>
      </c>
      <c r="H16" s="51">
        <v>450</v>
      </c>
      <c r="I16" s="51">
        <v>541</v>
      </c>
      <c r="J16" s="51">
        <v>12</v>
      </c>
      <c r="K16" s="51">
        <v>-5</v>
      </c>
      <c r="L16" s="51">
        <v>-1</v>
      </c>
      <c r="M16" s="51">
        <v>-1</v>
      </c>
      <c r="N16" s="51">
        <v>-165</v>
      </c>
      <c r="O16" s="51">
        <v>-624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1"/>
      <c r="B17" s="50" t="s">
        <v>58</v>
      </c>
      <c r="C17" s="50"/>
      <c r="D17" s="50"/>
      <c r="E17" s="48"/>
      <c r="F17" s="51">
        <v>380</v>
      </c>
      <c r="G17" s="51">
        <v>654</v>
      </c>
      <c r="H17" s="64">
        <v>0</v>
      </c>
      <c r="I17" s="64">
        <v>0</v>
      </c>
      <c r="J17" s="51">
        <v>6</v>
      </c>
      <c r="K17" s="51">
        <v>61</v>
      </c>
      <c r="L17" s="51">
        <v>3732</v>
      </c>
      <c r="M17" s="51">
        <v>3744</v>
      </c>
      <c r="N17" s="64">
        <v>986</v>
      </c>
      <c r="O17" s="65">
        <v>1802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1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/>
      <c r="M18" s="65">
        <v>0</v>
      </c>
      <c r="N18" s="65">
        <v>0</v>
      </c>
      <c r="O18" s="65"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1" t="s">
        <v>83</v>
      </c>
      <c r="B19" s="58" t="s">
        <v>60</v>
      </c>
      <c r="C19" s="50"/>
      <c r="D19" s="50"/>
      <c r="E19" s="63"/>
      <c r="F19" s="51">
        <v>377</v>
      </c>
      <c r="G19" s="51">
        <v>0</v>
      </c>
      <c r="H19" s="51">
        <v>1020</v>
      </c>
      <c r="I19" s="51">
        <v>775</v>
      </c>
      <c r="J19" s="51">
        <v>110</v>
      </c>
      <c r="K19" s="51">
        <v>75</v>
      </c>
      <c r="L19" s="51">
        <v>3457</v>
      </c>
      <c r="M19" s="51">
        <v>1083</v>
      </c>
      <c r="N19" s="51">
        <v>7347</v>
      </c>
      <c r="O19" s="51">
        <v>8364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1"/>
      <c r="B20" s="59"/>
      <c r="C20" s="50" t="s">
        <v>61</v>
      </c>
      <c r="D20" s="50"/>
      <c r="E20" s="63"/>
      <c r="F20" s="51">
        <v>377</v>
      </c>
      <c r="G20" s="51">
        <v>0</v>
      </c>
      <c r="H20" s="51">
        <v>1020</v>
      </c>
      <c r="I20" s="51">
        <v>775</v>
      </c>
      <c r="J20" s="51">
        <v>110</v>
      </c>
      <c r="K20" s="64">
        <v>75</v>
      </c>
      <c r="L20" s="51">
        <v>3354</v>
      </c>
      <c r="M20" s="51">
        <v>1051</v>
      </c>
      <c r="N20" s="51">
        <v>2276</v>
      </c>
      <c r="O20" s="51">
        <v>3166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1"/>
      <c r="B21" s="50" t="s">
        <v>62</v>
      </c>
      <c r="C21" s="50"/>
      <c r="D21" s="50"/>
      <c r="E21" s="63" t="s">
        <v>99</v>
      </c>
      <c r="F21" s="51">
        <v>377</v>
      </c>
      <c r="G21" s="51">
        <v>0</v>
      </c>
      <c r="H21" s="51">
        <v>1020</v>
      </c>
      <c r="I21" s="51">
        <v>775</v>
      </c>
      <c r="J21" s="51">
        <v>110</v>
      </c>
      <c r="K21" s="51">
        <v>75</v>
      </c>
      <c r="L21" s="51">
        <v>3457</v>
      </c>
      <c r="M21" s="51">
        <v>1083</v>
      </c>
      <c r="N21" s="51">
        <v>7347</v>
      </c>
      <c r="O21" s="51">
        <v>8364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1"/>
      <c r="B22" s="58" t="s">
        <v>63</v>
      </c>
      <c r="C22" s="50"/>
      <c r="D22" s="50"/>
      <c r="E22" s="63" t="s">
        <v>100</v>
      </c>
      <c r="F22" s="51">
        <v>440</v>
      </c>
      <c r="G22" s="51">
        <v>50</v>
      </c>
      <c r="H22" s="51">
        <v>5588</v>
      </c>
      <c r="I22" s="51">
        <v>3208</v>
      </c>
      <c r="J22" s="51">
        <v>225</v>
      </c>
      <c r="K22" s="51">
        <v>164</v>
      </c>
      <c r="L22" s="51">
        <v>3550</v>
      </c>
      <c r="M22" s="51">
        <v>1143</v>
      </c>
      <c r="N22" s="51">
        <v>8615</v>
      </c>
      <c r="O22" s="51">
        <v>9663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1"/>
      <c r="B23" s="59" t="s">
        <v>64</v>
      </c>
      <c r="C23" s="50" t="s">
        <v>65</v>
      </c>
      <c r="D23" s="50"/>
      <c r="E23" s="63"/>
      <c r="F23" s="51">
        <v>24</v>
      </c>
      <c r="G23" s="51">
        <v>24</v>
      </c>
      <c r="H23" s="51">
        <v>1890</v>
      </c>
      <c r="I23" s="51">
        <v>1885</v>
      </c>
      <c r="J23" s="51">
        <v>50</v>
      </c>
      <c r="K23" s="51">
        <v>44</v>
      </c>
      <c r="L23" s="51">
        <v>88755</v>
      </c>
      <c r="M23" s="51">
        <v>56</v>
      </c>
      <c r="N23" s="51">
        <v>2311</v>
      </c>
      <c r="O23" s="51">
        <v>3300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1"/>
      <c r="B24" s="50" t="s">
        <v>101</v>
      </c>
      <c r="C24" s="50"/>
      <c r="D24" s="50"/>
      <c r="E24" s="63" t="s">
        <v>102</v>
      </c>
      <c r="F24" s="51">
        <v>-63</v>
      </c>
      <c r="G24" s="51">
        <v>-50</v>
      </c>
      <c r="H24" s="51">
        <v>-4568</v>
      </c>
      <c r="I24" s="51">
        <v>-2433</v>
      </c>
      <c r="J24" s="51">
        <v>-115</v>
      </c>
      <c r="K24" s="51">
        <v>-89</v>
      </c>
      <c r="L24" s="51">
        <v>-93</v>
      </c>
      <c r="M24" s="51">
        <v>-60</v>
      </c>
      <c r="N24" s="51">
        <v>-1268</v>
      </c>
      <c r="O24" s="51">
        <v>-1299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1"/>
      <c r="B25" s="58" t="s">
        <v>66</v>
      </c>
      <c r="C25" s="58"/>
      <c r="D25" s="58"/>
      <c r="E25" s="95" t="s">
        <v>103</v>
      </c>
      <c r="F25" s="99">
        <v>63</v>
      </c>
      <c r="G25" s="99">
        <v>50</v>
      </c>
      <c r="H25" s="99">
        <v>4568</v>
      </c>
      <c r="I25" s="99">
        <v>2433</v>
      </c>
      <c r="J25" s="99">
        <v>115</v>
      </c>
      <c r="K25" s="99">
        <v>89</v>
      </c>
      <c r="L25" s="99">
        <v>93</v>
      </c>
      <c r="M25" s="99">
        <v>60</v>
      </c>
      <c r="N25" s="99">
        <v>1268</v>
      </c>
      <c r="O25" s="99">
        <v>1299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1"/>
      <c r="B26" s="77" t="s">
        <v>67</v>
      </c>
      <c r="C26" s="77"/>
      <c r="D26" s="77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1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 t="shared" ref="G27:O27" si="0">G24+G25</f>
        <v>0</v>
      </c>
      <c r="H27" s="51">
        <f t="shared" si="0"/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1">
        <f t="shared" si="0"/>
        <v>0</v>
      </c>
      <c r="O27" s="51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4" t="s">
        <v>68</v>
      </c>
      <c r="B30" s="94"/>
      <c r="C30" s="94"/>
      <c r="D30" s="94"/>
      <c r="E30" s="94"/>
      <c r="F30" s="101" t="s">
        <v>256</v>
      </c>
      <c r="G30" s="101"/>
      <c r="H30" s="101" t="s">
        <v>257</v>
      </c>
      <c r="I30" s="101"/>
      <c r="J30" s="101" t="s">
        <v>258</v>
      </c>
      <c r="K30" s="101"/>
      <c r="L30" s="101"/>
      <c r="M30" s="101"/>
      <c r="N30" s="101"/>
      <c r="O30" s="101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4"/>
      <c r="B31" s="94"/>
      <c r="C31" s="94"/>
      <c r="D31" s="94"/>
      <c r="E31" s="94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1" t="s">
        <v>84</v>
      </c>
      <c r="B32" s="58" t="s">
        <v>49</v>
      </c>
      <c r="C32" s="50"/>
      <c r="D32" s="50"/>
      <c r="E32" s="63" t="s">
        <v>40</v>
      </c>
      <c r="F32" s="51">
        <v>47</v>
      </c>
      <c r="G32" s="51">
        <v>43</v>
      </c>
      <c r="H32" s="51">
        <v>276</v>
      </c>
      <c r="I32" s="51">
        <v>273</v>
      </c>
      <c r="J32" s="51">
        <v>27</v>
      </c>
      <c r="K32" s="51">
        <v>28</v>
      </c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97"/>
      <c r="B33" s="60"/>
      <c r="C33" s="58" t="s">
        <v>69</v>
      </c>
      <c r="D33" s="50"/>
      <c r="E33" s="63"/>
      <c r="F33" s="51">
        <v>20</v>
      </c>
      <c r="G33" s="51">
        <v>20</v>
      </c>
      <c r="H33" s="51">
        <v>242</v>
      </c>
      <c r="I33" s="51">
        <v>246</v>
      </c>
      <c r="J33" s="51">
        <v>0</v>
      </c>
      <c r="K33" s="51">
        <v>0</v>
      </c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97"/>
      <c r="B34" s="60"/>
      <c r="C34" s="59"/>
      <c r="D34" s="50" t="s">
        <v>70</v>
      </c>
      <c r="E34" s="63"/>
      <c r="F34" s="51">
        <v>0</v>
      </c>
      <c r="G34" s="51">
        <v>0</v>
      </c>
      <c r="H34" s="51">
        <v>242</v>
      </c>
      <c r="I34" s="51">
        <v>246</v>
      </c>
      <c r="J34" s="51">
        <v>0</v>
      </c>
      <c r="K34" s="51">
        <v>0</v>
      </c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97"/>
      <c r="B35" s="59"/>
      <c r="C35" s="50" t="s">
        <v>71</v>
      </c>
      <c r="D35" s="50"/>
      <c r="E35" s="63"/>
      <c r="F35" s="51">
        <v>27</v>
      </c>
      <c r="G35" s="51">
        <v>23</v>
      </c>
      <c r="H35" s="51">
        <v>34</v>
      </c>
      <c r="I35" s="51">
        <v>27</v>
      </c>
      <c r="J35" s="65">
        <v>27</v>
      </c>
      <c r="K35" s="65">
        <v>28</v>
      </c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97"/>
      <c r="B36" s="58" t="s">
        <v>52</v>
      </c>
      <c r="C36" s="50"/>
      <c r="D36" s="50"/>
      <c r="E36" s="63" t="s">
        <v>41</v>
      </c>
      <c r="F36" s="51">
        <v>27</v>
      </c>
      <c r="G36" s="51">
        <v>23</v>
      </c>
      <c r="H36" s="51">
        <v>140</v>
      </c>
      <c r="I36" s="51">
        <v>150</v>
      </c>
      <c r="J36" s="51">
        <v>27</v>
      </c>
      <c r="K36" s="51">
        <v>28</v>
      </c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97"/>
      <c r="B37" s="60"/>
      <c r="C37" s="50" t="s">
        <v>72</v>
      </c>
      <c r="D37" s="50"/>
      <c r="E37" s="63"/>
      <c r="F37" s="51">
        <v>0</v>
      </c>
      <c r="G37" s="51">
        <v>0</v>
      </c>
      <c r="H37" s="51">
        <v>106</v>
      </c>
      <c r="I37" s="51">
        <v>123</v>
      </c>
      <c r="J37" s="51">
        <v>27</v>
      </c>
      <c r="K37" s="51">
        <v>28</v>
      </c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97"/>
      <c r="B38" s="59"/>
      <c r="C38" s="50" t="s">
        <v>73</v>
      </c>
      <c r="D38" s="50"/>
      <c r="E38" s="63"/>
      <c r="F38" s="51">
        <v>27</v>
      </c>
      <c r="G38" s="51">
        <v>23</v>
      </c>
      <c r="H38" s="51">
        <v>34</v>
      </c>
      <c r="I38" s="51">
        <v>27</v>
      </c>
      <c r="J38" s="51">
        <v>0</v>
      </c>
      <c r="K38" s="65">
        <v>0</v>
      </c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97"/>
      <c r="B39" s="44" t="s">
        <v>74</v>
      </c>
      <c r="C39" s="44"/>
      <c r="D39" s="44"/>
      <c r="E39" s="63" t="s">
        <v>107</v>
      </c>
      <c r="F39" s="51">
        <v>20</v>
      </c>
      <c r="G39" s="51">
        <v>20</v>
      </c>
      <c r="H39" s="51">
        <v>136</v>
      </c>
      <c r="I39" s="51">
        <v>123</v>
      </c>
      <c r="J39" s="51">
        <v>0</v>
      </c>
      <c r="K39" s="51">
        <v>0</v>
      </c>
      <c r="L39" s="51">
        <f t="shared" ref="L39:O39" si="1">L32-L36</f>
        <v>0</v>
      </c>
      <c r="M39" s="51">
        <f t="shared" si="1"/>
        <v>0</v>
      </c>
      <c r="N39" s="51">
        <f t="shared" si="1"/>
        <v>0</v>
      </c>
      <c r="O39" s="51">
        <f t="shared" si="1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1" t="s">
        <v>85</v>
      </c>
      <c r="B40" s="58" t="s">
        <v>75</v>
      </c>
      <c r="C40" s="50"/>
      <c r="D40" s="50"/>
      <c r="E40" s="63" t="s">
        <v>43</v>
      </c>
      <c r="F40" s="51">
        <v>494</v>
      </c>
      <c r="G40" s="51">
        <v>1033</v>
      </c>
      <c r="H40" s="51">
        <v>1254</v>
      </c>
      <c r="I40" s="51">
        <v>856</v>
      </c>
      <c r="J40" s="51">
        <v>77</v>
      </c>
      <c r="K40" s="51">
        <v>41</v>
      </c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2"/>
      <c r="B41" s="59"/>
      <c r="C41" s="50" t="s">
        <v>76</v>
      </c>
      <c r="D41" s="50"/>
      <c r="E41" s="63"/>
      <c r="F41" s="65">
        <v>0</v>
      </c>
      <c r="G41" s="65">
        <v>500</v>
      </c>
      <c r="H41" s="65">
        <v>1000</v>
      </c>
      <c r="I41" s="65">
        <v>502</v>
      </c>
      <c r="J41" s="51">
        <v>0</v>
      </c>
      <c r="K41" s="51">
        <v>0</v>
      </c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2"/>
      <c r="B42" s="58" t="s">
        <v>63</v>
      </c>
      <c r="C42" s="50"/>
      <c r="D42" s="50"/>
      <c r="E42" s="63" t="s">
        <v>44</v>
      </c>
      <c r="F42" s="51">
        <v>514</v>
      </c>
      <c r="G42" s="51">
        <v>1053</v>
      </c>
      <c r="H42" s="51">
        <v>1390</v>
      </c>
      <c r="I42" s="51">
        <v>979</v>
      </c>
      <c r="J42" s="51">
        <v>77</v>
      </c>
      <c r="K42" s="51">
        <v>41</v>
      </c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2"/>
      <c r="B43" s="59"/>
      <c r="C43" s="50" t="s">
        <v>77</v>
      </c>
      <c r="D43" s="50"/>
      <c r="E43" s="63"/>
      <c r="F43" s="51">
        <v>514</v>
      </c>
      <c r="G43" s="51">
        <v>553</v>
      </c>
      <c r="H43" s="51">
        <v>377</v>
      </c>
      <c r="I43" s="51">
        <v>463</v>
      </c>
      <c r="J43" s="65">
        <v>77</v>
      </c>
      <c r="K43" s="65">
        <v>41</v>
      </c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2"/>
      <c r="B44" s="50" t="s">
        <v>74</v>
      </c>
      <c r="C44" s="50"/>
      <c r="D44" s="50"/>
      <c r="E44" s="63" t="s">
        <v>108</v>
      </c>
      <c r="F44" s="65">
        <v>-20</v>
      </c>
      <c r="G44" s="65">
        <v>-20</v>
      </c>
      <c r="H44" s="65">
        <v>-136</v>
      </c>
      <c r="I44" s="65">
        <v>-123</v>
      </c>
      <c r="J44" s="65">
        <v>0</v>
      </c>
      <c r="K44" s="65">
        <v>0</v>
      </c>
      <c r="L44" s="65">
        <f t="shared" ref="L44:O44" si="2">L40-L42</f>
        <v>0</v>
      </c>
      <c r="M44" s="65">
        <f t="shared" si="2"/>
        <v>0</v>
      </c>
      <c r="N44" s="65">
        <f t="shared" si="2"/>
        <v>0</v>
      </c>
      <c r="O44" s="65">
        <f t="shared" si="2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1" t="s">
        <v>86</v>
      </c>
      <c r="B45" s="44" t="s">
        <v>78</v>
      </c>
      <c r="C45" s="44"/>
      <c r="D45" s="44"/>
      <c r="E45" s="63" t="s">
        <v>109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f t="shared" ref="L45:O45" si="3">L39+L44</f>
        <v>0</v>
      </c>
      <c r="M45" s="51">
        <f t="shared" si="3"/>
        <v>0</v>
      </c>
      <c r="N45" s="51">
        <f t="shared" si="3"/>
        <v>0</v>
      </c>
      <c r="O45" s="51">
        <f t="shared" si="3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2"/>
      <c r="B46" s="50" t="s">
        <v>79</v>
      </c>
      <c r="C46" s="50"/>
      <c r="D46" s="50"/>
      <c r="E46" s="50"/>
      <c r="F46" s="65"/>
      <c r="G46" s="65"/>
      <c r="H46" s="65"/>
      <c r="I46" s="65"/>
      <c r="J46" s="65"/>
      <c r="K46" s="65"/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2"/>
      <c r="B47" s="50" t="s">
        <v>80</v>
      </c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2"/>
      <c r="B48" s="50" t="s">
        <v>81</v>
      </c>
      <c r="C48" s="50"/>
      <c r="D48" s="50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22" sqref="F2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4" t="s">
        <v>259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49999999999999" customHeight="1">
      <c r="A8" s="18"/>
      <c r="B8" s="19"/>
      <c r="C8" s="19"/>
      <c r="D8" s="19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87" t="s">
        <v>87</v>
      </c>
      <c r="B9" s="87" t="s">
        <v>89</v>
      </c>
      <c r="C9" s="58" t="s">
        <v>3</v>
      </c>
      <c r="D9" s="50"/>
      <c r="E9" s="50"/>
      <c r="F9" s="51">
        <v>377132</v>
      </c>
      <c r="G9" s="52">
        <f>F9/$F$27*100</f>
        <v>36.169278191133287</v>
      </c>
      <c r="H9" s="51">
        <v>375081</v>
      </c>
      <c r="I9" s="52">
        <f t="shared" ref="I9:I45" si="0">(F9/H9-1)*100</f>
        <v>0.5468152212455335</v>
      </c>
    </row>
    <row r="10" spans="1:9" ht="18" customHeight="1">
      <c r="A10" s="87"/>
      <c r="B10" s="87"/>
      <c r="C10" s="60"/>
      <c r="D10" s="58" t="s">
        <v>22</v>
      </c>
      <c r="E10" s="50"/>
      <c r="F10" s="51">
        <v>92529</v>
      </c>
      <c r="G10" s="52">
        <f t="shared" ref="G10:G27" si="1">F10/$F$27*100</f>
        <v>8.8741001605468952</v>
      </c>
      <c r="H10" s="51">
        <v>88399</v>
      </c>
      <c r="I10" s="52">
        <f t="shared" si="0"/>
        <v>4.6719985520198293</v>
      </c>
    </row>
    <row r="11" spans="1:9" ht="18" customHeight="1">
      <c r="A11" s="87"/>
      <c r="B11" s="87"/>
      <c r="C11" s="60"/>
      <c r="D11" s="60"/>
      <c r="E11" s="44" t="s">
        <v>23</v>
      </c>
      <c r="F11" s="51">
        <v>82147</v>
      </c>
      <c r="G11" s="52">
        <f t="shared" si="1"/>
        <v>7.8784025104393844</v>
      </c>
      <c r="H11" s="51">
        <v>77563</v>
      </c>
      <c r="I11" s="52">
        <f t="shared" si="0"/>
        <v>5.9100344236298286</v>
      </c>
    </row>
    <row r="12" spans="1:9" ht="18" customHeight="1">
      <c r="A12" s="87"/>
      <c r="B12" s="87"/>
      <c r="C12" s="60"/>
      <c r="D12" s="60"/>
      <c r="E12" s="44" t="s">
        <v>24</v>
      </c>
      <c r="F12" s="51">
        <v>10136</v>
      </c>
      <c r="G12" s="52">
        <f t="shared" si="1"/>
        <v>0.97210473718837687</v>
      </c>
      <c r="H12" s="51">
        <v>10584</v>
      </c>
      <c r="I12" s="52">
        <f t="shared" si="0"/>
        <v>-4.2328042328042326</v>
      </c>
    </row>
    <row r="13" spans="1:9" ht="18" customHeight="1">
      <c r="A13" s="87"/>
      <c r="B13" s="87"/>
      <c r="C13" s="60"/>
      <c r="D13" s="59"/>
      <c r="E13" s="44" t="s">
        <v>25</v>
      </c>
      <c r="F13" s="51">
        <v>246</v>
      </c>
      <c r="G13" s="52">
        <f t="shared" si="1"/>
        <v>2.3592912919133853E-2</v>
      </c>
      <c r="H13" s="51">
        <v>252</v>
      </c>
      <c r="I13" s="52">
        <f t="shared" si="0"/>
        <v>-2.3809523809523836</v>
      </c>
    </row>
    <row r="14" spans="1:9" ht="18" customHeight="1">
      <c r="A14" s="87"/>
      <c r="B14" s="87"/>
      <c r="C14" s="60"/>
      <c r="D14" s="58" t="s">
        <v>26</v>
      </c>
      <c r="E14" s="50"/>
      <c r="F14" s="51">
        <v>105434</v>
      </c>
      <c r="G14" s="52">
        <f t="shared" si="1"/>
        <v>10.111769027300644</v>
      </c>
      <c r="H14" s="51">
        <v>106462</v>
      </c>
      <c r="I14" s="52">
        <f t="shared" si="0"/>
        <v>-0.96560275027709475</v>
      </c>
    </row>
    <row r="15" spans="1:9" ht="18" customHeight="1">
      <c r="A15" s="87"/>
      <c r="B15" s="87"/>
      <c r="C15" s="60"/>
      <c r="D15" s="60"/>
      <c r="E15" s="44" t="s">
        <v>27</v>
      </c>
      <c r="F15" s="51">
        <v>4353</v>
      </c>
      <c r="G15" s="52">
        <f t="shared" si="1"/>
        <v>0.41747947128857582</v>
      </c>
      <c r="H15" s="51">
        <v>5143</v>
      </c>
      <c r="I15" s="52">
        <f t="shared" si="0"/>
        <v>-15.360684425432625</v>
      </c>
    </row>
    <row r="16" spans="1:9" ht="18" customHeight="1">
      <c r="A16" s="87"/>
      <c r="B16" s="87"/>
      <c r="C16" s="60"/>
      <c r="D16" s="59"/>
      <c r="E16" s="44" t="s">
        <v>28</v>
      </c>
      <c r="F16" s="51">
        <v>101081</v>
      </c>
      <c r="G16" s="52">
        <f t="shared" si="1"/>
        <v>9.6942895560120679</v>
      </c>
      <c r="H16" s="51">
        <v>101319</v>
      </c>
      <c r="I16" s="52">
        <f t="shared" si="0"/>
        <v>-0.23490164727247853</v>
      </c>
    </row>
    <row r="17" spans="1:9" ht="18" customHeight="1">
      <c r="A17" s="87"/>
      <c r="B17" s="87"/>
      <c r="C17" s="60"/>
      <c r="D17" s="88" t="s">
        <v>29</v>
      </c>
      <c r="E17" s="89"/>
      <c r="F17" s="51">
        <v>123277</v>
      </c>
      <c r="G17" s="52">
        <f t="shared" si="1"/>
        <v>11.823022463138471</v>
      </c>
      <c r="H17" s="51">
        <v>125268</v>
      </c>
      <c r="I17" s="52">
        <f t="shared" si="0"/>
        <v>-1.5893923428169976</v>
      </c>
    </row>
    <row r="18" spans="1:9" ht="18" customHeight="1">
      <c r="A18" s="87"/>
      <c r="B18" s="87"/>
      <c r="C18" s="60"/>
      <c r="D18" s="88" t="s">
        <v>93</v>
      </c>
      <c r="E18" s="90"/>
      <c r="F18" s="51">
        <v>10272</v>
      </c>
      <c r="G18" s="52">
        <f t="shared" si="1"/>
        <v>0.98514797359895501</v>
      </c>
      <c r="H18" s="51">
        <v>9550</v>
      </c>
      <c r="I18" s="52">
        <f t="shared" si="0"/>
        <v>7.5602094240837747</v>
      </c>
    </row>
    <row r="19" spans="1:9" ht="18" customHeight="1">
      <c r="A19" s="87"/>
      <c r="B19" s="87"/>
      <c r="C19" s="59"/>
      <c r="D19" s="88" t="s">
        <v>94</v>
      </c>
      <c r="E19" s="90"/>
      <c r="F19" s="51">
        <v>0</v>
      </c>
      <c r="G19" s="52">
        <f t="shared" si="1"/>
        <v>0</v>
      </c>
      <c r="H19" s="51">
        <v>0</v>
      </c>
      <c r="I19" s="52" t="e">
        <f t="shared" si="0"/>
        <v>#DIV/0!</v>
      </c>
    </row>
    <row r="20" spans="1:9" ht="18" customHeight="1">
      <c r="A20" s="87"/>
      <c r="B20" s="87"/>
      <c r="C20" s="50" t="s">
        <v>4</v>
      </c>
      <c r="D20" s="50"/>
      <c r="E20" s="50"/>
      <c r="F20" s="51">
        <v>50505</v>
      </c>
      <c r="G20" s="52">
        <f t="shared" si="1"/>
        <v>4.8437401096782731</v>
      </c>
      <c r="H20" s="51">
        <v>50305</v>
      </c>
      <c r="I20" s="52">
        <f t="shared" si="0"/>
        <v>0.39757479375808202</v>
      </c>
    </row>
    <row r="21" spans="1:9" ht="18" customHeight="1">
      <c r="A21" s="87"/>
      <c r="B21" s="87"/>
      <c r="C21" s="50" t="s">
        <v>5</v>
      </c>
      <c r="D21" s="50"/>
      <c r="E21" s="50"/>
      <c r="F21" s="51">
        <v>195508</v>
      </c>
      <c r="G21" s="52">
        <f t="shared" si="1"/>
        <v>18.75041958940659</v>
      </c>
      <c r="H21" s="51">
        <v>190664</v>
      </c>
      <c r="I21" s="52">
        <f t="shared" si="0"/>
        <v>2.5405949733562805</v>
      </c>
    </row>
    <row r="22" spans="1:9" ht="18" customHeight="1">
      <c r="A22" s="87"/>
      <c r="B22" s="87"/>
      <c r="C22" s="50" t="s">
        <v>30</v>
      </c>
      <c r="D22" s="50"/>
      <c r="E22" s="50"/>
      <c r="F22" s="51">
        <v>10729</v>
      </c>
      <c r="G22" s="52">
        <f t="shared" si="1"/>
        <v>1.0289770841845003</v>
      </c>
      <c r="H22" s="51">
        <v>10843</v>
      </c>
      <c r="I22" s="52">
        <f t="shared" si="0"/>
        <v>-1.0513695471732865</v>
      </c>
    </row>
    <row r="23" spans="1:9" ht="18" customHeight="1">
      <c r="A23" s="87"/>
      <c r="B23" s="87"/>
      <c r="C23" s="50" t="s">
        <v>6</v>
      </c>
      <c r="D23" s="50"/>
      <c r="E23" s="50"/>
      <c r="F23" s="51">
        <v>128760</v>
      </c>
      <c r="G23" s="52">
        <f t="shared" si="1"/>
        <v>12.348875884014939</v>
      </c>
      <c r="H23" s="51">
        <v>262917</v>
      </c>
      <c r="I23" s="52">
        <f t="shared" si="0"/>
        <v>-51.026369538675695</v>
      </c>
    </row>
    <row r="24" spans="1:9" ht="18" customHeight="1">
      <c r="A24" s="87"/>
      <c r="B24" s="87"/>
      <c r="C24" s="50" t="s">
        <v>31</v>
      </c>
      <c r="D24" s="50"/>
      <c r="E24" s="50"/>
      <c r="F24" s="51">
        <v>1827</v>
      </c>
      <c r="G24" s="52">
        <f t="shared" si="1"/>
        <v>0.17522053619210384</v>
      </c>
      <c r="H24" s="51">
        <v>1640</v>
      </c>
      <c r="I24" s="52">
        <f t="shared" si="0"/>
        <v>11.402439024390244</v>
      </c>
    </row>
    <row r="25" spans="1:9" ht="18" customHeight="1">
      <c r="A25" s="87"/>
      <c r="B25" s="87"/>
      <c r="C25" s="50" t="s">
        <v>7</v>
      </c>
      <c r="D25" s="50"/>
      <c r="E25" s="50"/>
      <c r="F25" s="51">
        <v>70874</v>
      </c>
      <c r="G25" s="52">
        <f t="shared" si="1"/>
        <v>6.7972524806125714</v>
      </c>
      <c r="H25" s="51">
        <v>78114</v>
      </c>
      <c r="I25" s="52">
        <f t="shared" si="0"/>
        <v>-9.2685050055047782</v>
      </c>
    </row>
    <row r="26" spans="1:9" ht="18" customHeight="1">
      <c r="A26" s="87"/>
      <c r="B26" s="87"/>
      <c r="C26" s="50" t="s">
        <v>8</v>
      </c>
      <c r="D26" s="50"/>
      <c r="E26" s="50"/>
      <c r="F26" s="51">
        <v>207351</v>
      </c>
      <c r="G26" s="52">
        <f t="shared" si="1"/>
        <v>19.886236124777739</v>
      </c>
      <c r="H26" s="51">
        <v>202716</v>
      </c>
      <c r="I26" s="52">
        <f t="shared" si="0"/>
        <v>2.2864500088794149</v>
      </c>
    </row>
    <row r="27" spans="1:9" ht="18" customHeight="1">
      <c r="A27" s="87"/>
      <c r="B27" s="87"/>
      <c r="C27" s="50" t="s">
        <v>9</v>
      </c>
      <c r="D27" s="50"/>
      <c r="E27" s="50"/>
      <c r="F27" s="51">
        <f>SUM(F9,F20:F26)</f>
        <v>1042686</v>
      </c>
      <c r="G27" s="52">
        <f t="shared" si="1"/>
        <v>100</v>
      </c>
      <c r="H27" s="51">
        <v>1172280</v>
      </c>
      <c r="I27" s="52">
        <f t="shared" si="0"/>
        <v>-11.054867437813487</v>
      </c>
    </row>
    <row r="28" spans="1:9" ht="18" customHeight="1">
      <c r="A28" s="87"/>
      <c r="B28" s="87" t="s">
        <v>88</v>
      </c>
      <c r="C28" s="58" t="s">
        <v>10</v>
      </c>
      <c r="D28" s="50"/>
      <c r="E28" s="50"/>
      <c r="F28" s="51">
        <v>338701</v>
      </c>
      <c r="G28" s="52">
        <f t="shared" ref="G28:G45" si="2">F28/$F$45*100</f>
        <v>33.047675546353453</v>
      </c>
      <c r="H28" s="51">
        <v>350147</v>
      </c>
      <c r="I28" s="52">
        <f t="shared" si="0"/>
        <v>-3.2689127709219279</v>
      </c>
    </row>
    <row r="29" spans="1:9" ht="18" customHeight="1">
      <c r="A29" s="87"/>
      <c r="B29" s="87"/>
      <c r="C29" s="60"/>
      <c r="D29" s="50" t="s">
        <v>11</v>
      </c>
      <c r="E29" s="50"/>
      <c r="F29" s="51">
        <v>203550</v>
      </c>
      <c r="G29" s="52">
        <f t="shared" si="2"/>
        <v>19.860745487790837</v>
      </c>
      <c r="H29" s="51">
        <v>213835</v>
      </c>
      <c r="I29" s="52">
        <f t="shared" si="0"/>
        <v>-4.8097832440900712</v>
      </c>
    </row>
    <row r="30" spans="1:9" ht="18" customHeight="1">
      <c r="A30" s="87"/>
      <c r="B30" s="87"/>
      <c r="C30" s="60"/>
      <c r="D30" s="50" t="s">
        <v>32</v>
      </c>
      <c r="E30" s="50"/>
      <c r="F30" s="51">
        <v>14869</v>
      </c>
      <c r="G30" s="52">
        <f t="shared" si="2"/>
        <v>1.450795503109614</v>
      </c>
      <c r="H30" s="51">
        <v>16284</v>
      </c>
      <c r="I30" s="52">
        <f t="shared" si="0"/>
        <v>-8.689511176615083</v>
      </c>
    </row>
    <row r="31" spans="1:9" ht="18" customHeight="1">
      <c r="A31" s="87"/>
      <c r="B31" s="87"/>
      <c r="C31" s="59"/>
      <c r="D31" s="50" t="s">
        <v>12</v>
      </c>
      <c r="E31" s="50"/>
      <c r="F31" s="51">
        <v>120282</v>
      </c>
      <c r="G31" s="52">
        <f t="shared" si="2"/>
        <v>11.736134555452997</v>
      </c>
      <c r="H31" s="51">
        <v>120028</v>
      </c>
      <c r="I31" s="52">
        <f t="shared" si="0"/>
        <v>0.21161728929917079</v>
      </c>
    </row>
    <row r="32" spans="1:9" ht="18" customHeight="1">
      <c r="A32" s="87"/>
      <c r="B32" s="87"/>
      <c r="C32" s="58" t="s">
        <v>13</v>
      </c>
      <c r="D32" s="50"/>
      <c r="E32" s="50"/>
      <c r="F32" s="51">
        <v>582582</v>
      </c>
      <c r="G32" s="52">
        <f t="shared" si="2"/>
        <v>56.843590409079646</v>
      </c>
      <c r="H32" s="51">
        <v>697523</v>
      </c>
      <c r="I32" s="52">
        <f t="shared" si="0"/>
        <v>-16.478453040258167</v>
      </c>
    </row>
    <row r="33" spans="1:9" ht="18" customHeight="1">
      <c r="A33" s="87"/>
      <c r="B33" s="87"/>
      <c r="C33" s="60"/>
      <c r="D33" s="50" t="s">
        <v>14</v>
      </c>
      <c r="E33" s="50"/>
      <c r="F33" s="51">
        <v>34022</v>
      </c>
      <c r="G33" s="52">
        <f t="shared" si="2"/>
        <v>3.3195887152327188</v>
      </c>
      <c r="H33" s="51">
        <v>49279</v>
      </c>
      <c r="I33" s="52">
        <f t="shared" si="0"/>
        <v>-30.960449684449763</v>
      </c>
    </row>
    <row r="34" spans="1:9" ht="18" customHeight="1">
      <c r="A34" s="87"/>
      <c r="B34" s="87"/>
      <c r="C34" s="60"/>
      <c r="D34" s="50" t="s">
        <v>33</v>
      </c>
      <c r="E34" s="50"/>
      <c r="F34" s="51">
        <v>3938</v>
      </c>
      <c r="G34" s="52">
        <f t="shared" si="2"/>
        <v>0.38423785669820837</v>
      </c>
      <c r="H34" s="51">
        <v>3853</v>
      </c>
      <c r="I34" s="52">
        <f t="shared" si="0"/>
        <v>2.2060731897223018</v>
      </c>
    </row>
    <row r="35" spans="1:9" ht="18" customHeight="1">
      <c r="A35" s="87"/>
      <c r="B35" s="87"/>
      <c r="C35" s="60"/>
      <c r="D35" s="50" t="s">
        <v>34</v>
      </c>
      <c r="E35" s="50"/>
      <c r="F35" s="51">
        <v>353755</v>
      </c>
      <c r="G35" s="52">
        <f t="shared" si="2"/>
        <v>34.516521837550712</v>
      </c>
      <c r="H35" s="51">
        <v>456337</v>
      </c>
      <c r="I35" s="52">
        <f t="shared" si="0"/>
        <v>-22.479439537008837</v>
      </c>
    </row>
    <row r="36" spans="1:9" ht="18" customHeight="1">
      <c r="A36" s="87"/>
      <c r="B36" s="87"/>
      <c r="C36" s="60"/>
      <c r="D36" s="50" t="s">
        <v>35</v>
      </c>
      <c r="E36" s="50"/>
      <c r="F36" s="51">
        <v>15284</v>
      </c>
      <c r="G36" s="52">
        <f t="shared" si="2"/>
        <v>1.4912878115224522</v>
      </c>
      <c r="H36" s="51">
        <v>15583</v>
      </c>
      <c r="I36" s="52">
        <f t="shared" si="0"/>
        <v>-1.9187576204838575</v>
      </c>
    </row>
    <row r="37" spans="1:9" ht="18" customHeight="1">
      <c r="A37" s="87"/>
      <c r="B37" s="87"/>
      <c r="C37" s="60"/>
      <c r="D37" s="50" t="s">
        <v>15</v>
      </c>
      <c r="E37" s="50"/>
      <c r="F37" s="51">
        <v>20508</v>
      </c>
      <c r="G37" s="52">
        <f t="shared" si="2"/>
        <v>2.0010030383867083</v>
      </c>
      <c r="H37" s="51">
        <v>17459</v>
      </c>
      <c r="I37" s="52">
        <f t="shared" si="0"/>
        <v>17.463772266452835</v>
      </c>
    </row>
    <row r="38" spans="1:9" ht="18" customHeight="1">
      <c r="A38" s="87"/>
      <c r="B38" s="87"/>
      <c r="C38" s="59"/>
      <c r="D38" s="50" t="s">
        <v>36</v>
      </c>
      <c r="E38" s="50"/>
      <c r="F38" s="51">
        <v>155075</v>
      </c>
      <c r="G38" s="52">
        <f t="shared" si="2"/>
        <v>15.130951149688842</v>
      </c>
      <c r="H38" s="51">
        <v>155012</v>
      </c>
      <c r="I38" s="52">
        <f t="shared" si="0"/>
        <v>4.0642014811753668E-2</v>
      </c>
    </row>
    <row r="39" spans="1:9" ht="18" customHeight="1">
      <c r="A39" s="87"/>
      <c r="B39" s="87"/>
      <c r="C39" s="58" t="s">
        <v>16</v>
      </c>
      <c r="D39" s="50"/>
      <c r="E39" s="50"/>
      <c r="F39" s="51">
        <v>103603</v>
      </c>
      <c r="G39" s="52">
        <f t="shared" si="2"/>
        <v>10.108734044566908</v>
      </c>
      <c r="H39" s="51">
        <v>107982</v>
      </c>
      <c r="I39" s="52">
        <f t="shared" si="0"/>
        <v>-4.0553055138819456</v>
      </c>
    </row>
    <row r="40" spans="1:9" ht="18" customHeight="1">
      <c r="A40" s="87"/>
      <c r="B40" s="87"/>
      <c r="C40" s="60"/>
      <c r="D40" s="58" t="s">
        <v>17</v>
      </c>
      <c r="E40" s="50"/>
      <c r="F40" s="51">
        <v>102011</v>
      </c>
      <c r="G40" s="52">
        <f t="shared" si="2"/>
        <v>9.9533996951856114</v>
      </c>
      <c r="H40" s="51">
        <v>107220</v>
      </c>
      <c r="I40" s="52">
        <f t="shared" si="0"/>
        <v>-4.8582354038425706</v>
      </c>
    </row>
    <row r="41" spans="1:9" ht="18" customHeight="1">
      <c r="A41" s="87"/>
      <c r="B41" s="87"/>
      <c r="C41" s="60"/>
      <c r="D41" s="60"/>
      <c r="E41" s="54" t="s">
        <v>91</v>
      </c>
      <c r="F41" s="51">
        <v>54682</v>
      </c>
      <c r="G41" s="52">
        <f t="shared" si="2"/>
        <v>5.3354226713995505</v>
      </c>
      <c r="H41" s="51">
        <v>61404</v>
      </c>
      <c r="I41" s="55">
        <f t="shared" si="0"/>
        <v>-10.947169565500614</v>
      </c>
    </row>
    <row r="42" spans="1:9" ht="18" customHeight="1">
      <c r="A42" s="87"/>
      <c r="B42" s="87"/>
      <c r="C42" s="60"/>
      <c r="D42" s="59"/>
      <c r="E42" s="44" t="s">
        <v>37</v>
      </c>
      <c r="F42" s="51">
        <v>47329</v>
      </c>
      <c r="G42" s="52">
        <f t="shared" si="2"/>
        <v>4.61797702378606</v>
      </c>
      <c r="H42" s="51">
        <v>45816</v>
      </c>
      <c r="I42" s="55">
        <f t="shared" si="0"/>
        <v>3.302339793958442</v>
      </c>
    </row>
    <row r="43" spans="1:9" ht="18" customHeight="1">
      <c r="A43" s="87"/>
      <c r="B43" s="87"/>
      <c r="C43" s="60"/>
      <c r="D43" s="50" t="s">
        <v>38</v>
      </c>
      <c r="E43" s="50"/>
      <c r="F43" s="51">
        <v>1592</v>
      </c>
      <c r="G43" s="52">
        <f t="shared" si="2"/>
        <v>0.15533434938129703</v>
      </c>
      <c r="H43" s="51">
        <v>762</v>
      </c>
      <c r="I43" s="55">
        <f t="shared" si="0"/>
        <v>108.92388451443571</v>
      </c>
    </row>
    <row r="44" spans="1:9" ht="18" customHeight="1">
      <c r="A44" s="87"/>
      <c r="B44" s="87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0"/>
        <v>#DIV/0!</v>
      </c>
    </row>
    <row r="45" spans="1:9" ht="18" customHeight="1">
      <c r="A45" s="87"/>
      <c r="B45" s="87"/>
      <c r="C45" s="44" t="s">
        <v>18</v>
      </c>
      <c r="D45" s="44"/>
      <c r="E45" s="44"/>
      <c r="F45" s="51">
        <f>SUM(F28,F32,F39)</f>
        <v>1024886</v>
      </c>
      <c r="G45" s="52">
        <f t="shared" si="2"/>
        <v>100</v>
      </c>
      <c r="H45" s="51">
        <v>1155652</v>
      </c>
      <c r="I45" s="52">
        <f t="shared" si="0"/>
        <v>-11.315344065514532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100" zoomScaleSheetLayoutView="100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F34" sqref="F34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84" t="s">
        <v>264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87" t="s">
        <v>115</v>
      </c>
      <c r="B7" s="58" t="s">
        <v>116</v>
      </c>
      <c r="C7" s="50"/>
      <c r="D7" s="63" t="s">
        <v>117</v>
      </c>
      <c r="E7" s="67">
        <v>871150</v>
      </c>
      <c r="F7" s="34">
        <v>1177196</v>
      </c>
      <c r="G7" s="34">
        <v>1313044</v>
      </c>
      <c r="H7" s="34">
        <v>1172280</v>
      </c>
      <c r="I7" s="34">
        <v>1042686</v>
      </c>
    </row>
    <row r="8" spans="1:9" ht="27" customHeight="1">
      <c r="A8" s="87"/>
      <c r="B8" s="77"/>
      <c r="C8" s="50" t="s">
        <v>118</v>
      </c>
      <c r="D8" s="63" t="s">
        <v>41</v>
      </c>
      <c r="E8" s="68">
        <v>534457</v>
      </c>
      <c r="F8" s="68">
        <v>535523</v>
      </c>
      <c r="G8" s="68">
        <v>618598</v>
      </c>
      <c r="H8" s="68">
        <v>617224</v>
      </c>
      <c r="I8" s="69">
        <v>624263</v>
      </c>
    </row>
    <row r="9" spans="1:9" ht="27" customHeight="1">
      <c r="A9" s="87"/>
      <c r="B9" s="50" t="s">
        <v>119</v>
      </c>
      <c r="C9" s="50"/>
      <c r="D9" s="63"/>
      <c r="E9" s="68">
        <v>866556</v>
      </c>
      <c r="F9" s="68">
        <v>1158235</v>
      </c>
      <c r="G9" s="68">
        <v>1298673</v>
      </c>
      <c r="H9" s="68">
        <v>1155652</v>
      </c>
      <c r="I9" s="70">
        <v>1024886</v>
      </c>
    </row>
    <row r="10" spans="1:9" ht="27" customHeight="1">
      <c r="A10" s="87"/>
      <c r="B10" s="50" t="s">
        <v>120</v>
      </c>
      <c r="C10" s="50"/>
      <c r="D10" s="63"/>
      <c r="E10" s="68">
        <v>4594</v>
      </c>
      <c r="F10" s="68">
        <v>18961</v>
      </c>
      <c r="G10" s="68">
        <v>14371</v>
      </c>
      <c r="H10" s="68">
        <v>16628</v>
      </c>
      <c r="I10" s="70">
        <v>17780</v>
      </c>
    </row>
    <row r="11" spans="1:9" ht="27" customHeight="1">
      <c r="A11" s="87"/>
      <c r="B11" s="50" t="s">
        <v>121</v>
      </c>
      <c r="C11" s="50"/>
      <c r="D11" s="63"/>
      <c r="E11" s="68">
        <v>3166</v>
      </c>
      <c r="F11" s="68">
        <v>3483</v>
      </c>
      <c r="G11" s="68">
        <v>3957</v>
      </c>
      <c r="H11" s="68">
        <v>4532</v>
      </c>
      <c r="I11" s="70">
        <v>4617</v>
      </c>
    </row>
    <row r="12" spans="1:9" ht="27" customHeight="1">
      <c r="A12" s="87"/>
      <c r="B12" s="50" t="s">
        <v>122</v>
      </c>
      <c r="C12" s="50"/>
      <c r="D12" s="63"/>
      <c r="E12" s="68">
        <v>1428</v>
      </c>
      <c r="F12" s="68">
        <v>15478</v>
      </c>
      <c r="G12" s="68">
        <v>10414</v>
      </c>
      <c r="H12" s="68">
        <v>12096</v>
      </c>
      <c r="I12" s="70">
        <v>13183</v>
      </c>
    </row>
    <row r="13" spans="1:9" ht="27" customHeight="1">
      <c r="A13" s="87"/>
      <c r="B13" s="50" t="s">
        <v>123</v>
      </c>
      <c r="C13" s="50"/>
      <c r="D13" s="63"/>
      <c r="E13" s="68">
        <v>510</v>
      </c>
      <c r="F13" s="68">
        <v>14050</v>
      </c>
      <c r="G13" s="68">
        <v>-5064</v>
      </c>
      <c r="H13" s="68">
        <v>1682</v>
      </c>
      <c r="I13" s="70">
        <v>1087</v>
      </c>
    </row>
    <row r="14" spans="1:9" ht="27" customHeight="1">
      <c r="A14" s="87"/>
      <c r="B14" s="50" t="s">
        <v>124</v>
      </c>
      <c r="C14" s="50"/>
      <c r="D14" s="63"/>
      <c r="E14" s="68">
        <v>0</v>
      </c>
      <c r="F14" s="68">
        <v>0</v>
      </c>
      <c r="G14" s="68">
        <v>0</v>
      </c>
      <c r="H14" s="68" t="s">
        <v>260</v>
      </c>
      <c r="I14" s="70">
        <v>0</v>
      </c>
    </row>
    <row r="15" spans="1:9" ht="27" customHeight="1">
      <c r="A15" s="87"/>
      <c r="B15" s="50" t="s">
        <v>125</v>
      </c>
      <c r="C15" s="50"/>
      <c r="D15" s="63"/>
      <c r="E15" s="68">
        <v>510</v>
      </c>
      <c r="F15" s="68">
        <v>14050</v>
      </c>
      <c r="G15" s="68">
        <v>-5064</v>
      </c>
      <c r="H15" s="68">
        <v>1682</v>
      </c>
      <c r="I15" s="70">
        <v>1587</v>
      </c>
    </row>
    <row r="16" spans="1:9" ht="27" customHeight="1">
      <c r="A16" s="87"/>
      <c r="B16" s="50" t="s">
        <v>126</v>
      </c>
      <c r="C16" s="50"/>
      <c r="D16" s="63" t="s">
        <v>42</v>
      </c>
      <c r="E16" s="68">
        <v>16639</v>
      </c>
      <c r="F16" s="68">
        <v>17532</v>
      </c>
      <c r="G16" s="68">
        <v>16873</v>
      </c>
      <c r="H16" s="68">
        <v>18999</v>
      </c>
      <c r="I16" s="70">
        <v>27312</v>
      </c>
    </row>
    <row r="17" spans="1:9" ht="27" customHeight="1">
      <c r="A17" s="87"/>
      <c r="B17" s="50" t="s">
        <v>127</v>
      </c>
      <c r="C17" s="50"/>
      <c r="D17" s="63" t="s">
        <v>43</v>
      </c>
      <c r="E17" s="68">
        <v>110963</v>
      </c>
      <c r="F17" s="68">
        <v>121903</v>
      </c>
      <c r="G17" s="68">
        <v>225922</v>
      </c>
      <c r="H17" s="68">
        <v>227951</v>
      </c>
      <c r="I17" s="70">
        <v>242906</v>
      </c>
    </row>
    <row r="18" spans="1:9" ht="27" customHeight="1">
      <c r="A18" s="87"/>
      <c r="B18" s="50" t="s">
        <v>128</v>
      </c>
      <c r="C18" s="50"/>
      <c r="D18" s="63" t="s">
        <v>44</v>
      </c>
      <c r="E18" s="68">
        <v>2070021</v>
      </c>
      <c r="F18" s="68">
        <v>2101522</v>
      </c>
      <c r="G18" s="68">
        <v>2067386</v>
      </c>
      <c r="H18" s="68">
        <v>2036812</v>
      </c>
      <c r="I18" s="70">
        <v>1998427</v>
      </c>
    </row>
    <row r="19" spans="1:9" ht="27" customHeight="1">
      <c r="A19" s="87"/>
      <c r="B19" s="50" t="s">
        <v>129</v>
      </c>
      <c r="C19" s="50"/>
      <c r="D19" s="63" t="s">
        <v>130</v>
      </c>
      <c r="E19" s="68">
        <v>2164345</v>
      </c>
      <c r="F19" s="68">
        <v>2205893</v>
      </c>
      <c r="G19" s="68">
        <v>2276435</v>
      </c>
      <c r="H19" s="68">
        <v>2245764</v>
      </c>
      <c r="I19" s="68">
        <f>I17+I18-I16</f>
        <v>2214021</v>
      </c>
    </row>
    <row r="20" spans="1:9" ht="27" customHeight="1">
      <c r="A20" s="87"/>
      <c r="B20" s="50" t="s">
        <v>131</v>
      </c>
      <c r="C20" s="50"/>
      <c r="D20" s="63" t="s">
        <v>132</v>
      </c>
      <c r="E20" s="71">
        <v>3.8731291759673838</v>
      </c>
      <c r="F20" s="71">
        <v>3.9242422827777705</v>
      </c>
      <c r="G20" s="71">
        <v>3.3420508957351949</v>
      </c>
      <c r="H20" s="71">
        <v>3.2999559317200888</v>
      </c>
      <c r="I20" s="71">
        <f>I18/I8</f>
        <v>3.2012581235793247</v>
      </c>
    </row>
    <row r="21" spans="1:9" ht="27" customHeight="1">
      <c r="A21" s="87"/>
      <c r="B21" s="50" t="s">
        <v>133</v>
      </c>
      <c r="C21" s="50"/>
      <c r="D21" s="63" t="s">
        <v>134</v>
      </c>
      <c r="E21" s="71">
        <v>4.0496148427282268</v>
      </c>
      <c r="F21" s="71">
        <v>4.119137740115737</v>
      </c>
      <c r="G21" s="71">
        <v>3.6799908826087377</v>
      </c>
      <c r="H21" s="71">
        <v>3.6384910502508006</v>
      </c>
      <c r="I21" s="71">
        <f>I19/I8</f>
        <v>3.5466157693151765</v>
      </c>
    </row>
    <row r="22" spans="1:9" ht="27" customHeight="1">
      <c r="A22" s="87"/>
      <c r="B22" s="50" t="s">
        <v>135</v>
      </c>
      <c r="C22" s="50"/>
      <c r="D22" s="63" t="s">
        <v>136</v>
      </c>
      <c r="E22" s="68">
        <v>793004.24118883535</v>
      </c>
      <c r="F22" s="68">
        <v>815147.82084545633</v>
      </c>
      <c r="G22" s="68">
        <v>801906.99538068345</v>
      </c>
      <c r="H22" s="68">
        <v>790047.81452293892</v>
      </c>
      <c r="I22" s="68">
        <f>I18/I24*1000000</f>
        <v>775158.86779616051</v>
      </c>
    </row>
    <row r="23" spans="1:9" ht="27" customHeight="1">
      <c r="A23" s="87"/>
      <c r="B23" s="50" t="s">
        <v>137</v>
      </c>
      <c r="C23" s="50"/>
      <c r="D23" s="63" t="s">
        <v>138</v>
      </c>
      <c r="E23" s="68">
        <v>829138.81762351678</v>
      </c>
      <c r="F23" s="68">
        <v>855631.71452321042</v>
      </c>
      <c r="G23" s="68">
        <v>882993.86327924544</v>
      </c>
      <c r="H23" s="68">
        <v>871097.05762450991</v>
      </c>
      <c r="I23" s="68">
        <f>I19/I24*1000000</f>
        <v>858784.4397803488</v>
      </c>
    </row>
    <row r="24" spans="1:9" ht="27" customHeight="1">
      <c r="A24" s="87"/>
      <c r="B24" s="72" t="s">
        <v>139</v>
      </c>
      <c r="C24" s="73"/>
      <c r="D24" s="63" t="s">
        <v>140</v>
      </c>
      <c r="E24" s="68">
        <v>2610353</v>
      </c>
      <c r="F24" s="68">
        <v>2578087</v>
      </c>
      <c r="G24" s="68">
        <v>2578087</v>
      </c>
      <c r="H24" s="70">
        <v>2578087</v>
      </c>
      <c r="I24" s="70">
        <v>2578087</v>
      </c>
    </row>
    <row r="25" spans="1:9" ht="27" customHeight="1">
      <c r="A25" s="87"/>
      <c r="B25" s="44" t="s">
        <v>141</v>
      </c>
      <c r="C25" s="44"/>
      <c r="D25" s="44"/>
      <c r="E25" s="68">
        <v>507506</v>
      </c>
      <c r="F25" s="68">
        <v>515092</v>
      </c>
      <c r="G25" s="68">
        <v>540106</v>
      </c>
      <c r="H25" s="68">
        <v>534645</v>
      </c>
      <c r="I25" s="51">
        <v>540358</v>
      </c>
    </row>
    <row r="26" spans="1:9" ht="27" customHeight="1">
      <c r="A26" s="87"/>
      <c r="B26" s="44" t="s">
        <v>142</v>
      </c>
      <c r="C26" s="44"/>
      <c r="D26" s="44"/>
      <c r="E26" s="74">
        <v>0.58599999999999997</v>
      </c>
      <c r="F26" s="74">
        <v>0.59499999999999997</v>
      </c>
      <c r="G26" s="74">
        <v>0.56799999999999995</v>
      </c>
      <c r="H26" s="74">
        <v>0.56100000000000005</v>
      </c>
      <c r="I26" s="75">
        <v>0.55600000000000005</v>
      </c>
    </row>
    <row r="27" spans="1:9" ht="27" customHeight="1">
      <c r="A27" s="87"/>
      <c r="B27" s="44" t="s">
        <v>143</v>
      </c>
      <c r="C27" s="44"/>
      <c r="D27" s="44"/>
      <c r="E27" s="55">
        <v>0.3</v>
      </c>
      <c r="F27" s="55">
        <v>3.24</v>
      </c>
      <c r="G27" s="55">
        <v>1.9</v>
      </c>
      <c r="H27" s="55">
        <v>2.2999999999999998</v>
      </c>
      <c r="I27" s="52">
        <v>2.4</v>
      </c>
    </row>
    <row r="28" spans="1:9" ht="27" customHeight="1">
      <c r="A28" s="87"/>
      <c r="B28" s="44" t="s">
        <v>144</v>
      </c>
      <c r="C28" s="44"/>
      <c r="D28" s="44"/>
      <c r="E28" s="55">
        <v>95.4</v>
      </c>
      <c r="F28" s="55">
        <v>94.5</v>
      </c>
      <c r="G28" s="55">
        <v>94.4</v>
      </c>
      <c r="H28" s="55">
        <v>95.4</v>
      </c>
      <c r="I28" s="52">
        <v>94</v>
      </c>
    </row>
    <row r="29" spans="1:9" ht="27" customHeight="1">
      <c r="A29" s="87"/>
      <c r="B29" s="44" t="s">
        <v>145</v>
      </c>
      <c r="C29" s="44"/>
      <c r="D29" s="44"/>
      <c r="E29" s="55">
        <v>61.4</v>
      </c>
      <c r="F29" s="55">
        <v>61.5</v>
      </c>
      <c r="G29" s="55">
        <v>47.1</v>
      </c>
      <c r="H29" s="55">
        <v>52.7</v>
      </c>
      <c r="I29" s="52">
        <v>59.9</v>
      </c>
    </row>
    <row r="30" spans="1:9" ht="27" customHeight="1">
      <c r="A30" s="87"/>
      <c r="B30" s="87" t="s">
        <v>146</v>
      </c>
      <c r="C30" s="44" t="s">
        <v>147</v>
      </c>
      <c r="D30" s="44"/>
      <c r="E30" s="55">
        <v>0</v>
      </c>
      <c r="F30" s="55">
        <v>0</v>
      </c>
      <c r="G30" s="55">
        <v>0</v>
      </c>
      <c r="H30" s="55">
        <v>0</v>
      </c>
      <c r="I30" s="52">
        <v>0</v>
      </c>
    </row>
    <row r="31" spans="1:9" ht="27" customHeight="1">
      <c r="A31" s="87"/>
      <c r="B31" s="87"/>
      <c r="C31" s="44" t="s">
        <v>148</v>
      </c>
      <c r="D31" s="44"/>
      <c r="E31" s="55">
        <v>0</v>
      </c>
      <c r="F31" s="55">
        <v>0</v>
      </c>
      <c r="G31" s="55">
        <v>0</v>
      </c>
      <c r="H31" s="55">
        <v>0</v>
      </c>
      <c r="I31" s="52">
        <v>0</v>
      </c>
    </row>
    <row r="32" spans="1:9" ht="27" customHeight="1">
      <c r="A32" s="87"/>
      <c r="B32" s="87"/>
      <c r="C32" s="44" t="s">
        <v>149</v>
      </c>
      <c r="D32" s="44"/>
      <c r="E32" s="55">
        <v>14.8</v>
      </c>
      <c r="F32" s="55">
        <v>15.5</v>
      </c>
      <c r="G32" s="55">
        <v>15.9</v>
      </c>
      <c r="H32" s="55">
        <v>16.5</v>
      </c>
      <c r="I32" s="52">
        <v>16.8</v>
      </c>
    </row>
    <row r="33" spans="1:9" ht="27" customHeight="1">
      <c r="A33" s="87"/>
      <c r="B33" s="87"/>
      <c r="C33" s="44" t="s">
        <v>150</v>
      </c>
      <c r="D33" s="44"/>
      <c r="E33" s="55">
        <v>292.89999999999998</v>
      </c>
      <c r="F33" s="55">
        <v>294</v>
      </c>
      <c r="G33" s="55">
        <v>270.8</v>
      </c>
      <c r="H33" s="55">
        <v>272.10000000000002</v>
      </c>
      <c r="I33" s="76">
        <v>264.60000000000002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70" zoomScaleNormal="100" zoomScaleSheetLayoutView="70" workbookViewId="0">
      <pane xSplit="5" ySplit="7" topLeftCell="F20" activePane="bottomRight" state="frozen"/>
      <selection activeCell="I13" sqref="I13"/>
      <selection pane="topRight" activeCell="I13" sqref="I13"/>
      <selection pane="bottomLeft" activeCell="I13" sqref="I13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5" t="s">
        <v>265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3" t="s">
        <v>48</v>
      </c>
      <c r="B6" s="94"/>
      <c r="C6" s="94"/>
      <c r="D6" s="94"/>
      <c r="E6" s="94"/>
      <c r="F6" s="98" t="s">
        <v>251</v>
      </c>
      <c r="G6" s="98"/>
      <c r="H6" s="98" t="s">
        <v>252</v>
      </c>
      <c r="I6" s="98"/>
      <c r="J6" s="98" t="s">
        <v>253</v>
      </c>
      <c r="K6" s="98"/>
      <c r="L6" s="98" t="s">
        <v>254</v>
      </c>
      <c r="M6" s="98"/>
      <c r="N6" s="98" t="s">
        <v>255</v>
      </c>
      <c r="O6" s="98"/>
    </row>
    <row r="7" spans="1:25" ht="16" customHeight="1">
      <c r="A7" s="94"/>
      <c r="B7" s="94"/>
      <c r="C7" s="94"/>
      <c r="D7" s="94"/>
      <c r="E7" s="94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</row>
    <row r="8" spans="1:25" ht="16" customHeight="1">
      <c r="A8" s="91" t="s">
        <v>82</v>
      </c>
      <c r="B8" s="58" t="s">
        <v>49</v>
      </c>
      <c r="C8" s="50"/>
      <c r="D8" s="50"/>
      <c r="E8" s="63" t="s">
        <v>40</v>
      </c>
      <c r="F8" s="51">
        <v>634</v>
      </c>
      <c r="G8" s="51">
        <v>209</v>
      </c>
      <c r="H8" s="51">
        <v>5309</v>
      </c>
      <c r="I8" s="51">
        <v>5329</v>
      </c>
      <c r="J8" s="51">
        <v>309</v>
      </c>
      <c r="K8" s="51">
        <v>311</v>
      </c>
      <c r="L8" s="51">
        <v>2611</v>
      </c>
      <c r="M8" s="51">
        <v>2607</v>
      </c>
      <c r="N8" s="51">
        <v>13028</v>
      </c>
      <c r="O8" s="51">
        <v>14359</v>
      </c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1"/>
      <c r="B9" s="60"/>
      <c r="C9" s="50" t="s">
        <v>50</v>
      </c>
      <c r="D9" s="50"/>
      <c r="E9" s="63" t="s">
        <v>41</v>
      </c>
      <c r="F9" s="51">
        <v>634</v>
      </c>
      <c r="G9" s="51">
        <v>209</v>
      </c>
      <c r="H9" s="51">
        <v>5309</v>
      </c>
      <c r="I9" s="51">
        <v>5329</v>
      </c>
      <c r="J9" s="51">
        <v>309</v>
      </c>
      <c r="K9" s="51">
        <v>311</v>
      </c>
      <c r="L9" s="51">
        <v>2610</v>
      </c>
      <c r="M9" s="51">
        <v>2607</v>
      </c>
      <c r="N9" s="51">
        <v>13028</v>
      </c>
      <c r="O9" s="51">
        <v>12905</v>
      </c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1"/>
      <c r="B10" s="59"/>
      <c r="C10" s="50" t="s">
        <v>51</v>
      </c>
      <c r="D10" s="50"/>
      <c r="E10" s="63" t="s">
        <v>42</v>
      </c>
      <c r="F10" s="51">
        <v>0</v>
      </c>
      <c r="G10" s="51">
        <v>0</v>
      </c>
      <c r="H10" s="51">
        <v>0</v>
      </c>
      <c r="I10" s="51">
        <v>0</v>
      </c>
      <c r="J10" s="64">
        <v>0</v>
      </c>
      <c r="K10" s="64">
        <v>0</v>
      </c>
      <c r="L10" s="51">
        <v>0</v>
      </c>
      <c r="M10" s="51">
        <v>0</v>
      </c>
      <c r="N10" s="51">
        <v>0</v>
      </c>
      <c r="O10" s="51">
        <v>1454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1"/>
      <c r="B11" s="58" t="s">
        <v>52</v>
      </c>
      <c r="C11" s="50"/>
      <c r="D11" s="50"/>
      <c r="E11" s="63" t="s">
        <v>43</v>
      </c>
      <c r="F11" s="51">
        <v>355</v>
      </c>
      <c r="G11" s="51">
        <v>502</v>
      </c>
      <c r="H11" s="51">
        <v>4344</v>
      </c>
      <c r="I11" s="51">
        <v>4446</v>
      </c>
      <c r="J11" s="51">
        <v>310</v>
      </c>
      <c r="K11" s="51">
        <v>363</v>
      </c>
      <c r="L11" s="51">
        <v>2599</v>
      </c>
      <c r="M11" s="51">
        <v>2589</v>
      </c>
      <c r="N11" s="51">
        <v>13122</v>
      </c>
      <c r="O11" s="51">
        <v>14165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1"/>
      <c r="B12" s="60"/>
      <c r="C12" s="50" t="s">
        <v>53</v>
      </c>
      <c r="D12" s="50"/>
      <c r="E12" s="63" t="s">
        <v>44</v>
      </c>
      <c r="F12" s="51">
        <v>355</v>
      </c>
      <c r="G12" s="51">
        <v>502</v>
      </c>
      <c r="H12" s="51">
        <v>4344</v>
      </c>
      <c r="I12" s="51">
        <v>4446</v>
      </c>
      <c r="J12" s="51">
        <v>310</v>
      </c>
      <c r="K12" s="51">
        <v>363</v>
      </c>
      <c r="L12" s="51">
        <v>2599</v>
      </c>
      <c r="M12" s="51">
        <v>2589</v>
      </c>
      <c r="N12" s="51">
        <v>13122</v>
      </c>
      <c r="O12" s="51">
        <v>13213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1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64">
        <v>0</v>
      </c>
      <c r="I13" s="64">
        <v>0</v>
      </c>
      <c r="J13" s="64">
        <v>0</v>
      </c>
      <c r="K13" s="64">
        <v>0</v>
      </c>
      <c r="L13" s="51">
        <v>0</v>
      </c>
      <c r="M13" s="51">
        <v>0</v>
      </c>
      <c r="N13" s="51">
        <v>0</v>
      </c>
      <c r="O13" s="51">
        <v>951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1"/>
      <c r="B14" s="50" t="s">
        <v>55</v>
      </c>
      <c r="C14" s="50"/>
      <c r="D14" s="50"/>
      <c r="E14" s="63" t="s">
        <v>152</v>
      </c>
      <c r="F14" s="51">
        <v>279</v>
      </c>
      <c r="G14" s="51">
        <v>-293</v>
      </c>
      <c r="H14" s="51">
        <v>965</v>
      </c>
      <c r="I14" s="51">
        <v>883</v>
      </c>
      <c r="J14" s="51">
        <v>-1</v>
      </c>
      <c r="K14" s="51">
        <v>-52</v>
      </c>
      <c r="L14" s="51">
        <v>11</v>
      </c>
      <c r="M14" s="51">
        <v>18</v>
      </c>
      <c r="N14" s="51">
        <v>-94</v>
      </c>
      <c r="O14" s="51">
        <v>-308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1"/>
      <c r="B15" s="50" t="s">
        <v>56</v>
      </c>
      <c r="C15" s="50"/>
      <c r="D15" s="50"/>
      <c r="E15" s="63" t="s">
        <v>153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503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1"/>
      <c r="B16" s="50" t="s">
        <v>57</v>
      </c>
      <c r="C16" s="50"/>
      <c r="D16" s="50"/>
      <c r="E16" s="63" t="s">
        <v>154</v>
      </c>
      <c r="F16" s="51">
        <v>279</v>
      </c>
      <c r="G16" s="51">
        <v>-293</v>
      </c>
      <c r="H16" s="51">
        <v>965</v>
      </c>
      <c r="I16" s="51">
        <v>883</v>
      </c>
      <c r="J16" s="51">
        <v>-1</v>
      </c>
      <c r="K16" s="51">
        <v>-52</v>
      </c>
      <c r="L16" s="51">
        <v>12</v>
      </c>
      <c r="M16" s="51">
        <v>18</v>
      </c>
      <c r="N16" s="51">
        <v>-94</v>
      </c>
      <c r="O16" s="51">
        <v>194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1"/>
      <c r="B17" s="50" t="s">
        <v>58</v>
      </c>
      <c r="C17" s="50"/>
      <c r="D17" s="50"/>
      <c r="E17" s="48"/>
      <c r="F17" s="64">
        <v>417</v>
      </c>
      <c r="G17" s="64">
        <v>696</v>
      </c>
      <c r="H17" s="64">
        <v>0</v>
      </c>
      <c r="I17" s="64">
        <v>0</v>
      </c>
      <c r="J17" s="51">
        <v>0</v>
      </c>
      <c r="K17" s="51">
        <v>0</v>
      </c>
      <c r="L17" s="51">
        <v>3731</v>
      </c>
      <c r="M17" s="51">
        <v>3742</v>
      </c>
      <c r="N17" s="64">
        <v>94</v>
      </c>
      <c r="O17" s="65">
        <v>2946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1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1" t="s">
        <v>83</v>
      </c>
      <c r="B19" s="58" t="s">
        <v>60</v>
      </c>
      <c r="C19" s="50"/>
      <c r="D19" s="50"/>
      <c r="E19" s="63"/>
      <c r="F19" s="51">
        <v>0</v>
      </c>
      <c r="G19" s="51">
        <v>154</v>
      </c>
      <c r="H19" s="51">
        <v>775</v>
      </c>
      <c r="I19" s="51">
        <v>995</v>
      </c>
      <c r="J19" s="51">
        <v>78</v>
      </c>
      <c r="K19" s="51">
        <v>81</v>
      </c>
      <c r="L19" s="51">
        <v>453</v>
      </c>
      <c r="M19" s="51">
        <v>33</v>
      </c>
      <c r="N19" s="51">
        <v>9390</v>
      </c>
      <c r="O19" s="51">
        <v>9811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1"/>
      <c r="B20" s="59"/>
      <c r="C20" s="50" t="s">
        <v>61</v>
      </c>
      <c r="D20" s="50"/>
      <c r="E20" s="63"/>
      <c r="F20" s="51">
        <v>0</v>
      </c>
      <c r="G20" s="51">
        <v>154</v>
      </c>
      <c r="H20" s="51">
        <v>741</v>
      </c>
      <c r="I20" s="51">
        <v>947</v>
      </c>
      <c r="J20" s="51">
        <v>60</v>
      </c>
      <c r="K20" s="64">
        <v>49</v>
      </c>
      <c r="L20" s="51">
        <v>450</v>
      </c>
      <c r="M20" s="51">
        <v>33</v>
      </c>
      <c r="N20" s="51">
        <v>3338</v>
      </c>
      <c r="O20" s="51">
        <v>4439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1"/>
      <c r="B21" s="77" t="s">
        <v>62</v>
      </c>
      <c r="C21" s="50"/>
      <c r="D21" s="50"/>
      <c r="E21" s="63" t="s">
        <v>155</v>
      </c>
      <c r="F21" s="51">
        <v>0</v>
      </c>
      <c r="G21" s="51">
        <v>154</v>
      </c>
      <c r="H21" s="51">
        <v>775</v>
      </c>
      <c r="I21" s="51">
        <v>972</v>
      </c>
      <c r="J21" s="51">
        <v>78</v>
      </c>
      <c r="K21" s="51">
        <v>81</v>
      </c>
      <c r="L21" s="51">
        <v>453</v>
      </c>
      <c r="M21" s="51">
        <v>33</v>
      </c>
      <c r="N21" s="51">
        <v>9390</v>
      </c>
      <c r="O21" s="51">
        <v>9811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1"/>
      <c r="B22" s="58" t="s">
        <v>63</v>
      </c>
      <c r="C22" s="50"/>
      <c r="D22" s="50"/>
      <c r="E22" s="63" t="s">
        <v>156</v>
      </c>
      <c r="F22" s="51">
        <v>27</v>
      </c>
      <c r="G22" s="51">
        <v>197</v>
      </c>
      <c r="H22" s="51">
        <v>2914</v>
      </c>
      <c r="I22" s="51">
        <v>3227</v>
      </c>
      <c r="J22" s="51">
        <v>169</v>
      </c>
      <c r="K22" s="51">
        <v>239</v>
      </c>
      <c r="L22" s="51">
        <v>411</v>
      </c>
      <c r="M22" s="51">
        <v>57</v>
      </c>
      <c r="N22" s="51">
        <v>11892</v>
      </c>
      <c r="O22" s="51">
        <v>10620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1"/>
      <c r="B23" s="59" t="s">
        <v>64</v>
      </c>
      <c r="C23" s="50" t="s">
        <v>65</v>
      </c>
      <c r="D23" s="50"/>
      <c r="E23" s="63"/>
      <c r="F23" s="51">
        <v>27</v>
      </c>
      <c r="G23" s="51">
        <v>15</v>
      </c>
      <c r="H23" s="51">
        <v>1825</v>
      </c>
      <c r="I23" s="51">
        <v>1719</v>
      </c>
      <c r="J23" s="51">
        <v>37</v>
      </c>
      <c r="K23" s="51">
        <v>32</v>
      </c>
      <c r="L23" s="51">
        <v>136</v>
      </c>
      <c r="M23" s="51">
        <v>37</v>
      </c>
      <c r="N23" s="51">
        <v>3094</v>
      </c>
      <c r="O23" s="51">
        <v>4116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1"/>
      <c r="B24" s="50" t="s">
        <v>157</v>
      </c>
      <c r="C24" s="50"/>
      <c r="D24" s="50"/>
      <c r="E24" s="63" t="s">
        <v>158</v>
      </c>
      <c r="F24" s="51">
        <v>-27</v>
      </c>
      <c r="G24" s="51">
        <v>-43</v>
      </c>
      <c r="H24" s="51">
        <v>-2139</v>
      </c>
      <c r="I24" s="51">
        <v>-2255</v>
      </c>
      <c r="J24" s="51">
        <v>-91</v>
      </c>
      <c r="K24" s="51">
        <v>-158</v>
      </c>
      <c r="L24" s="51">
        <v>42</v>
      </c>
      <c r="M24" s="51">
        <v>-24</v>
      </c>
      <c r="N24" s="51">
        <v>-2502</v>
      </c>
      <c r="O24" s="51">
        <v>-809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1"/>
      <c r="B25" s="58" t="s">
        <v>66</v>
      </c>
      <c r="C25" s="58"/>
      <c r="D25" s="58"/>
      <c r="E25" s="95" t="s">
        <v>159</v>
      </c>
      <c r="F25" s="99">
        <v>27</v>
      </c>
      <c r="G25" s="99">
        <v>43</v>
      </c>
      <c r="H25" s="99">
        <v>2139</v>
      </c>
      <c r="I25" s="99">
        <v>2255</v>
      </c>
      <c r="J25" s="99">
        <v>91</v>
      </c>
      <c r="K25" s="99">
        <v>158</v>
      </c>
      <c r="L25" s="99">
        <v>-42</v>
      </c>
      <c r="M25" s="99">
        <v>24</v>
      </c>
      <c r="N25" s="99">
        <v>2502</v>
      </c>
      <c r="O25" s="99">
        <v>809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1"/>
      <c r="B26" s="77" t="s">
        <v>67</v>
      </c>
      <c r="C26" s="77"/>
      <c r="D26" s="77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1"/>
      <c r="B27" s="50" t="s">
        <v>160</v>
      </c>
      <c r="C27" s="50"/>
      <c r="D27" s="50"/>
      <c r="E27" s="63" t="s">
        <v>161</v>
      </c>
      <c r="F27" s="51">
        <f t="shared" ref="F27:O27" si="0">F24+F25</f>
        <v>0</v>
      </c>
      <c r="G27" s="51">
        <f t="shared" si="0"/>
        <v>0</v>
      </c>
      <c r="H27" s="51">
        <f t="shared" si="0"/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1">
        <f t="shared" si="0"/>
        <v>0</v>
      </c>
      <c r="O27" s="51">
        <f t="shared" si="0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162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4" t="s">
        <v>68</v>
      </c>
      <c r="B30" s="94"/>
      <c r="C30" s="94"/>
      <c r="D30" s="94"/>
      <c r="E30" s="94"/>
      <c r="F30" s="101" t="s">
        <v>256</v>
      </c>
      <c r="G30" s="101"/>
      <c r="H30" s="101" t="s">
        <v>257</v>
      </c>
      <c r="I30" s="101"/>
      <c r="J30" s="101" t="s">
        <v>258</v>
      </c>
      <c r="K30" s="101"/>
      <c r="L30" s="101"/>
      <c r="M30" s="101"/>
      <c r="N30" s="101"/>
      <c r="O30" s="101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4"/>
      <c r="B31" s="94"/>
      <c r="C31" s="94"/>
      <c r="D31" s="94"/>
      <c r="E31" s="94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1" t="s">
        <v>84</v>
      </c>
      <c r="B32" s="58" t="s">
        <v>49</v>
      </c>
      <c r="C32" s="50"/>
      <c r="D32" s="50"/>
      <c r="E32" s="63" t="s">
        <v>40</v>
      </c>
      <c r="F32" s="51">
        <v>29</v>
      </c>
      <c r="G32" s="51">
        <v>19</v>
      </c>
      <c r="H32" s="51">
        <v>264</v>
      </c>
      <c r="I32" s="51">
        <v>263</v>
      </c>
      <c r="J32" s="51">
        <v>13</v>
      </c>
      <c r="K32" s="51">
        <v>20</v>
      </c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97"/>
      <c r="B33" s="60"/>
      <c r="C33" s="58" t="s">
        <v>69</v>
      </c>
      <c r="D33" s="50"/>
      <c r="E33" s="63"/>
      <c r="F33" s="51">
        <v>19</v>
      </c>
      <c r="G33" s="51">
        <v>17</v>
      </c>
      <c r="H33" s="51">
        <v>239</v>
      </c>
      <c r="I33" s="51">
        <v>239</v>
      </c>
      <c r="J33" s="51">
        <v>13</v>
      </c>
      <c r="K33" s="51">
        <v>20</v>
      </c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97"/>
      <c r="B34" s="60"/>
      <c r="C34" s="59"/>
      <c r="D34" s="50" t="s">
        <v>70</v>
      </c>
      <c r="E34" s="63"/>
      <c r="F34" s="51">
        <v>0</v>
      </c>
      <c r="G34" s="51">
        <v>0</v>
      </c>
      <c r="H34" s="51">
        <v>239</v>
      </c>
      <c r="I34" s="51">
        <v>239</v>
      </c>
      <c r="J34" s="51">
        <v>13</v>
      </c>
      <c r="K34" s="51">
        <v>20</v>
      </c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97"/>
      <c r="B35" s="59"/>
      <c r="C35" s="77" t="s">
        <v>71</v>
      </c>
      <c r="D35" s="50"/>
      <c r="E35" s="63"/>
      <c r="F35" s="51">
        <v>10</v>
      </c>
      <c r="G35" s="51">
        <v>2</v>
      </c>
      <c r="H35" s="51">
        <v>25</v>
      </c>
      <c r="I35" s="51">
        <v>24</v>
      </c>
      <c r="J35" s="65">
        <v>0</v>
      </c>
      <c r="K35" s="65">
        <v>0</v>
      </c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97"/>
      <c r="B36" s="58" t="s">
        <v>52</v>
      </c>
      <c r="C36" s="50"/>
      <c r="D36" s="50"/>
      <c r="E36" s="63" t="s">
        <v>41</v>
      </c>
      <c r="F36" s="51">
        <v>10</v>
      </c>
      <c r="G36" s="51">
        <v>2</v>
      </c>
      <c r="H36" s="51">
        <v>127</v>
      </c>
      <c r="I36" s="51">
        <v>161</v>
      </c>
      <c r="J36" s="51">
        <v>32</v>
      </c>
      <c r="K36" s="51">
        <v>31</v>
      </c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97"/>
      <c r="B37" s="60"/>
      <c r="C37" s="50" t="s">
        <v>72</v>
      </c>
      <c r="D37" s="50"/>
      <c r="E37" s="63"/>
      <c r="F37" s="51">
        <v>0</v>
      </c>
      <c r="G37" s="51">
        <v>0</v>
      </c>
      <c r="H37" s="51">
        <v>102</v>
      </c>
      <c r="I37" s="51">
        <v>137</v>
      </c>
      <c r="J37" s="51">
        <v>31</v>
      </c>
      <c r="K37" s="51">
        <v>30</v>
      </c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97"/>
      <c r="B38" s="59"/>
      <c r="C38" s="50" t="s">
        <v>73</v>
      </c>
      <c r="D38" s="50"/>
      <c r="E38" s="63"/>
      <c r="F38" s="51">
        <v>10</v>
      </c>
      <c r="G38" s="51">
        <v>2</v>
      </c>
      <c r="H38" s="51">
        <v>25</v>
      </c>
      <c r="I38" s="51">
        <v>24</v>
      </c>
      <c r="J38" s="51">
        <v>1</v>
      </c>
      <c r="K38" s="65">
        <v>0.8</v>
      </c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97"/>
      <c r="B39" s="44" t="s">
        <v>74</v>
      </c>
      <c r="C39" s="44"/>
      <c r="D39" s="44"/>
      <c r="E39" s="63" t="s">
        <v>163</v>
      </c>
      <c r="F39" s="51">
        <v>19</v>
      </c>
      <c r="G39" s="51">
        <v>17</v>
      </c>
      <c r="H39" s="51">
        <v>137</v>
      </c>
      <c r="I39" s="51">
        <v>102</v>
      </c>
      <c r="J39" s="51">
        <v>-19</v>
      </c>
      <c r="K39" s="51">
        <v>-11</v>
      </c>
      <c r="L39" s="51">
        <f t="shared" ref="L39:O39" si="1">L32-L36</f>
        <v>0</v>
      </c>
      <c r="M39" s="51">
        <f t="shared" si="1"/>
        <v>0</v>
      </c>
      <c r="N39" s="51">
        <f t="shared" si="1"/>
        <v>0</v>
      </c>
      <c r="O39" s="51">
        <f t="shared" si="1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1" t="s">
        <v>85</v>
      </c>
      <c r="B40" s="58" t="s">
        <v>75</v>
      </c>
      <c r="C40" s="50"/>
      <c r="D40" s="50"/>
      <c r="E40" s="63" t="s">
        <v>43</v>
      </c>
      <c r="F40" s="51">
        <v>1300</v>
      </c>
      <c r="G40" s="51">
        <v>1641</v>
      </c>
      <c r="H40" s="51">
        <v>319</v>
      </c>
      <c r="I40" s="51">
        <v>358</v>
      </c>
      <c r="J40" s="51">
        <v>498</v>
      </c>
      <c r="K40" s="51">
        <v>91</v>
      </c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2"/>
      <c r="B41" s="59"/>
      <c r="C41" s="50" t="s">
        <v>76</v>
      </c>
      <c r="D41" s="50"/>
      <c r="E41" s="63"/>
      <c r="F41" s="65">
        <v>760</v>
      </c>
      <c r="G41" s="65">
        <v>1234</v>
      </c>
      <c r="H41" s="65">
        <v>188</v>
      </c>
      <c r="I41" s="65">
        <v>290</v>
      </c>
      <c r="J41" s="51">
        <v>0</v>
      </c>
      <c r="K41" s="51">
        <v>0</v>
      </c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2"/>
      <c r="B42" s="58" t="s">
        <v>63</v>
      </c>
      <c r="C42" s="50"/>
      <c r="D42" s="50"/>
      <c r="E42" s="63" t="s">
        <v>44</v>
      </c>
      <c r="F42" s="51">
        <v>1319</v>
      </c>
      <c r="G42" s="51">
        <v>1658</v>
      </c>
      <c r="H42" s="51">
        <v>456</v>
      </c>
      <c r="I42" s="51">
        <v>460</v>
      </c>
      <c r="J42" s="51">
        <v>479</v>
      </c>
      <c r="K42" s="51">
        <v>81</v>
      </c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2"/>
      <c r="B43" s="59"/>
      <c r="C43" s="50" t="s">
        <v>77</v>
      </c>
      <c r="D43" s="50"/>
      <c r="E43" s="63"/>
      <c r="F43" s="51">
        <v>542</v>
      </c>
      <c r="G43" s="51">
        <v>424</v>
      </c>
      <c r="H43" s="51">
        <v>456</v>
      </c>
      <c r="I43" s="51">
        <v>460</v>
      </c>
      <c r="J43" s="65">
        <v>479</v>
      </c>
      <c r="K43" s="65">
        <v>81</v>
      </c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2"/>
      <c r="B44" s="50" t="s">
        <v>74</v>
      </c>
      <c r="C44" s="50"/>
      <c r="D44" s="50"/>
      <c r="E44" s="63" t="s">
        <v>164</v>
      </c>
      <c r="F44" s="65">
        <v>-19</v>
      </c>
      <c r="G44" s="65">
        <v>-17</v>
      </c>
      <c r="H44" s="65">
        <v>-137</v>
      </c>
      <c r="I44" s="65">
        <v>-102</v>
      </c>
      <c r="J44" s="65">
        <v>19</v>
      </c>
      <c r="K44" s="65">
        <v>10</v>
      </c>
      <c r="L44" s="65">
        <f t="shared" ref="L44:O44" si="2">L40-L42</f>
        <v>0</v>
      </c>
      <c r="M44" s="65">
        <f t="shared" si="2"/>
        <v>0</v>
      </c>
      <c r="N44" s="65">
        <f t="shared" si="2"/>
        <v>0</v>
      </c>
      <c r="O44" s="65">
        <f t="shared" si="2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1" t="s">
        <v>86</v>
      </c>
      <c r="B45" s="44" t="s">
        <v>78</v>
      </c>
      <c r="C45" s="44"/>
      <c r="D45" s="44"/>
      <c r="E45" s="63" t="s">
        <v>165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-1</v>
      </c>
      <c r="L45" s="51">
        <f t="shared" ref="L45:O45" si="3">L39+L44</f>
        <v>0</v>
      </c>
      <c r="M45" s="51">
        <f t="shared" si="3"/>
        <v>0</v>
      </c>
      <c r="N45" s="51">
        <f t="shared" si="3"/>
        <v>0</v>
      </c>
      <c r="O45" s="51">
        <f t="shared" si="3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2"/>
      <c r="B46" s="50" t="s">
        <v>79</v>
      </c>
      <c r="C46" s="50"/>
      <c r="D46" s="50"/>
      <c r="E46" s="50"/>
      <c r="F46" s="65"/>
      <c r="G46" s="65"/>
      <c r="H46" s="65"/>
      <c r="I46" s="65"/>
      <c r="J46" s="65"/>
      <c r="K46" s="65"/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2"/>
      <c r="B47" s="50" t="s">
        <v>80</v>
      </c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2"/>
      <c r="B48" s="50" t="s">
        <v>81</v>
      </c>
      <c r="C48" s="50"/>
      <c r="D48" s="50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selection activeCell="C2" sqref="C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1" t="s">
        <v>0</v>
      </c>
      <c r="B1" s="31"/>
      <c r="C1" s="86" t="s">
        <v>265</v>
      </c>
      <c r="D1" s="39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0"/>
      <c r="B5" s="40" t="s">
        <v>247</v>
      </c>
      <c r="C5" s="40"/>
      <c r="D5" s="40"/>
      <c r="H5" s="15"/>
      <c r="L5" s="15"/>
      <c r="N5" s="15" t="s">
        <v>168</v>
      </c>
    </row>
    <row r="6" spans="1:14" ht="15" customHeight="1">
      <c r="A6" s="41"/>
      <c r="B6" s="42"/>
      <c r="C6" s="42"/>
      <c r="D6" s="83"/>
      <c r="E6" s="102" t="s">
        <v>261</v>
      </c>
      <c r="F6" s="102"/>
      <c r="G6" s="102" t="s">
        <v>262</v>
      </c>
      <c r="H6" s="102"/>
      <c r="I6" s="103" t="s">
        <v>263</v>
      </c>
      <c r="J6" s="104"/>
      <c r="K6" s="102"/>
      <c r="L6" s="102"/>
      <c r="M6" s="102"/>
      <c r="N6" s="102"/>
    </row>
    <row r="7" spans="1:14" ht="15" customHeight="1">
      <c r="A7" s="18"/>
      <c r="B7" s="19"/>
      <c r="C7" s="19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87" t="s">
        <v>169</v>
      </c>
      <c r="B8" s="78" t="s">
        <v>170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>
        <v>1</v>
      </c>
      <c r="J8" s="80">
        <v>1</v>
      </c>
      <c r="K8" s="80"/>
      <c r="L8" s="80"/>
      <c r="M8" s="80"/>
      <c r="N8" s="80"/>
    </row>
    <row r="9" spans="1:14" ht="18" customHeight="1">
      <c r="A9" s="87"/>
      <c r="B9" s="87" t="s">
        <v>171</v>
      </c>
      <c r="C9" s="50" t="s">
        <v>172</v>
      </c>
      <c r="D9" s="50"/>
      <c r="E9" s="80">
        <v>20</v>
      </c>
      <c r="F9" s="80">
        <v>20</v>
      </c>
      <c r="G9" s="80">
        <v>9471</v>
      </c>
      <c r="H9" s="80">
        <v>9471</v>
      </c>
      <c r="I9" s="80">
        <v>10</v>
      </c>
      <c r="J9" s="80">
        <v>10</v>
      </c>
      <c r="K9" s="80"/>
      <c r="L9" s="80"/>
      <c r="M9" s="80"/>
      <c r="N9" s="80"/>
    </row>
    <row r="10" spans="1:14" ht="18" customHeight="1">
      <c r="A10" s="87"/>
      <c r="B10" s="87"/>
      <c r="C10" s="50" t="s">
        <v>173</v>
      </c>
      <c r="D10" s="50"/>
      <c r="E10" s="80">
        <v>20</v>
      </c>
      <c r="F10" s="80">
        <v>20</v>
      </c>
      <c r="G10" s="80">
        <v>9471</v>
      </c>
      <c r="H10" s="80">
        <v>9471</v>
      </c>
      <c r="I10" s="80">
        <v>10</v>
      </c>
      <c r="J10" s="80">
        <v>10</v>
      </c>
      <c r="K10" s="80"/>
      <c r="L10" s="80"/>
      <c r="M10" s="80"/>
      <c r="N10" s="80"/>
    </row>
    <row r="11" spans="1:14" ht="18" customHeight="1">
      <c r="A11" s="87"/>
      <c r="B11" s="87"/>
      <c r="C11" s="50" t="s">
        <v>174</v>
      </c>
      <c r="D11" s="50"/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/>
      <c r="L11" s="80"/>
      <c r="M11" s="80"/>
      <c r="N11" s="80"/>
    </row>
    <row r="12" spans="1:14" ht="18" customHeight="1">
      <c r="A12" s="87"/>
      <c r="B12" s="87"/>
      <c r="C12" s="50" t="s">
        <v>175</v>
      </c>
      <c r="D12" s="50"/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/>
      <c r="L12" s="80"/>
      <c r="M12" s="80"/>
      <c r="N12" s="80"/>
    </row>
    <row r="13" spans="1:14" ht="18" customHeight="1">
      <c r="A13" s="87"/>
      <c r="B13" s="87"/>
      <c r="C13" s="50" t="s">
        <v>176</v>
      </c>
      <c r="D13" s="50"/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/>
      <c r="L13" s="80"/>
      <c r="M13" s="80"/>
      <c r="N13" s="80"/>
    </row>
    <row r="14" spans="1:14" ht="18" customHeight="1">
      <c r="A14" s="87"/>
      <c r="B14" s="87"/>
      <c r="C14" s="50" t="s">
        <v>177</v>
      </c>
      <c r="D14" s="50"/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/>
      <c r="L14" s="80"/>
      <c r="M14" s="80"/>
      <c r="N14" s="80"/>
    </row>
    <row r="15" spans="1:14" ht="18" customHeight="1">
      <c r="A15" s="87" t="s">
        <v>178</v>
      </c>
      <c r="B15" s="87" t="s">
        <v>179</v>
      </c>
      <c r="C15" s="50" t="s">
        <v>180</v>
      </c>
      <c r="D15" s="50"/>
      <c r="E15" s="51">
        <v>4514</v>
      </c>
      <c r="F15" s="51">
        <v>5025</v>
      </c>
      <c r="G15" s="51">
        <v>10248</v>
      </c>
      <c r="H15" s="51">
        <v>3111</v>
      </c>
      <c r="I15" s="51">
        <v>678</v>
      </c>
      <c r="J15" s="51">
        <v>527</v>
      </c>
      <c r="K15" s="51"/>
      <c r="L15" s="51"/>
      <c r="M15" s="51"/>
      <c r="N15" s="51"/>
    </row>
    <row r="16" spans="1:14" ht="18" customHeight="1">
      <c r="A16" s="87"/>
      <c r="B16" s="87"/>
      <c r="C16" s="50" t="s">
        <v>181</v>
      </c>
      <c r="D16" s="50"/>
      <c r="E16" s="51">
        <v>25</v>
      </c>
      <c r="F16" s="51">
        <v>25</v>
      </c>
      <c r="G16" s="51">
        <v>463</v>
      </c>
      <c r="H16" s="51">
        <v>31330</v>
      </c>
      <c r="I16" s="51">
        <v>1597</v>
      </c>
      <c r="J16" s="51">
        <v>1617</v>
      </c>
      <c r="K16" s="51"/>
      <c r="L16" s="51"/>
      <c r="M16" s="51"/>
      <c r="N16" s="51"/>
    </row>
    <row r="17" spans="1:15" ht="18" customHeight="1">
      <c r="A17" s="87"/>
      <c r="B17" s="87"/>
      <c r="C17" s="50" t="s">
        <v>182</v>
      </c>
      <c r="D17" s="50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/>
      <c r="L17" s="51"/>
      <c r="M17" s="51"/>
      <c r="N17" s="51"/>
    </row>
    <row r="18" spans="1:15" ht="18" customHeight="1">
      <c r="A18" s="87"/>
      <c r="B18" s="87"/>
      <c r="C18" s="50" t="s">
        <v>183</v>
      </c>
      <c r="D18" s="50"/>
      <c r="E18" s="51">
        <v>4539</v>
      </c>
      <c r="F18" s="51">
        <v>5050</v>
      </c>
      <c r="G18" s="51">
        <v>10710</v>
      </c>
      <c r="H18" s="51">
        <v>34441</v>
      </c>
      <c r="I18" s="51">
        <v>2275</v>
      </c>
      <c r="J18" s="51">
        <v>2144</v>
      </c>
      <c r="K18" s="51"/>
      <c r="L18" s="51"/>
      <c r="M18" s="51"/>
      <c r="N18" s="51"/>
    </row>
    <row r="19" spans="1:15" ht="18" customHeight="1">
      <c r="A19" s="87"/>
      <c r="B19" s="87" t="s">
        <v>184</v>
      </c>
      <c r="C19" s="50" t="s">
        <v>185</v>
      </c>
      <c r="D19" s="50"/>
      <c r="E19" s="51">
        <v>946</v>
      </c>
      <c r="F19" s="51">
        <v>1230</v>
      </c>
      <c r="G19" s="51">
        <v>2960</v>
      </c>
      <c r="H19" s="51">
        <v>21386</v>
      </c>
      <c r="I19" s="51">
        <v>254</v>
      </c>
      <c r="J19" s="51">
        <v>190</v>
      </c>
      <c r="K19" s="51"/>
      <c r="L19" s="51"/>
      <c r="M19" s="51"/>
      <c r="N19" s="51"/>
    </row>
    <row r="20" spans="1:15" ht="18" customHeight="1">
      <c r="A20" s="87"/>
      <c r="B20" s="87"/>
      <c r="C20" s="50" t="s">
        <v>186</v>
      </c>
      <c r="D20" s="50"/>
      <c r="E20" s="51">
        <v>1960</v>
      </c>
      <c r="F20" s="51">
        <v>2229</v>
      </c>
      <c r="G20" s="51">
        <v>0</v>
      </c>
      <c r="H20" s="51">
        <v>0</v>
      </c>
      <c r="I20" s="51">
        <v>52</v>
      </c>
      <c r="J20" s="51">
        <v>54</v>
      </c>
      <c r="K20" s="51"/>
      <c r="L20" s="51"/>
      <c r="M20" s="51"/>
      <c r="N20" s="51"/>
    </row>
    <row r="21" spans="1:15" ht="18" customHeight="1">
      <c r="A21" s="87"/>
      <c r="B21" s="87"/>
      <c r="C21" s="50" t="s">
        <v>187</v>
      </c>
      <c r="D21" s="50"/>
      <c r="E21" s="81">
        <v>0</v>
      </c>
      <c r="F21" s="81">
        <v>0</v>
      </c>
      <c r="G21" s="81">
        <v>0</v>
      </c>
      <c r="H21" s="81">
        <v>4701</v>
      </c>
      <c r="I21" s="81">
        <v>0</v>
      </c>
      <c r="J21" s="81">
        <v>0</v>
      </c>
      <c r="K21" s="81"/>
      <c r="L21" s="81"/>
      <c r="M21" s="81"/>
      <c r="N21" s="81"/>
    </row>
    <row r="22" spans="1:15" ht="18" customHeight="1">
      <c r="A22" s="87"/>
      <c r="B22" s="87"/>
      <c r="C22" s="44" t="s">
        <v>188</v>
      </c>
      <c r="D22" s="44"/>
      <c r="E22" s="51">
        <v>2906</v>
      </c>
      <c r="F22" s="51">
        <v>3459</v>
      </c>
      <c r="G22" s="51">
        <v>2960</v>
      </c>
      <c r="H22" s="51">
        <v>26087</v>
      </c>
      <c r="I22" s="51">
        <v>307</v>
      </c>
      <c r="J22" s="51">
        <v>244</v>
      </c>
      <c r="K22" s="51"/>
      <c r="L22" s="51"/>
      <c r="M22" s="51"/>
      <c r="N22" s="51"/>
    </row>
    <row r="23" spans="1:15" ht="18" customHeight="1">
      <c r="A23" s="87"/>
      <c r="B23" s="87" t="s">
        <v>189</v>
      </c>
      <c r="C23" s="50" t="s">
        <v>190</v>
      </c>
      <c r="D23" s="50"/>
      <c r="E23" s="51">
        <v>20</v>
      </c>
      <c r="F23" s="51">
        <v>20</v>
      </c>
      <c r="G23" s="51">
        <v>9471</v>
      </c>
      <c r="H23" s="51">
        <v>9471</v>
      </c>
      <c r="I23" s="51">
        <v>10</v>
      </c>
      <c r="J23" s="51">
        <v>10</v>
      </c>
      <c r="K23" s="51"/>
      <c r="L23" s="51"/>
      <c r="M23" s="51"/>
      <c r="N23" s="51"/>
    </row>
    <row r="24" spans="1:15" ht="18" customHeight="1">
      <c r="A24" s="87"/>
      <c r="B24" s="87"/>
      <c r="C24" s="50" t="s">
        <v>191</v>
      </c>
      <c r="D24" s="50"/>
      <c r="E24" s="51">
        <v>1613</v>
      </c>
      <c r="F24" s="51">
        <v>1571</v>
      </c>
      <c r="G24" s="51">
        <v>-1721</v>
      </c>
      <c r="H24" s="51">
        <v>-1117</v>
      </c>
      <c r="I24" s="51">
        <v>1958</v>
      </c>
      <c r="J24" s="51">
        <v>1890</v>
      </c>
      <c r="K24" s="51"/>
      <c r="L24" s="51"/>
      <c r="M24" s="51"/>
      <c r="N24" s="51"/>
    </row>
    <row r="25" spans="1:15" ht="18" customHeight="1">
      <c r="A25" s="87"/>
      <c r="B25" s="87"/>
      <c r="C25" s="50" t="s">
        <v>192</v>
      </c>
      <c r="D25" s="50"/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/>
      <c r="L25" s="51"/>
      <c r="M25" s="51"/>
      <c r="N25" s="51"/>
    </row>
    <row r="26" spans="1:15" ht="18" customHeight="1">
      <c r="A26" s="87"/>
      <c r="B26" s="87"/>
      <c r="C26" s="50" t="s">
        <v>193</v>
      </c>
      <c r="D26" s="50"/>
      <c r="E26" s="51">
        <v>1633</v>
      </c>
      <c r="F26" s="51">
        <v>1591</v>
      </c>
      <c r="G26" s="51">
        <v>7750</v>
      </c>
      <c r="H26" s="51">
        <v>8354</v>
      </c>
      <c r="I26" s="51">
        <v>1968</v>
      </c>
      <c r="J26" s="51">
        <v>1900</v>
      </c>
      <c r="K26" s="51"/>
      <c r="L26" s="51"/>
      <c r="M26" s="51"/>
      <c r="N26" s="51"/>
    </row>
    <row r="27" spans="1:15" ht="18" customHeight="1">
      <c r="A27" s="87"/>
      <c r="B27" s="50" t="s">
        <v>194</v>
      </c>
      <c r="C27" s="50"/>
      <c r="D27" s="50"/>
      <c r="E27" s="51">
        <v>4539</v>
      </c>
      <c r="F27" s="51">
        <v>5050</v>
      </c>
      <c r="G27" s="51">
        <v>10710</v>
      </c>
      <c r="H27" s="51">
        <v>34441</v>
      </c>
      <c r="I27" s="51">
        <v>2275</v>
      </c>
      <c r="J27" s="51">
        <v>2144</v>
      </c>
      <c r="K27" s="51"/>
      <c r="L27" s="51"/>
      <c r="M27" s="51"/>
      <c r="N27" s="51"/>
    </row>
    <row r="28" spans="1:15" ht="18" customHeight="1">
      <c r="A28" s="87" t="s">
        <v>195</v>
      </c>
      <c r="B28" s="87" t="s">
        <v>196</v>
      </c>
      <c r="C28" s="50" t="s">
        <v>197</v>
      </c>
      <c r="D28" s="82" t="s">
        <v>40</v>
      </c>
      <c r="E28" s="51">
        <v>1902</v>
      </c>
      <c r="F28" s="51">
        <v>2429</v>
      </c>
      <c r="G28" s="51">
        <v>740</v>
      </c>
      <c r="H28" s="51">
        <v>4324</v>
      </c>
      <c r="I28" s="51">
        <v>906</v>
      </c>
      <c r="J28" s="51">
        <v>885</v>
      </c>
      <c r="K28" s="51"/>
      <c r="L28" s="51"/>
      <c r="M28" s="51"/>
      <c r="N28" s="51"/>
    </row>
    <row r="29" spans="1:15" ht="18" customHeight="1">
      <c r="A29" s="87"/>
      <c r="B29" s="87"/>
      <c r="C29" s="50" t="s">
        <v>198</v>
      </c>
      <c r="D29" s="82" t="s">
        <v>41</v>
      </c>
      <c r="E29" s="51">
        <v>1825</v>
      </c>
      <c r="F29" s="51">
        <v>2320</v>
      </c>
      <c r="G29" s="51">
        <v>844</v>
      </c>
      <c r="H29" s="51">
        <v>4098</v>
      </c>
      <c r="I29" s="51">
        <v>808</v>
      </c>
      <c r="J29" s="51">
        <v>859</v>
      </c>
      <c r="K29" s="51"/>
      <c r="L29" s="51"/>
      <c r="M29" s="51"/>
      <c r="N29" s="51"/>
    </row>
    <row r="30" spans="1:15" ht="18" customHeight="1">
      <c r="A30" s="87"/>
      <c r="B30" s="87"/>
      <c r="C30" s="50" t="s">
        <v>199</v>
      </c>
      <c r="D30" s="82" t="s">
        <v>200</v>
      </c>
      <c r="E30" s="51">
        <v>35</v>
      </c>
      <c r="F30" s="51">
        <v>39</v>
      </c>
      <c r="G30" s="51">
        <v>2530</v>
      </c>
      <c r="H30" s="51">
        <v>226</v>
      </c>
      <c r="I30" s="51">
        <v>29</v>
      </c>
      <c r="J30" s="51">
        <v>29</v>
      </c>
      <c r="K30" s="51"/>
      <c r="L30" s="51"/>
      <c r="M30" s="51"/>
      <c r="N30" s="51"/>
    </row>
    <row r="31" spans="1:15" ht="18" customHeight="1">
      <c r="A31" s="87"/>
      <c r="B31" s="87"/>
      <c r="C31" s="44" t="s">
        <v>201</v>
      </c>
      <c r="D31" s="82" t="s">
        <v>202</v>
      </c>
      <c r="E31" s="51">
        <v>42</v>
      </c>
      <c r="F31" s="51">
        <v>70</v>
      </c>
      <c r="G31" s="51">
        <v>-2634</v>
      </c>
      <c r="H31" s="51">
        <v>0</v>
      </c>
      <c r="I31" s="51">
        <v>68</v>
      </c>
      <c r="J31" s="51">
        <v>-3</v>
      </c>
      <c r="K31" s="51">
        <f t="shared" ref="K31:N31" si="0">K28-K29-K30</f>
        <v>0</v>
      </c>
      <c r="L31" s="51">
        <f t="shared" si="0"/>
        <v>0</v>
      </c>
      <c r="M31" s="51">
        <f t="shared" si="0"/>
        <v>0</v>
      </c>
      <c r="N31" s="51">
        <f t="shared" si="0"/>
        <v>0</v>
      </c>
      <c r="O31" s="7"/>
    </row>
    <row r="32" spans="1:15" ht="18" customHeight="1">
      <c r="A32" s="87"/>
      <c r="B32" s="87"/>
      <c r="C32" s="50" t="s">
        <v>203</v>
      </c>
      <c r="D32" s="82" t="s">
        <v>204</v>
      </c>
      <c r="E32" s="51">
        <v>0.4</v>
      </c>
      <c r="F32" s="51">
        <v>0</v>
      </c>
      <c r="G32" s="51">
        <v>2</v>
      </c>
      <c r="H32" s="51">
        <v>20</v>
      </c>
      <c r="I32" s="51">
        <v>1</v>
      </c>
      <c r="J32" s="51">
        <v>1</v>
      </c>
      <c r="K32" s="51"/>
      <c r="L32" s="51"/>
      <c r="M32" s="51"/>
      <c r="N32" s="51"/>
    </row>
    <row r="33" spans="1:14" ht="18" customHeight="1">
      <c r="A33" s="87"/>
      <c r="B33" s="87"/>
      <c r="C33" s="50" t="s">
        <v>205</v>
      </c>
      <c r="D33" s="82" t="s">
        <v>206</v>
      </c>
      <c r="E33" s="51">
        <v>0.1</v>
      </c>
      <c r="F33" s="51">
        <v>0</v>
      </c>
      <c r="G33" s="51">
        <v>14</v>
      </c>
      <c r="H33" s="51">
        <v>86</v>
      </c>
      <c r="I33" s="51">
        <v>0.6</v>
      </c>
      <c r="J33" s="51">
        <v>1</v>
      </c>
      <c r="K33" s="51"/>
      <c r="L33" s="51"/>
      <c r="M33" s="51"/>
      <c r="N33" s="51"/>
    </row>
    <row r="34" spans="1:14" ht="18" customHeight="1">
      <c r="A34" s="87"/>
      <c r="B34" s="87"/>
      <c r="C34" s="44" t="s">
        <v>207</v>
      </c>
      <c r="D34" s="82" t="s">
        <v>208</v>
      </c>
      <c r="E34" s="51">
        <v>42.3</v>
      </c>
      <c r="F34" s="51">
        <v>70</v>
      </c>
      <c r="G34" s="51">
        <v>-2646</v>
      </c>
      <c r="H34" s="51">
        <v>-66</v>
      </c>
      <c r="I34" s="51">
        <v>69</v>
      </c>
      <c r="J34" s="51">
        <v>-3</v>
      </c>
      <c r="K34" s="51">
        <f t="shared" ref="K34:N34" si="1">K31+K32-K33</f>
        <v>0</v>
      </c>
      <c r="L34" s="51">
        <f t="shared" si="1"/>
        <v>0</v>
      </c>
      <c r="M34" s="51">
        <f t="shared" si="1"/>
        <v>0</v>
      </c>
      <c r="N34" s="51">
        <f t="shared" si="1"/>
        <v>0</v>
      </c>
    </row>
    <row r="35" spans="1:14" ht="18" customHeight="1">
      <c r="A35" s="87"/>
      <c r="B35" s="87" t="s">
        <v>209</v>
      </c>
      <c r="C35" s="50" t="s">
        <v>210</v>
      </c>
      <c r="D35" s="82" t="s">
        <v>211</v>
      </c>
      <c r="E35" s="51">
        <v>0</v>
      </c>
      <c r="F35" s="51">
        <v>0</v>
      </c>
      <c r="G35" s="51">
        <v>2043</v>
      </c>
      <c r="H35" s="51">
        <v>0</v>
      </c>
      <c r="I35" s="51">
        <v>0</v>
      </c>
      <c r="J35" s="51">
        <v>0</v>
      </c>
      <c r="K35" s="51"/>
      <c r="L35" s="51"/>
      <c r="M35" s="51"/>
      <c r="N35" s="51"/>
    </row>
    <row r="36" spans="1:14" ht="18" customHeight="1">
      <c r="A36" s="87"/>
      <c r="B36" s="87"/>
      <c r="C36" s="50" t="s">
        <v>212</v>
      </c>
      <c r="D36" s="82" t="s">
        <v>213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/>
      <c r="L36" s="51"/>
      <c r="M36" s="51"/>
      <c r="N36" s="51"/>
    </row>
    <row r="37" spans="1:14" ht="18" customHeight="1">
      <c r="A37" s="87"/>
      <c r="B37" s="87"/>
      <c r="C37" s="50" t="s">
        <v>214</v>
      </c>
      <c r="D37" s="82" t="s">
        <v>215</v>
      </c>
      <c r="E37" s="51">
        <v>42.3</v>
      </c>
      <c r="F37" s="51">
        <v>70</v>
      </c>
      <c r="G37" s="51">
        <v>-603</v>
      </c>
      <c r="H37" s="51">
        <v>-66</v>
      </c>
      <c r="I37" s="51">
        <v>69</v>
      </c>
      <c r="J37" s="51">
        <v>-3</v>
      </c>
      <c r="K37" s="51">
        <f t="shared" ref="K37:N37" si="2">K34+K35-K36</f>
        <v>0</v>
      </c>
      <c r="L37" s="51">
        <f t="shared" si="2"/>
        <v>0</v>
      </c>
      <c r="M37" s="51">
        <f t="shared" si="2"/>
        <v>0</v>
      </c>
      <c r="N37" s="51">
        <f t="shared" si="2"/>
        <v>0</v>
      </c>
    </row>
    <row r="38" spans="1:14" ht="18" customHeight="1">
      <c r="A38" s="87"/>
      <c r="B38" s="87"/>
      <c r="C38" s="50" t="s">
        <v>216</v>
      </c>
      <c r="D38" s="82" t="s">
        <v>217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/>
      <c r="L38" s="51"/>
      <c r="M38" s="51"/>
      <c r="N38" s="51"/>
    </row>
    <row r="39" spans="1:14" ht="18" customHeight="1">
      <c r="A39" s="87"/>
      <c r="B39" s="87"/>
      <c r="C39" s="50" t="s">
        <v>218</v>
      </c>
      <c r="D39" s="82" t="s">
        <v>219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/>
      <c r="L39" s="51"/>
      <c r="M39" s="51"/>
      <c r="N39" s="51"/>
    </row>
    <row r="40" spans="1:14" ht="18" customHeight="1">
      <c r="A40" s="87"/>
      <c r="B40" s="87"/>
      <c r="C40" s="50" t="s">
        <v>220</v>
      </c>
      <c r="D40" s="82" t="s">
        <v>221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/>
      <c r="L40" s="51"/>
      <c r="M40" s="51"/>
      <c r="N40" s="51"/>
    </row>
    <row r="41" spans="1:14" ht="18" customHeight="1">
      <c r="A41" s="87"/>
      <c r="B41" s="87"/>
      <c r="C41" s="44" t="s">
        <v>222</v>
      </c>
      <c r="D41" s="82" t="s">
        <v>223</v>
      </c>
      <c r="E41" s="51">
        <v>42.3</v>
      </c>
      <c r="F41" s="51">
        <v>70</v>
      </c>
      <c r="G41" s="51">
        <v>-603</v>
      </c>
      <c r="H41" s="51">
        <v>-66</v>
      </c>
      <c r="I41" s="51">
        <v>69</v>
      </c>
      <c r="J41" s="51">
        <v>-3</v>
      </c>
      <c r="K41" s="51">
        <f t="shared" ref="K41:N41" si="3">K34+K35-K36-K40</f>
        <v>0</v>
      </c>
      <c r="L41" s="51">
        <f t="shared" si="3"/>
        <v>0</v>
      </c>
      <c r="M41" s="51">
        <f t="shared" si="3"/>
        <v>0</v>
      </c>
      <c r="N41" s="51">
        <f t="shared" si="3"/>
        <v>0</v>
      </c>
    </row>
    <row r="42" spans="1:14" ht="18" customHeight="1">
      <c r="A42" s="87"/>
      <c r="B42" s="87"/>
      <c r="C42" s="105" t="s">
        <v>224</v>
      </c>
      <c r="D42" s="105"/>
      <c r="E42" s="51">
        <v>42.3</v>
      </c>
      <c r="F42" s="51">
        <v>70</v>
      </c>
      <c r="G42" s="51">
        <v>-603</v>
      </c>
      <c r="H42" s="51">
        <v>-66</v>
      </c>
      <c r="I42" s="51">
        <v>69</v>
      </c>
      <c r="J42" s="51">
        <v>-3</v>
      </c>
      <c r="K42" s="51">
        <f t="shared" ref="K42:N42" si="4">K37+K38-K39-K40</f>
        <v>0</v>
      </c>
      <c r="L42" s="51">
        <f t="shared" si="4"/>
        <v>0</v>
      </c>
      <c r="M42" s="51">
        <f t="shared" si="4"/>
        <v>0</v>
      </c>
      <c r="N42" s="51">
        <f t="shared" si="4"/>
        <v>0</v>
      </c>
    </row>
    <row r="43" spans="1:14" ht="18" customHeight="1">
      <c r="A43" s="87"/>
      <c r="B43" s="87"/>
      <c r="C43" s="50" t="s">
        <v>225</v>
      </c>
      <c r="D43" s="82" t="s">
        <v>226</v>
      </c>
      <c r="E43" s="51">
        <v>1707</v>
      </c>
      <c r="F43" s="51">
        <v>1637</v>
      </c>
      <c r="G43" s="51">
        <v>-1117</v>
      </c>
      <c r="H43" s="51">
        <v>-1051</v>
      </c>
      <c r="I43" s="51">
        <v>1149</v>
      </c>
      <c r="J43" s="51">
        <v>1152</v>
      </c>
      <c r="K43" s="51"/>
      <c r="L43" s="51"/>
      <c r="M43" s="51"/>
      <c r="N43" s="51"/>
    </row>
    <row r="44" spans="1:14" ht="18" customHeight="1">
      <c r="A44" s="87"/>
      <c r="B44" s="87"/>
      <c r="C44" s="44" t="s">
        <v>227</v>
      </c>
      <c r="D44" s="63" t="s">
        <v>228</v>
      </c>
      <c r="E44" s="51">
        <v>1749.3</v>
      </c>
      <c r="F44" s="51">
        <v>1707</v>
      </c>
      <c r="G44" s="51">
        <v>-1720</v>
      </c>
      <c r="H44" s="51">
        <v>-1117</v>
      </c>
      <c r="I44" s="51">
        <v>1218</v>
      </c>
      <c r="J44" s="51">
        <v>1149</v>
      </c>
      <c r="K44" s="51">
        <f t="shared" ref="K44:N44" si="5">K41+K43</f>
        <v>0</v>
      </c>
      <c r="L44" s="51">
        <f t="shared" si="5"/>
        <v>0</v>
      </c>
      <c r="M44" s="51">
        <f t="shared" si="5"/>
        <v>0</v>
      </c>
      <c r="N44" s="51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3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chihousai09</cp:lastModifiedBy>
  <cp:lastPrinted>2025-08-27T09:18:41Z</cp:lastPrinted>
  <dcterms:modified xsi:type="dcterms:W3CDTF">2025-09-18T00:45:39Z</dcterms:modified>
</cp:coreProperties>
</file>