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B71A1A6F-F2CB-4269-8B50-F1FA1FEC3DC8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8" l="1"/>
  <c r="O44" i="8" s="1"/>
  <c r="O31" i="8"/>
  <c r="O34" i="8"/>
  <c r="K31" i="8"/>
  <c r="K34" i="8"/>
  <c r="K37" i="8" s="1"/>
  <c r="E31" i="8"/>
  <c r="J16" i="4" l="1"/>
  <c r="J15" i="4"/>
  <c r="F31" i="8"/>
  <c r="G44" i="7" l="1"/>
  <c r="G39" i="7"/>
  <c r="G45" i="7" s="1"/>
  <c r="I22" i="6"/>
  <c r="I44" i="2"/>
  <c r="F39" i="2"/>
  <c r="I39" i="2" s="1"/>
  <c r="F32" i="2"/>
  <c r="F45" i="2" s="1"/>
  <c r="G45" i="2" s="1"/>
  <c r="I32" i="2"/>
  <c r="F28" i="2"/>
  <c r="P31" i="8"/>
  <c r="P34" i="8" s="1"/>
  <c r="N34" i="8"/>
  <c r="N41" i="8" s="1"/>
  <c r="L31" i="8"/>
  <c r="L34" i="8" s="1"/>
  <c r="J31" i="8"/>
  <c r="J34" i="8" s="1"/>
  <c r="H31" i="8"/>
  <c r="H34" i="8" s="1"/>
  <c r="F34" i="8"/>
  <c r="K45" i="7"/>
  <c r="K44" i="7"/>
  <c r="K39" i="7"/>
  <c r="I44" i="7"/>
  <c r="I39" i="7"/>
  <c r="I45" i="7" s="1"/>
  <c r="H39" i="7"/>
  <c r="H44" i="7"/>
  <c r="K24" i="7"/>
  <c r="K27" i="7" s="1"/>
  <c r="K16" i="7"/>
  <c r="K15" i="7"/>
  <c r="K14" i="7"/>
  <c r="I24" i="7"/>
  <c r="I27" i="7" s="1"/>
  <c r="I16" i="7"/>
  <c r="I15" i="7"/>
  <c r="I14" i="7"/>
  <c r="G24" i="7"/>
  <c r="G27" i="7" s="1"/>
  <c r="G16" i="7"/>
  <c r="G15" i="7"/>
  <c r="G14" i="7"/>
  <c r="H22" i="6"/>
  <c r="G22" i="6"/>
  <c r="F22" i="6"/>
  <c r="E22" i="6"/>
  <c r="H20" i="6"/>
  <c r="G20" i="6"/>
  <c r="F20" i="6"/>
  <c r="E20" i="6"/>
  <c r="H19" i="6"/>
  <c r="H23" i="6" s="1"/>
  <c r="G19" i="6"/>
  <c r="G23" i="6" s="1"/>
  <c r="F19" i="6"/>
  <c r="F23" i="6" s="1"/>
  <c r="E19" i="6"/>
  <c r="E23" i="6" s="1"/>
  <c r="H45" i="5"/>
  <c r="H27" i="5"/>
  <c r="I44" i="4"/>
  <c r="I39" i="4"/>
  <c r="I45" i="4" s="1"/>
  <c r="G44" i="4"/>
  <c r="G39" i="4"/>
  <c r="G45" i="4" s="1"/>
  <c r="K24" i="4"/>
  <c r="K27" i="4" s="1"/>
  <c r="K16" i="4"/>
  <c r="K15" i="4"/>
  <c r="K14" i="4"/>
  <c r="I24" i="4"/>
  <c r="I27" i="4" s="1"/>
  <c r="I16" i="4"/>
  <c r="I15" i="4"/>
  <c r="I14" i="4"/>
  <c r="G27" i="4"/>
  <c r="G24" i="4"/>
  <c r="G16" i="4"/>
  <c r="G15" i="4"/>
  <c r="G14" i="4"/>
  <c r="H45" i="2"/>
  <c r="H27" i="2"/>
  <c r="F27" i="2"/>
  <c r="G27" i="2" s="1"/>
  <c r="I9" i="2"/>
  <c r="F45" i="5"/>
  <c r="G44" i="5" s="1"/>
  <c r="F27" i="5"/>
  <c r="G19" i="5" s="1"/>
  <c r="F44" i="4"/>
  <c r="F39" i="4"/>
  <c r="F45" i="4" s="1"/>
  <c r="M31" i="8"/>
  <c r="M34" i="8" s="1"/>
  <c r="I31" i="8"/>
  <c r="I34" i="8" s="1"/>
  <c r="I37" i="8" s="1"/>
  <c r="I42" i="8" s="1"/>
  <c r="G31" i="8"/>
  <c r="G34" i="8" s="1"/>
  <c r="G41" i="8" s="1"/>
  <c r="G44" i="8" s="1"/>
  <c r="E34" i="8"/>
  <c r="O44" i="7"/>
  <c r="N44" i="7"/>
  <c r="M44" i="7"/>
  <c r="L44" i="7"/>
  <c r="J44" i="7"/>
  <c r="O39" i="7"/>
  <c r="N39" i="7"/>
  <c r="M39" i="7"/>
  <c r="L39" i="7"/>
  <c r="J39" i="7"/>
  <c r="O24" i="7"/>
  <c r="O27" i="7" s="1"/>
  <c r="N24" i="7"/>
  <c r="N27" i="7" s="1"/>
  <c r="M24" i="7"/>
  <c r="M27" i="7" s="1"/>
  <c r="L24" i="7"/>
  <c r="L27" i="7" s="1"/>
  <c r="J24" i="7"/>
  <c r="J27" i="7" s="1"/>
  <c r="H24" i="7"/>
  <c r="H27" i="7" s="1"/>
  <c r="F24" i="7"/>
  <c r="F27" i="7" s="1"/>
  <c r="O16" i="7"/>
  <c r="N16" i="7"/>
  <c r="M16" i="7"/>
  <c r="L16" i="7"/>
  <c r="J16" i="7"/>
  <c r="H16" i="7"/>
  <c r="F16" i="7"/>
  <c r="O15" i="7"/>
  <c r="N15" i="7"/>
  <c r="M15" i="7"/>
  <c r="L15" i="7"/>
  <c r="J15" i="7"/>
  <c r="H15" i="7"/>
  <c r="F15" i="7"/>
  <c r="O14" i="7"/>
  <c r="N14" i="7"/>
  <c r="M14" i="7"/>
  <c r="L14" i="7"/>
  <c r="J14" i="7"/>
  <c r="H14" i="7"/>
  <c r="F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7" i="2"/>
  <c r="I33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H39" i="4"/>
  <c r="H44" i="4"/>
  <c r="O24" i="4"/>
  <c r="O27" i="4" s="1"/>
  <c r="N24" i="4"/>
  <c r="N27" i="4" s="1"/>
  <c r="M24" i="4"/>
  <c r="M27" i="4" s="1"/>
  <c r="L24" i="4"/>
  <c r="L27" i="4" s="1"/>
  <c r="J24" i="4"/>
  <c r="J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J14" i="4"/>
  <c r="H16" i="4"/>
  <c r="H15" i="4"/>
  <c r="H14" i="4"/>
  <c r="F24" i="4"/>
  <c r="F27" i="4" s="1"/>
  <c r="F16" i="4"/>
  <c r="F15" i="4"/>
  <c r="F14" i="4"/>
  <c r="G35" i="5"/>
  <c r="G33" i="5"/>
  <c r="G37" i="5"/>
  <c r="G42" i="5"/>
  <c r="H45" i="7" l="1"/>
  <c r="G40" i="5"/>
  <c r="G34" i="5"/>
  <c r="G30" i="5"/>
  <c r="G28" i="5"/>
  <c r="G29" i="2"/>
  <c r="G41" i="2"/>
  <c r="G14" i="2"/>
  <c r="P41" i="8"/>
  <c r="P44" i="8" s="1"/>
  <c r="P37" i="8"/>
  <c r="P42" i="8" s="1"/>
  <c r="N37" i="8"/>
  <c r="N42" i="8" s="1"/>
  <c r="L41" i="8"/>
  <c r="L44" i="8" s="1"/>
  <c r="L37" i="8"/>
  <c r="L42" i="8" s="1"/>
  <c r="J41" i="8"/>
  <c r="J44" i="8" s="1"/>
  <c r="J37" i="8"/>
  <c r="J42" i="8" s="1"/>
  <c r="H41" i="8"/>
  <c r="H44" i="8" s="1"/>
  <c r="H37" i="8"/>
  <c r="H42" i="8" s="1"/>
  <c r="F41" i="8"/>
  <c r="F44" i="8" s="1"/>
  <c r="F37" i="8"/>
  <c r="F42" i="8" s="1"/>
  <c r="O37" i="8"/>
  <c r="O42" i="8" s="1"/>
  <c r="E21" i="6"/>
  <c r="F21" i="6"/>
  <c r="G21" i="6"/>
  <c r="H21" i="6"/>
  <c r="G41" i="5"/>
  <c r="M45" i="7"/>
  <c r="G38" i="5"/>
  <c r="O45" i="7"/>
  <c r="G39" i="5"/>
  <c r="I45" i="5"/>
  <c r="G45" i="5"/>
  <c r="G29" i="5"/>
  <c r="G28" i="2"/>
  <c r="H45" i="4"/>
  <c r="G21" i="2"/>
  <c r="G43" i="5"/>
  <c r="G16" i="2"/>
  <c r="G18" i="2"/>
  <c r="J45" i="7"/>
  <c r="G36" i="5"/>
  <c r="G31" i="5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N45" i="7"/>
  <c r="I23" i="6"/>
  <c r="E41" i="8"/>
  <c r="E44" i="8" s="1"/>
  <c r="E37" i="8"/>
  <c r="E42" i="8" s="1"/>
  <c r="K42" i="8"/>
  <c r="K41" i="8"/>
  <c r="K44" i="8" s="1"/>
  <c r="M41" i="8"/>
  <c r="M44" i="8" s="1"/>
  <c r="M37" i="8"/>
  <c r="M42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</calcChain>
</file>

<file path=xl/sharedStrings.xml><?xml version="1.0" encoding="utf-8"?>
<sst xmlns="http://schemas.openxmlformats.org/spreadsheetml/2006/main" count="445" uniqueCount="270">
  <si>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</si>
  <si>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</si>
  <si>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</si>
  <si>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</si>
  <si>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</si>
  <si>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</si>
  <si>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</si>
  <si>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</si>
  <si>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</si>
  <si>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</si>
  <si>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</si>
  <si>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</si>
  <si>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</si>
  <si>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</si>
  <si>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</si>
  <si>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</si>
  <si>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</si>
  <si>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</si>
  <si>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</si>
  <si>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</si>
  <si>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</si>
  <si>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</si>
  <si>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</si>
  <si>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</si>
  <si>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</si>
  <si>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</si>
  <si>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</si>
  <si>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</si>
  <si>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</si>
  <si>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</si>
  <si>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</si>
  <si>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</si>
  <si>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</si>
  <si>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</si>
  <si>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</si>
  <si>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</si>
  <si>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</si>
  <si>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</si>
  <si>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</si>
  <si>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</si>
  <si>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</si>
  <si>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</si>
  <si>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</si>
  <si>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</si>
  <si>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</si>
  <si>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</si>
  <si>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</si>
  <si>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</si>
  <si>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</si>
  <si>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</si>
  <si>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</si>
  <si>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</si>
  <si>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</si>
  <si>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</si>
  <si>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</si>
  <si>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</si>
  <si>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</si>
  <si>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</si>
  <si>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</si>
  <si>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</si>
  <si>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</si>
  <si>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</si>
  <si>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</si>
  <si>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</si>
  <si>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</si>
  <si>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</si>
  <si>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</si>
  <si>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</si>
  <si>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</si>
  <si>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</si>
  <si>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</si>
  <si>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</si>
  <si>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</si>
  <si>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</si>
  <si>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</si>
  <si>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</si>
  <si>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</si>
  <si>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</si>
  <si>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</si>
  <si>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</si>
  <si>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</si>
  <si>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</si>
  <si>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</si>
  <si>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</si>
  <si>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</si>
  <si>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</si>
  <si>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</si>
  <si>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</si>
  <si>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</si>
  <si>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</si>
  <si>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</si>
  <si>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</si>
  <si>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</si>
  <si>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</si>
  <si>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</si>
  <si>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</si>
  <si>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</si>
  <si>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</si>
  <si>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</si>
  <si>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</si>
  <si>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</si>
  <si>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</si>
  <si>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</si>
  <si>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</si>
  <si>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</si>
  <si>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</si>
  <si>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</si>
  <si>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</si>
  <si>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</si>
  <si>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</si>
  <si>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</si>
  <si>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</si>
  <si>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</si>
  <si>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</si>
  <si>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</si>
  <si>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</si>
  <si>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</si>
  <si>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</si>
  <si>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</si>
  <si>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</si>
  <si>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</si>
  <si>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</si>
  <si>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</si>
  <si>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</si>
  <si>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</si>
  <si>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</si>
  <si>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</si>
  <si>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</si>
  <si>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</si>
  <si>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</si>
  <si>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</si>
  <si>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</si>
  <si>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</si>
  <si>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</si>
  <si>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</si>
  <si>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</si>
  <si>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</si>
  <si>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</si>
  <si>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</si>
  <si>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</si>
  <si>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</si>
  <si>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</si>
  <si>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</si>
  <si>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</si>
  <si>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</si>
  <si>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</si>
  <si>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</si>
  <si>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</si>
  <si>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</si>
  <si>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</si>
  <si>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</si>
  <si>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</si>
  <si>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</si>
  <si>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</si>
  <si>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</si>
  <si>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</si>
  <si>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</si>
  <si>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</si>
  <si>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</si>
  <si>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</si>
  <si>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</si>
  <si>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</si>
  <si>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</si>
  <si>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</si>
  <si>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</si>
  <si>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</si>
  <si>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</si>
  <si>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</si>
  <si>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</si>
  <si>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</si>
  <si>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</si>
  <si>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</si>
  <si>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</si>
  <si>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</si>
  <si>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</si>
  <si>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</si>
  <si>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</si>
  <si>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</si>
  <si>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</si>
  <si>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</si>
  <si>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</si>
  <si>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</si>
  <si>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</si>
  <si>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</si>
  <si>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</si>
  <si>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</si>
  <si>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</si>
  <si>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</si>
  <si>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</si>
  <si>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</si>
  <si>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</si>
  <si>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</si>
  <si>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</si>
  <si>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</si>
  <si>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</si>
  <si>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</si>
  <si>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</si>
  <si>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</si>
  <si>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</si>
  <si>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</si>
  <si>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</si>
  <si>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</si>
  <si>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</si>
  <si>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</si>
  <si>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</si>
  <si>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</si>
  <si>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</si>
  <si>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</si>
  <si>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</si>
  <si>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</si>
  <si>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</si>
  <si>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</si>
  <si>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</si>
  <si>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</si>
  <si>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</si>
  <si>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</si>
  <si>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</si>
  <si>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</si>
  <si>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</si>
  <si>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</si>
  <si>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</si>
  <si>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</si>
  <si>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</si>
  <si>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</si>
  <si>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</si>
  <si>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</si>
  <si>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</si>
  <si>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</si>
  <si>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</si>
  <si>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</si>
  <si>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</si>
  <si>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</si>
  <si>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</si>
  <si>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</si>
  <si>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</si>
  <si>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</si>
  <si>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</si>
  <si>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</si>
  <si>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</si>
  <si>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</si>
  <si>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</si>
  <si>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</si>
  <si>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</si>
  <si>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</si>
  <si>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</si>
  <si>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</si>
  <si>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</si>
  <si>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</si>
  <si>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</si>
  <si>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</si>
  <si>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大阪府</t>
    <rPh sb="0" eb="3">
      <t>オオサカフ</t>
    </rPh>
    <phoneticPr fontId="9"/>
  </si>
  <si>
    <t>中央卸売市場事業</t>
    <rPh sb="0" eb="2">
      <t>チュウオウ</t>
    </rPh>
    <rPh sb="2" eb="4">
      <t>オロシウリ</t>
    </rPh>
    <rPh sb="4" eb="6">
      <t>シジョウ</t>
    </rPh>
    <rPh sb="6" eb="8">
      <t>ジギョウ</t>
    </rPh>
    <phoneticPr fontId="9"/>
  </si>
  <si>
    <t>まちづくり促進事業</t>
    <rPh sb="5" eb="7">
      <t>ソクシン</t>
    </rPh>
    <rPh sb="7" eb="9">
      <t>ジギョウ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</si>
  <si>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</si>
  <si>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>港湾整備事業</t>
    <rPh sb="0" eb="1">
      <t>ミナト</t>
    </rPh>
    <rPh sb="2" eb="4">
      <t>セイビ</t>
    </rPh>
    <rPh sb="4" eb="6">
      <t>ジギョウ</t>
    </rPh>
    <phoneticPr fontId="9"/>
  </si>
  <si>
    <t>臨海土地造成事業</t>
    <rPh sb="0" eb="2">
      <t>リンカイ</t>
    </rPh>
    <rPh sb="2" eb="4">
      <t>トチ</t>
    </rPh>
    <rPh sb="4" eb="6">
      <t>ゾウセイ</t>
    </rPh>
    <rPh sb="6" eb="8">
      <t>ジギョウ</t>
    </rPh>
    <phoneticPr fontId="9"/>
  </si>
  <si>
    <t>中央卸売市場事業</t>
    <rPh sb="0" eb="2">
      <t>チュウオウ</t>
    </rPh>
    <rPh sb="2" eb="4">
      <t>オロシウリ</t>
    </rPh>
    <rPh sb="4" eb="6">
      <t>シジョウ</t>
    </rPh>
    <rPh sb="6" eb="8">
      <t>ジギョウ</t>
    </rPh>
    <phoneticPr fontId="14"/>
  </si>
  <si>
    <t>まちづくり促進事業</t>
    <rPh sb="5" eb="7">
      <t>ソクシン</t>
    </rPh>
    <rPh sb="7" eb="9">
      <t>ジギョウ</t>
    </rPh>
    <phoneticPr fontId="14"/>
  </si>
  <si>
    <t>流域下水道事業</t>
    <rPh sb="0" eb="2">
      <t>リュウイキ</t>
    </rPh>
    <rPh sb="2" eb="5">
      <t>ゲスイドウ</t>
    </rPh>
    <rPh sb="5" eb="7">
      <t>ジギョウ</t>
    </rPh>
    <phoneticPr fontId="14"/>
  </si>
  <si>
    <t>港湾整備事業</t>
    <rPh sb="0" eb="2">
      <t>コウワン</t>
    </rPh>
    <rPh sb="2" eb="4">
      <t>セイビ</t>
    </rPh>
    <rPh sb="4" eb="6">
      <t>ジギョウ</t>
    </rPh>
    <phoneticPr fontId="14"/>
  </si>
  <si>
    <t>臨海土地造成事業</t>
    <rPh sb="0" eb="2">
      <t>リンカイ</t>
    </rPh>
    <rPh sb="2" eb="4">
      <t>トチ</t>
    </rPh>
    <rPh sb="4" eb="6">
      <t>ゾウセイ</t>
    </rPh>
    <rPh sb="6" eb="8">
      <t>ジギョウ</t>
    </rPh>
    <phoneticPr fontId="14"/>
  </si>
  <si>
    <t>箕面北部丘陵整備事業</t>
    <rPh sb="0" eb="2">
      <t>ミノオ</t>
    </rPh>
    <rPh sb="2" eb="4">
      <t>ホクブ</t>
    </rPh>
    <rPh sb="4" eb="5">
      <t>オカ</t>
    </rPh>
    <rPh sb="5" eb="6">
      <t>リョウ</t>
    </rPh>
    <rPh sb="6" eb="8">
      <t>セイビ</t>
    </rPh>
    <rPh sb="8" eb="10">
      <t>ジギョウ</t>
    </rPh>
    <phoneticPr fontId="14"/>
  </si>
  <si>
    <t>大阪府土地開発公社</t>
    <rPh sb="0" eb="2">
      <t>オオサカ</t>
    </rPh>
    <rPh sb="2" eb="3">
      <t>フ</t>
    </rPh>
    <rPh sb="3" eb="5">
      <t>トチ</t>
    </rPh>
    <rPh sb="5" eb="7">
      <t>カイハツ</t>
    </rPh>
    <rPh sb="7" eb="9">
      <t>コウシャ</t>
    </rPh>
    <phoneticPr fontId="14"/>
  </si>
  <si>
    <t>大阪府住宅供給公社</t>
    <rPh sb="0" eb="2">
      <t>オオサカ</t>
    </rPh>
    <rPh sb="2" eb="3">
      <t>フ</t>
    </rPh>
    <rPh sb="3" eb="5">
      <t>ジュウタク</t>
    </rPh>
    <rPh sb="5" eb="7">
      <t>キョウキュウ</t>
    </rPh>
    <rPh sb="7" eb="9">
      <t>コウシャ</t>
    </rPh>
    <phoneticPr fontId="14"/>
  </si>
  <si>
    <t>大阪府道路公社</t>
    <rPh sb="0" eb="3">
      <t>オオサカフ</t>
    </rPh>
    <rPh sb="3" eb="5">
      <t>ドウロ</t>
    </rPh>
    <rPh sb="5" eb="7">
      <t>コウシャ</t>
    </rPh>
    <phoneticPr fontId="14"/>
  </si>
  <si>
    <t>(株)大阪国際会議場</t>
    <rPh sb="0" eb="3">
      <t>カブシキガイシャ</t>
    </rPh>
    <rPh sb="3" eb="5">
      <t>オオサカ</t>
    </rPh>
    <rPh sb="5" eb="7">
      <t>コクサイ</t>
    </rPh>
    <rPh sb="7" eb="10">
      <t>カイギジョウ</t>
    </rPh>
    <phoneticPr fontId="14"/>
  </si>
  <si>
    <t>大阪モノレール㈱</t>
    <rPh sb="0" eb="2">
      <t>オオサカ</t>
    </rPh>
    <phoneticPr fontId="14"/>
  </si>
  <si>
    <t>堺泉北埠頭㈱</t>
    <rPh sb="0" eb="1">
      <t>サカイ</t>
    </rPh>
    <rPh sb="1" eb="3">
      <t>センボク</t>
    </rPh>
    <rPh sb="3" eb="5">
      <t>フトウ</t>
    </rPh>
    <phoneticPr fontId="14"/>
  </si>
  <si>
    <t>大阪府</t>
    <rPh sb="0" eb="3">
      <t>オオサカフ</t>
    </rPh>
    <phoneticPr fontId="16"/>
  </si>
  <si>
    <t>ー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</si>
</sst>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sz val="11"/>
      <name val="ＭＳ Ｐゴシック"/>
      <family val="1"/>
      <charset val="128"/>
    </font>
    <font>
      <b/>
      <sz val="11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9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distributed" vertical="center"/>
    </xf>
    <xf numFmtId="41" fontId="0" fillId="0" borderId="4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4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1" fillId="0" borderId="4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7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 wrapText="1"/>
    </xf>
    <xf numFmtId="41" fontId="0" fillId="0" borderId="7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177" fontId="2" fillId="0" borderId="7" xfId="1" applyNumberFormat="1" applyBorder="1" applyAlignment="1">
      <alignment vertical="center"/>
    </xf>
    <xf numFmtId="178" fontId="2" fillId="0" borderId="7" xfId="1" applyNumberFormat="1" applyBorder="1" applyAlignment="1">
      <alignment vertical="center"/>
    </xf>
    <xf numFmtId="177" fontId="2" fillId="0" borderId="7" xfId="1" applyNumberFormat="1" applyFont="1" applyBorder="1" applyAlignment="1">
      <alignment vertical="center"/>
    </xf>
    <xf numFmtId="41" fontId="10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5" xfId="0" applyNumberFormat="1" applyBorder="1" applyAlignment="1">
      <alignment horizontal="centerContinuous" vertical="center"/>
    </xf>
    <xf numFmtId="41" fontId="0" fillId="0" borderId="8" xfId="0" applyNumberFormat="1" applyBorder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41" fontId="0" fillId="0" borderId="9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0" fillId="0" borderId="6" xfId="0" applyNumberFormat="1" applyBorder="1" applyAlignment="1">
      <alignment horizontal="left" vertical="center"/>
    </xf>
    <xf numFmtId="41" fontId="0" fillId="0" borderId="7" xfId="0" applyNumberFormat="1" applyBorder="1" applyAlignment="1">
      <alignment horizontal="right" vertical="center"/>
    </xf>
    <xf numFmtId="177" fontId="0" fillId="0" borderId="7" xfId="0" quotePrefix="1" applyNumberFormat="1" applyBorder="1" applyAlignment="1">
      <alignment horizontal="right" vertical="center"/>
    </xf>
    <xf numFmtId="177" fontId="2" fillId="0" borderId="7" xfId="1" quotePrefix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177" fontId="0" fillId="0" borderId="7" xfId="0" applyNumberFormat="1" applyBorder="1" applyAlignment="1">
      <alignment vertical="center"/>
    </xf>
    <xf numFmtId="177" fontId="2" fillId="0" borderId="7" xfId="1" applyNumberFormat="1" applyFill="1" applyBorder="1" applyAlignment="1">
      <alignment horizontal="right" vertical="center"/>
    </xf>
    <xf numFmtId="177" fontId="2" fillId="0" borderId="7" xfId="1" applyNumberFormat="1" applyBorder="1" applyAlignment="1">
      <alignment horizontal="right" vertical="center"/>
    </xf>
    <xf numFmtId="181" fontId="0" fillId="0" borderId="7" xfId="0" applyNumberFormat="1" applyBorder="1" applyAlignment="1">
      <alignment vertical="center"/>
    </xf>
    <xf numFmtId="41" fontId="2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82" fontId="2" fillId="0" borderId="7" xfId="1" applyNumberFormat="1" applyBorder="1" applyAlignment="1">
      <alignment vertical="center"/>
    </xf>
    <xf numFmtId="178" fontId="2" fillId="0" borderId="7" xfId="1" applyNumberFormat="1" applyFill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2" fillId="0" borderId="7" xfId="0" applyNumberFormat="1" applyFont="1" applyBorder="1" applyAlignment="1">
      <alignment vertical="center"/>
    </xf>
    <xf numFmtId="0" fontId="0" fillId="0" borderId="7" xfId="0" applyBorder="1" applyAlignment="1">
      <alignment horizontal="distributed" vertical="center"/>
    </xf>
    <xf numFmtId="177" fontId="2" fillId="0" borderId="7" xfId="1" applyNumberFormat="1" applyBorder="1" applyAlignment="1">
      <alignment horizontal="center" vertical="center"/>
    </xf>
    <xf numFmtId="177" fontId="2" fillId="0" borderId="7" xfId="1" applyNumberFormat="1" applyFill="1" applyBorder="1" applyAlignment="1">
      <alignment vertical="center"/>
    </xf>
    <xf numFmtId="41" fontId="0" fillId="0" borderId="7" xfId="0" quotePrefix="1" applyNumberFormat="1" applyBorder="1" applyAlignment="1">
      <alignment horizontal="right" vertical="center"/>
    </xf>
    <xf numFmtId="41" fontId="0" fillId="0" borderId="6" xfId="0" applyNumberFormat="1" applyBorder="1" applyAlignment="1">
      <alignment horizontal="centerContinuous" vertical="center"/>
    </xf>
    <xf numFmtId="0" fontId="20" fillId="0" borderId="4" xfId="0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center" vertical="center"/>
    </xf>
    <xf numFmtId="178" fontId="2" fillId="0" borderId="10" xfId="1" applyNumberFormat="1" applyFill="1" applyBorder="1" applyAlignment="1">
      <alignment vertical="center"/>
    </xf>
    <xf numFmtId="177" fontId="2" fillId="2" borderId="7" xfId="1" applyNumberFormat="1" applyFill="1" applyBorder="1" applyAlignment="1">
      <alignment vertical="center"/>
    </xf>
    <xf numFmtId="177" fontId="21" fillId="0" borderId="7" xfId="1" applyNumberFormat="1" applyFont="1" applyBorder="1" applyAlignment="1">
      <alignment vertical="center"/>
    </xf>
    <xf numFmtId="41" fontId="21" fillId="0" borderId="0" xfId="0" applyNumberFormat="1" applyFont="1" applyAlignment="1">
      <alignment vertical="center"/>
    </xf>
    <xf numFmtId="176" fontId="21" fillId="0" borderId="0" xfId="0" applyNumberFormat="1" applyFont="1" applyAlignment="1">
      <alignment vertical="center"/>
    </xf>
    <xf numFmtId="0" fontId="22" fillId="0" borderId="4" xfId="0" applyFont="1" applyBorder="1" applyAlignment="1">
      <alignment horizontal="distributed" vertical="center" justifyLastLine="1"/>
    </xf>
    <xf numFmtId="41" fontId="20" fillId="0" borderId="4" xfId="0" applyNumberFormat="1" applyFont="1" applyBorder="1" applyAlignment="1">
      <alignment horizontal="distributed" vertical="center" justifyLastLine="1"/>
    </xf>
    <xf numFmtId="0" fontId="0" fillId="0" borderId="7" xfId="0" applyBorder="1" applyAlignment="1">
      <alignment horizontal="center" vertical="center" textRotation="255"/>
    </xf>
    <xf numFmtId="41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/>
    </xf>
    <xf numFmtId="180" fontId="15" fillId="0" borderId="7" xfId="1" applyNumberFormat="1" applyFont="1" applyBorder="1" applyAlignment="1">
      <alignment vertical="center" textRotation="255"/>
    </xf>
    <xf numFmtId="0" fontId="13" fillId="0" borderId="7" xfId="3" applyBorder="1" applyAlignment="1">
      <alignment vertical="center"/>
    </xf>
    <xf numFmtId="0" fontId="12" fillId="0" borderId="7" xfId="2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 justifyLastLine="1"/>
    </xf>
    <xf numFmtId="41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3" fillId="0" borderId="7" xfId="3" applyBorder="1" applyAlignment="1">
      <alignment vertical="center" textRotation="255"/>
    </xf>
    <xf numFmtId="0" fontId="2" fillId="0" borderId="7" xfId="0" applyFont="1" applyBorder="1" applyAlignment="1">
      <alignment horizontal="center" vertical="center"/>
    </xf>
    <xf numFmtId="177" fontId="2" fillId="0" borderId="7" xfId="1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17" fillId="0" borderId="7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46" sqref="I46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5" t="s">
        <v>0</v>
      </c>
      <c r="B1" s="15"/>
      <c r="C1" s="15"/>
      <c r="D1" s="15"/>
      <c r="E1" s="82" t="s">
        <v>250</v>
      </c>
      <c r="F1" s="1"/>
    </row>
    <row r="3" spans="1:11" ht="14">
      <c r="A3" s="9" t="s">
        <v>92</v>
      </c>
    </row>
    <row r="5" spans="1:11">
      <c r="A5" s="16" t="s">
        <v>240</v>
      </c>
      <c r="B5" s="16"/>
      <c r="C5" s="16"/>
      <c r="D5" s="16"/>
      <c r="E5" s="16"/>
    </row>
    <row r="6" spans="1:11" ht="14">
      <c r="A6" s="3"/>
      <c r="H6" s="4"/>
      <c r="I6" s="8" t="s">
        <v>1</v>
      </c>
    </row>
    <row r="7" spans="1:11" ht="27" customHeight="1">
      <c r="A7" s="5"/>
      <c r="B7" s="6"/>
      <c r="C7" s="6"/>
      <c r="D7" s="6"/>
      <c r="E7" s="56"/>
      <c r="F7" s="45" t="s">
        <v>241</v>
      </c>
      <c r="G7" s="45"/>
      <c r="H7" s="45" t="s">
        <v>238</v>
      </c>
      <c r="I7" s="46" t="s">
        <v>21</v>
      </c>
    </row>
    <row r="8" spans="1:11" ht="17.149999999999999" customHeight="1">
      <c r="A8" s="17"/>
      <c r="B8" s="18"/>
      <c r="C8" s="18"/>
      <c r="D8" s="18"/>
      <c r="E8" s="57"/>
      <c r="F8" s="48" t="s">
        <v>90</v>
      </c>
      <c r="G8" s="48" t="s">
        <v>2</v>
      </c>
      <c r="H8" s="48" t="s">
        <v>233</v>
      </c>
      <c r="I8" s="49"/>
    </row>
    <row r="9" spans="1:11" ht="18" customHeight="1">
      <c r="A9" s="91" t="s">
        <v>87</v>
      </c>
      <c r="B9" s="91" t="s">
        <v>89</v>
      </c>
      <c r="C9" s="58" t="s">
        <v>3</v>
      </c>
      <c r="D9" s="50"/>
      <c r="E9" s="50"/>
      <c r="F9" s="51">
        <v>1628262</v>
      </c>
      <c r="G9" s="52">
        <f>F9/$F$27*100</f>
        <v>48.31077462525861</v>
      </c>
      <c r="H9" s="51">
        <v>1460824</v>
      </c>
      <c r="I9" s="52">
        <f>(F9/H9-1)*100</f>
        <v>11.461887263626558</v>
      </c>
      <c r="K9" s="23"/>
    </row>
    <row r="10" spans="1:11" ht="18" customHeight="1">
      <c r="A10" s="91"/>
      <c r="B10" s="91"/>
      <c r="C10" s="60"/>
      <c r="D10" s="62" t="s">
        <v>22</v>
      </c>
      <c r="E10" s="50"/>
      <c r="F10" s="51">
        <v>427752</v>
      </c>
      <c r="G10" s="52">
        <f t="shared" ref="G10:G26" si="0">F10/$F$27*100</f>
        <v>12.691465174218658</v>
      </c>
      <c r="H10" s="51">
        <v>350051</v>
      </c>
      <c r="I10" s="52">
        <f t="shared" ref="I10:I27" si="1">(F10/H10-1)*100</f>
        <v>22.197051286812485</v>
      </c>
    </row>
    <row r="11" spans="1:11" ht="18" customHeight="1">
      <c r="A11" s="91"/>
      <c r="B11" s="91"/>
      <c r="C11" s="60"/>
      <c r="D11" s="60"/>
      <c r="E11" s="44" t="s">
        <v>23</v>
      </c>
      <c r="F11" s="51">
        <v>293312</v>
      </c>
      <c r="G11" s="52">
        <f t="shared" si="0"/>
        <v>8.7026104686370225</v>
      </c>
      <c r="H11" s="51">
        <v>259112</v>
      </c>
      <c r="I11" s="52">
        <f t="shared" si="1"/>
        <v>13.198925561147302</v>
      </c>
    </row>
    <row r="12" spans="1:11" ht="18" customHeight="1">
      <c r="A12" s="91"/>
      <c r="B12" s="91"/>
      <c r="C12" s="60"/>
      <c r="D12" s="60"/>
      <c r="E12" s="44" t="s">
        <v>24</v>
      </c>
      <c r="F12" s="51">
        <v>38429</v>
      </c>
      <c r="G12" s="52">
        <f t="shared" si="0"/>
        <v>1.1401941199107166</v>
      </c>
      <c r="H12" s="51">
        <v>33536</v>
      </c>
      <c r="I12" s="52">
        <f t="shared" si="1"/>
        <v>14.590291030534353</v>
      </c>
    </row>
    <row r="13" spans="1:11" ht="18" customHeight="1">
      <c r="A13" s="91"/>
      <c r="B13" s="91"/>
      <c r="C13" s="60"/>
      <c r="D13" s="61"/>
      <c r="E13" s="44" t="s">
        <v>25</v>
      </c>
      <c r="F13" s="51">
        <v>17668</v>
      </c>
      <c r="G13" s="52">
        <f t="shared" si="0"/>
        <v>0.52421217597602177</v>
      </c>
      <c r="H13" s="51">
        <v>1979</v>
      </c>
      <c r="I13" s="52">
        <f t="shared" si="1"/>
        <v>792.77412834765039</v>
      </c>
    </row>
    <row r="14" spans="1:11" ht="18" customHeight="1">
      <c r="A14" s="91"/>
      <c r="B14" s="91"/>
      <c r="C14" s="60"/>
      <c r="D14" s="58" t="s">
        <v>26</v>
      </c>
      <c r="E14" s="50"/>
      <c r="F14" s="51">
        <v>527435</v>
      </c>
      <c r="G14" s="52">
        <f t="shared" si="0"/>
        <v>15.649074543576694</v>
      </c>
      <c r="H14" s="51">
        <v>476992</v>
      </c>
      <c r="I14" s="52">
        <f t="shared" si="1"/>
        <v>10.575229773245676</v>
      </c>
    </row>
    <row r="15" spans="1:11" ht="18" customHeight="1">
      <c r="A15" s="91"/>
      <c r="B15" s="91"/>
      <c r="C15" s="60"/>
      <c r="D15" s="60"/>
      <c r="E15" s="44" t="s">
        <v>27</v>
      </c>
      <c r="F15" s="51">
        <v>18305</v>
      </c>
      <c r="G15" s="52">
        <f t="shared" si="0"/>
        <v>0.54311206029211445</v>
      </c>
      <c r="H15" s="51">
        <v>17661</v>
      </c>
      <c r="I15" s="52">
        <f t="shared" si="1"/>
        <v>3.6464526357510962</v>
      </c>
    </row>
    <row r="16" spans="1:11" ht="18" customHeight="1">
      <c r="A16" s="91"/>
      <c r="B16" s="91"/>
      <c r="C16" s="60"/>
      <c r="D16" s="61"/>
      <c r="E16" s="44" t="s">
        <v>28</v>
      </c>
      <c r="F16" s="51">
        <v>509130</v>
      </c>
      <c r="G16" s="52">
        <f t="shared" si="0"/>
        <v>15.10596248328458</v>
      </c>
      <c r="H16" s="51">
        <v>459331</v>
      </c>
      <c r="I16" s="52">
        <f t="shared" si="1"/>
        <v>10.841637076530874</v>
      </c>
      <c r="K16" s="24"/>
    </row>
    <row r="17" spans="1:26" ht="18" customHeight="1">
      <c r="A17" s="91"/>
      <c r="B17" s="91"/>
      <c r="C17" s="60"/>
      <c r="D17" s="92" t="s">
        <v>29</v>
      </c>
      <c r="E17" s="93"/>
      <c r="F17" s="51">
        <v>477305</v>
      </c>
      <c r="G17" s="52">
        <f t="shared" si="0"/>
        <v>14.16171002118152</v>
      </c>
      <c r="H17" s="51">
        <v>446802</v>
      </c>
      <c r="I17" s="52">
        <f t="shared" si="1"/>
        <v>6.8269613833420673</v>
      </c>
    </row>
    <row r="18" spans="1:26" ht="18" customHeight="1">
      <c r="A18" s="91"/>
      <c r="B18" s="91"/>
      <c r="C18" s="60"/>
      <c r="D18" s="92" t="s">
        <v>93</v>
      </c>
      <c r="E18" s="94"/>
      <c r="F18" s="51">
        <v>38923</v>
      </c>
      <c r="G18" s="52">
        <f t="shared" si="0"/>
        <v>1.1548511730538089</v>
      </c>
      <c r="H18" s="51">
        <v>36384</v>
      </c>
      <c r="I18" s="52">
        <f t="shared" si="1"/>
        <v>6.9783421284080882</v>
      </c>
    </row>
    <row r="19" spans="1:26" ht="18" customHeight="1">
      <c r="A19" s="91"/>
      <c r="B19" s="91"/>
      <c r="C19" s="59"/>
      <c r="D19" s="92" t="s">
        <v>94</v>
      </c>
      <c r="E19" s="94"/>
      <c r="F19" s="53">
        <v>0</v>
      </c>
      <c r="G19" s="52">
        <f t="shared" si="0"/>
        <v>0</v>
      </c>
      <c r="H19" s="69">
        <v>0</v>
      </c>
      <c r="I19" s="52" t="e">
        <f t="shared" si="1"/>
        <v>#DIV/0!</v>
      </c>
      <c r="Z19" s="2" t="s">
        <v>95</v>
      </c>
    </row>
    <row r="20" spans="1:26" ht="18" customHeight="1">
      <c r="A20" s="91"/>
      <c r="B20" s="91"/>
      <c r="C20" s="50" t="s">
        <v>4</v>
      </c>
      <c r="D20" s="50"/>
      <c r="E20" s="50"/>
      <c r="F20" s="51">
        <v>182690</v>
      </c>
      <c r="G20" s="52">
        <f t="shared" si="0"/>
        <v>5.4204393496184862</v>
      </c>
      <c r="H20" s="51">
        <v>166258</v>
      </c>
      <c r="I20" s="52">
        <f t="shared" si="1"/>
        <v>9.8834341806108625</v>
      </c>
    </row>
    <row r="21" spans="1:26" ht="18" customHeight="1">
      <c r="A21" s="91"/>
      <c r="B21" s="91"/>
      <c r="C21" s="50" t="s">
        <v>5</v>
      </c>
      <c r="D21" s="50"/>
      <c r="E21" s="50"/>
      <c r="F21" s="51">
        <v>336700</v>
      </c>
      <c r="G21" s="52">
        <f t="shared" si="0"/>
        <v>9.9899388527918571</v>
      </c>
      <c r="H21" s="51">
        <v>318700</v>
      </c>
      <c r="I21" s="52">
        <f t="shared" si="1"/>
        <v>5.6479447756510925</v>
      </c>
    </row>
    <row r="22" spans="1:26" ht="18" customHeight="1">
      <c r="A22" s="91"/>
      <c r="B22" s="91"/>
      <c r="C22" s="50" t="s">
        <v>30</v>
      </c>
      <c r="D22" s="50"/>
      <c r="E22" s="50"/>
      <c r="F22" s="51">
        <v>61038</v>
      </c>
      <c r="G22" s="52">
        <f t="shared" si="0"/>
        <v>1.8110064974657243</v>
      </c>
      <c r="H22" s="51">
        <v>62107</v>
      </c>
      <c r="I22" s="52">
        <f t="shared" si="1"/>
        <v>-1.7212230505418091</v>
      </c>
    </row>
    <row r="23" spans="1:26" ht="18" customHeight="1">
      <c r="A23" s="91"/>
      <c r="B23" s="91"/>
      <c r="C23" s="50" t="s">
        <v>6</v>
      </c>
      <c r="D23" s="50"/>
      <c r="E23" s="50"/>
      <c r="F23" s="51">
        <v>270906</v>
      </c>
      <c r="G23" s="52">
        <f t="shared" si="0"/>
        <v>8.0378211311387915</v>
      </c>
      <c r="H23" s="51">
        <v>244277</v>
      </c>
      <c r="I23" s="52">
        <f t="shared" si="1"/>
        <v>10.901149105318964</v>
      </c>
    </row>
    <row r="24" spans="1:26" ht="18" customHeight="1">
      <c r="A24" s="91"/>
      <c r="B24" s="91"/>
      <c r="C24" s="50" t="s">
        <v>31</v>
      </c>
      <c r="D24" s="50"/>
      <c r="E24" s="50"/>
      <c r="F24" s="51">
        <v>21401</v>
      </c>
      <c r="G24" s="52">
        <f t="shared" si="0"/>
        <v>0.63497083869497639</v>
      </c>
      <c r="H24" s="51">
        <v>12223</v>
      </c>
      <c r="I24" s="52">
        <f t="shared" si="1"/>
        <v>75.087948948703257</v>
      </c>
    </row>
    <row r="25" spans="1:26" ht="18" customHeight="1">
      <c r="A25" s="91"/>
      <c r="B25" s="91"/>
      <c r="C25" s="50" t="s">
        <v>7</v>
      </c>
      <c r="D25" s="50"/>
      <c r="E25" s="50"/>
      <c r="F25" s="51">
        <v>122917</v>
      </c>
      <c r="G25" s="52">
        <f t="shared" si="0"/>
        <v>3.6469655894523814</v>
      </c>
      <c r="H25" s="51">
        <v>162401</v>
      </c>
      <c r="I25" s="52">
        <f t="shared" si="1"/>
        <v>-24.312658173287105</v>
      </c>
    </row>
    <row r="26" spans="1:26" ht="18" customHeight="1">
      <c r="A26" s="91"/>
      <c r="B26" s="91"/>
      <c r="C26" s="50" t="s">
        <v>8</v>
      </c>
      <c r="D26" s="50"/>
      <c r="E26" s="50"/>
      <c r="F26" s="51">
        <v>746477</v>
      </c>
      <c r="G26" s="52">
        <f t="shared" si="0"/>
        <v>22.148083115579173</v>
      </c>
      <c r="H26" s="51">
        <v>858347</v>
      </c>
      <c r="I26" s="52">
        <f t="shared" si="1"/>
        <v>-13.033190539490436</v>
      </c>
    </row>
    <row r="27" spans="1:26" ht="18" customHeight="1">
      <c r="A27" s="91"/>
      <c r="B27" s="91"/>
      <c r="C27" s="50" t="s">
        <v>9</v>
      </c>
      <c r="D27" s="50"/>
      <c r="E27" s="50"/>
      <c r="F27" s="51">
        <f>SUM(F9,F20:F26)</f>
        <v>3370391</v>
      </c>
      <c r="G27" s="52">
        <f>F27/$F$27*100</f>
        <v>100</v>
      </c>
      <c r="H27" s="51">
        <f>SUM(H9,H20:H26)</f>
        <v>3285137</v>
      </c>
      <c r="I27" s="52">
        <f t="shared" si="1"/>
        <v>2.5951429118481251</v>
      </c>
    </row>
    <row r="28" spans="1:26" ht="18" customHeight="1">
      <c r="A28" s="91"/>
      <c r="B28" s="91" t="s">
        <v>88</v>
      </c>
      <c r="C28" s="58" t="s">
        <v>10</v>
      </c>
      <c r="D28" s="50"/>
      <c r="E28" s="50"/>
      <c r="F28" s="51">
        <f>SUM(F29:F31)</f>
        <v>1150707</v>
      </c>
      <c r="G28" s="52">
        <f>F28/$F$45*100</f>
        <v>34.141647067061356</v>
      </c>
      <c r="H28" s="51">
        <v>1121151</v>
      </c>
      <c r="I28" s="52">
        <f>(F28/H28-1)*100</f>
        <v>2.636219385256755</v>
      </c>
    </row>
    <row r="29" spans="1:26" ht="18" customHeight="1">
      <c r="A29" s="91"/>
      <c r="B29" s="91"/>
      <c r="C29" s="60"/>
      <c r="D29" s="50" t="s">
        <v>11</v>
      </c>
      <c r="E29" s="50"/>
      <c r="F29" s="51">
        <v>717794</v>
      </c>
      <c r="G29" s="52">
        <f t="shared" ref="G29:G44" si="2">F29/$F$45*100</f>
        <v>21.297054258689869</v>
      </c>
      <c r="H29" s="51">
        <v>704408</v>
      </c>
      <c r="I29" s="52">
        <f t="shared" ref="I29:I45" si="3">(F29/H29-1)*100</f>
        <v>1.900319133229611</v>
      </c>
    </row>
    <row r="30" spans="1:26" ht="18" customHeight="1">
      <c r="A30" s="91"/>
      <c r="B30" s="91"/>
      <c r="C30" s="60"/>
      <c r="D30" s="50" t="s">
        <v>32</v>
      </c>
      <c r="E30" s="50"/>
      <c r="F30" s="51">
        <v>71886</v>
      </c>
      <c r="G30" s="52">
        <f t="shared" si="2"/>
        <v>2.132868263652496</v>
      </c>
      <c r="H30" s="51">
        <v>68816</v>
      </c>
      <c r="I30" s="52">
        <f t="shared" si="3"/>
        <v>4.4611718205068485</v>
      </c>
    </row>
    <row r="31" spans="1:26" ht="18" customHeight="1">
      <c r="A31" s="91"/>
      <c r="B31" s="91"/>
      <c r="C31" s="59"/>
      <c r="D31" s="50" t="s">
        <v>12</v>
      </c>
      <c r="E31" s="50"/>
      <c r="F31" s="51">
        <v>361027</v>
      </c>
      <c r="G31" s="52">
        <f t="shared" si="2"/>
        <v>10.711724544718995</v>
      </c>
      <c r="H31" s="51">
        <v>347927</v>
      </c>
      <c r="I31" s="52">
        <f t="shared" si="3"/>
        <v>3.765157633641536</v>
      </c>
    </row>
    <row r="32" spans="1:26" ht="18" customHeight="1">
      <c r="A32" s="91"/>
      <c r="B32" s="91"/>
      <c r="C32" s="58" t="s">
        <v>13</v>
      </c>
      <c r="D32" s="50"/>
      <c r="E32" s="50"/>
      <c r="F32" s="51">
        <f>SUM(F33:F38)+2013</f>
        <v>2003730</v>
      </c>
      <c r="G32" s="52">
        <f t="shared" si="2"/>
        <v>59.450965778154519</v>
      </c>
      <c r="H32" s="51">
        <v>1936444</v>
      </c>
      <c r="I32" s="52">
        <f t="shared" si="3"/>
        <v>3.474719640743551</v>
      </c>
    </row>
    <row r="33" spans="1:9" ht="18" customHeight="1">
      <c r="A33" s="91"/>
      <c r="B33" s="91"/>
      <c r="C33" s="60"/>
      <c r="D33" s="50" t="s">
        <v>14</v>
      </c>
      <c r="E33" s="50"/>
      <c r="F33" s="51">
        <v>113686</v>
      </c>
      <c r="G33" s="52">
        <f t="shared" si="2"/>
        <v>3.3730804526833831</v>
      </c>
      <c r="H33" s="51">
        <v>102354</v>
      </c>
      <c r="I33" s="52">
        <f t="shared" si="3"/>
        <v>11.071379721359209</v>
      </c>
    </row>
    <row r="34" spans="1:9" ht="18" customHeight="1">
      <c r="A34" s="91"/>
      <c r="B34" s="91"/>
      <c r="C34" s="60"/>
      <c r="D34" s="50" t="s">
        <v>33</v>
      </c>
      <c r="E34" s="50"/>
      <c r="F34" s="51">
        <v>26100</v>
      </c>
      <c r="G34" s="52">
        <f t="shared" si="2"/>
        <v>0.77439086444273086</v>
      </c>
      <c r="H34" s="51">
        <v>24971</v>
      </c>
      <c r="I34" s="52">
        <f t="shared" si="3"/>
        <v>4.5212446437868037</v>
      </c>
    </row>
    <row r="35" spans="1:9" ht="18" customHeight="1">
      <c r="A35" s="91"/>
      <c r="B35" s="91"/>
      <c r="C35" s="60"/>
      <c r="D35" s="50" t="s">
        <v>34</v>
      </c>
      <c r="E35" s="50"/>
      <c r="F35" s="51">
        <v>1233839</v>
      </c>
      <c r="G35" s="52">
        <f t="shared" si="2"/>
        <v>36.608185815829671</v>
      </c>
      <c r="H35" s="51">
        <v>1112556</v>
      </c>
      <c r="I35" s="52">
        <f t="shared" si="3"/>
        <v>10.901293957337877</v>
      </c>
    </row>
    <row r="36" spans="1:9" ht="18" customHeight="1">
      <c r="A36" s="91"/>
      <c r="B36" s="91"/>
      <c r="C36" s="60"/>
      <c r="D36" s="50" t="s">
        <v>35</v>
      </c>
      <c r="E36" s="50"/>
      <c r="F36" s="51">
        <v>51950</v>
      </c>
      <c r="G36" s="52">
        <f t="shared" si="2"/>
        <v>1.5413641918697267</v>
      </c>
      <c r="H36" s="51">
        <v>55537</v>
      </c>
      <c r="I36" s="52">
        <f t="shared" si="3"/>
        <v>-6.4587572249131249</v>
      </c>
    </row>
    <row r="37" spans="1:9" ht="18" customHeight="1">
      <c r="A37" s="91"/>
      <c r="B37" s="91"/>
      <c r="C37" s="60"/>
      <c r="D37" s="50" t="s">
        <v>15</v>
      </c>
      <c r="E37" s="50"/>
      <c r="F37" s="51">
        <v>28198</v>
      </c>
      <c r="G37" s="52">
        <f t="shared" si="2"/>
        <v>0.83663883507877868</v>
      </c>
      <c r="H37" s="51">
        <v>19652</v>
      </c>
      <c r="I37" s="52">
        <f t="shared" si="3"/>
        <v>43.486668023610832</v>
      </c>
    </row>
    <row r="38" spans="1:9" ht="18" customHeight="1">
      <c r="A38" s="91"/>
      <c r="B38" s="91"/>
      <c r="C38" s="59"/>
      <c r="D38" s="50" t="s">
        <v>36</v>
      </c>
      <c r="E38" s="50"/>
      <c r="F38" s="51">
        <v>547944</v>
      </c>
      <c r="G38" s="52">
        <f t="shared" si="2"/>
        <v>16.257579610199528</v>
      </c>
      <c r="H38" s="51">
        <v>619361</v>
      </c>
      <c r="I38" s="52">
        <f t="shared" si="3"/>
        <v>-11.530755084675981</v>
      </c>
    </row>
    <row r="39" spans="1:9" ht="18" customHeight="1">
      <c r="A39" s="91"/>
      <c r="B39" s="91"/>
      <c r="C39" s="58" t="s">
        <v>16</v>
      </c>
      <c r="D39" s="50"/>
      <c r="E39" s="50"/>
      <c r="F39" s="51">
        <f>F40+F43</f>
        <v>215954</v>
      </c>
      <c r="G39" s="52">
        <f t="shared" si="2"/>
        <v>6.4073871547841179</v>
      </c>
      <c r="H39" s="51">
        <v>227542</v>
      </c>
      <c r="I39" s="52">
        <f t="shared" si="3"/>
        <v>-5.0926861854075245</v>
      </c>
    </row>
    <row r="40" spans="1:9" ht="18" customHeight="1">
      <c r="A40" s="91"/>
      <c r="B40" s="91"/>
      <c r="C40" s="60"/>
      <c r="D40" s="58" t="s">
        <v>17</v>
      </c>
      <c r="E40" s="50"/>
      <c r="F40" s="51">
        <v>215363</v>
      </c>
      <c r="G40" s="52">
        <f t="shared" si="2"/>
        <v>6.3898520972789212</v>
      </c>
      <c r="H40" s="51">
        <v>226648</v>
      </c>
      <c r="I40" s="52">
        <f t="shared" si="3"/>
        <v>-4.9790865130069584</v>
      </c>
    </row>
    <row r="41" spans="1:9" ht="18" customHeight="1">
      <c r="A41" s="91"/>
      <c r="B41" s="91"/>
      <c r="C41" s="60"/>
      <c r="D41" s="60"/>
      <c r="E41" s="54" t="s">
        <v>91</v>
      </c>
      <c r="F41" s="51">
        <v>115628</v>
      </c>
      <c r="G41" s="52">
        <f t="shared" si="2"/>
        <v>3.4306998802216127</v>
      </c>
      <c r="H41" s="51">
        <v>111629</v>
      </c>
      <c r="I41" s="55">
        <f t="shared" si="3"/>
        <v>3.5824024223096052</v>
      </c>
    </row>
    <row r="42" spans="1:9" ht="18" customHeight="1">
      <c r="A42" s="91"/>
      <c r="B42" s="91"/>
      <c r="C42" s="60"/>
      <c r="D42" s="59"/>
      <c r="E42" s="44" t="s">
        <v>37</v>
      </c>
      <c r="F42" s="51">
        <v>99735</v>
      </c>
      <c r="G42" s="52">
        <f t="shared" si="2"/>
        <v>2.959152217057309</v>
      </c>
      <c r="H42" s="51">
        <v>115019</v>
      </c>
      <c r="I42" s="55">
        <f t="shared" si="3"/>
        <v>-13.288239334370843</v>
      </c>
    </row>
    <row r="43" spans="1:9" ht="18" customHeight="1">
      <c r="A43" s="91"/>
      <c r="B43" s="91"/>
      <c r="C43" s="60"/>
      <c r="D43" s="50" t="s">
        <v>38</v>
      </c>
      <c r="E43" s="50"/>
      <c r="F43" s="51">
        <v>591</v>
      </c>
      <c r="G43" s="52">
        <f t="shared" si="2"/>
        <v>1.7535057505197467E-2</v>
      </c>
      <c r="H43" s="51">
        <v>894</v>
      </c>
      <c r="I43" s="55">
        <f t="shared" si="3"/>
        <v>-33.892617449664428</v>
      </c>
    </row>
    <row r="44" spans="1:9" ht="18" customHeight="1">
      <c r="A44" s="91"/>
      <c r="B44" s="91"/>
      <c r="C44" s="59"/>
      <c r="D44" s="50" t="s">
        <v>39</v>
      </c>
      <c r="E44" s="50"/>
      <c r="F44" s="51">
        <v>0</v>
      </c>
      <c r="G44" s="52">
        <f t="shared" si="2"/>
        <v>0</v>
      </c>
      <c r="H44" s="69">
        <v>0</v>
      </c>
      <c r="I44" s="52" t="e">
        <f>(F44/H44-1)*100</f>
        <v>#DIV/0!</v>
      </c>
    </row>
    <row r="45" spans="1:9" ht="18" customHeight="1">
      <c r="A45" s="91"/>
      <c r="B45" s="91"/>
      <c r="C45" s="44" t="s">
        <v>18</v>
      </c>
      <c r="D45" s="44"/>
      <c r="E45" s="44"/>
      <c r="F45" s="51">
        <f>SUM(F28,F32,F39)</f>
        <v>3370391</v>
      </c>
      <c r="G45" s="52">
        <f>F45/$F$45*100</f>
        <v>100</v>
      </c>
      <c r="H45" s="51">
        <f>SUM(H28,H32,H39)</f>
        <v>3285137</v>
      </c>
      <c r="I45" s="52">
        <f t="shared" si="3"/>
        <v>2.5951429118481251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J10" sqref="J10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19" t="s">
        <v>0</v>
      </c>
      <c r="B1" s="10"/>
      <c r="C1" s="10"/>
      <c r="D1" s="20" t="s">
        <v>250</v>
      </c>
      <c r="E1" s="12"/>
      <c r="F1" s="12"/>
      <c r="G1" s="12"/>
    </row>
    <row r="2" spans="1:25" ht="15" customHeight="1"/>
    <row r="3" spans="1:25" ht="15" customHeight="1">
      <c r="A3" s="13" t="s">
        <v>46</v>
      </c>
      <c r="B3" s="13"/>
      <c r="C3" s="13"/>
      <c r="D3" s="13"/>
    </row>
    <row r="4" spans="1:25" ht="15" customHeight="1">
      <c r="A4" s="13"/>
      <c r="B4" s="13"/>
      <c r="C4" s="13"/>
      <c r="D4" s="13"/>
    </row>
    <row r="5" spans="1:25" ht="16" customHeight="1">
      <c r="A5" s="11" t="s">
        <v>242</v>
      </c>
      <c r="B5" s="11"/>
      <c r="C5" s="11"/>
      <c r="D5" s="11"/>
      <c r="K5" s="14"/>
      <c r="O5" s="14" t="s">
        <v>47</v>
      </c>
    </row>
    <row r="6" spans="1:25" ht="16" customHeight="1">
      <c r="A6" s="97" t="s">
        <v>48</v>
      </c>
      <c r="B6" s="98"/>
      <c r="C6" s="98"/>
      <c r="D6" s="98"/>
      <c r="E6" s="98"/>
      <c r="F6" s="102" t="s">
        <v>251</v>
      </c>
      <c r="G6" s="102"/>
      <c r="H6" s="102" t="s">
        <v>252</v>
      </c>
      <c r="I6" s="102"/>
      <c r="J6" s="102" t="s">
        <v>253</v>
      </c>
      <c r="K6" s="102"/>
      <c r="L6" s="102"/>
      <c r="M6" s="102"/>
      <c r="N6" s="102"/>
      <c r="O6" s="102"/>
    </row>
    <row r="7" spans="1:25" ht="16" customHeight="1">
      <c r="A7" s="98"/>
      <c r="B7" s="98"/>
      <c r="C7" s="98"/>
      <c r="D7" s="98"/>
      <c r="E7" s="98"/>
      <c r="F7" s="48" t="s">
        <v>243</v>
      </c>
      <c r="G7" s="48" t="s">
        <v>238</v>
      </c>
      <c r="H7" s="48" t="s">
        <v>243</v>
      </c>
      <c r="I7" s="48" t="s">
        <v>238</v>
      </c>
      <c r="J7" s="48" t="s">
        <v>243</v>
      </c>
      <c r="K7" s="48" t="s">
        <v>238</v>
      </c>
      <c r="L7" s="48" t="s">
        <v>243</v>
      </c>
      <c r="M7" s="48" t="s">
        <v>238</v>
      </c>
      <c r="N7" s="48" t="s">
        <v>243</v>
      </c>
      <c r="O7" s="48" t="s">
        <v>238</v>
      </c>
    </row>
    <row r="8" spans="1:25" ht="16" customHeight="1">
      <c r="A8" s="95" t="s">
        <v>82</v>
      </c>
      <c r="B8" s="58" t="s">
        <v>49</v>
      </c>
      <c r="C8" s="50"/>
      <c r="D8" s="50"/>
      <c r="E8" s="63" t="s">
        <v>40</v>
      </c>
      <c r="F8" s="51">
        <v>766</v>
      </c>
      <c r="G8" s="51">
        <v>739</v>
      </c>
      <c r="H8" s="51">
        <v>1451</v>
      </c>
      <c r="I8" s="51">
        <v>1545</v>
      </c>
      <c r="J8" s="51">
        <v>68694.7</v>
      </c>
      <c r="K8" s="51">
        <v>67737.285999999993</v>
      </c>
      <c r="L8" s="51"/>
      <c r="M8" s="51"/>
      <c r="N8" s="51"/>
      <c r="O8" s="51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" customHeight="1">
      <c r="A9" s="95"/>
      <c r="B9" s="60"/>
      <c r="C9" s="50" t="s">
        <v>50</v>
      </c>
      <c r="D9" s="50"/>
      <c r="E9" s="63" t="s">
        <v>41</v>
      </c>
      <c r="F9" s="51">
        <v>766</v>
      </c>
      <c r="G9" s="51">
        <v>739</v>
      </c>
      <c r="H9" s="51">
        <v>1451</v>
      </c>
      <c r="I9" s="51">
        <v>1545</v>
      </c>
      <c r="J9" s="51">
        <v>68691</v>
      </c>
      <c r="K9" s="51">
        <v>67734.827999999994</v>
      </c>
      <c r="L9" s="51"/>
      <c r="M9" s="51"/>
      <c r="N9" s="51"/>
      <c r="O9" s="51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" customHeight="1">
      <c r="A10" s="95"/>
      <c r="B10" s="59"/>
      <c r="C10" s="50" t="s">
        <v>51</v>
      </c>
      <c r="D10" s="50"/>
      <c r="E10" s="63" t="s">
        <v>42</v>
      </c>
      <c r="F10" s="51">
        <v>0</v>
      </c>
      <c r="G10" s="51">
        <v>0</v>
      </c>
      <c r="H10" s="51">
        <v>0</v>
      </c>
      <c r="I10" s="51">
        <v>0</v>
      </c>
      <c r="J10" s="64">
        <v>4.0999999999999996</v>
      </c>
      <c r="K10" s="64">
        <v>2.4580000000000002</v>
      </c>
      <c r="L10" s="51"/>
      <c r="M10" s="51"/>
      <c r="N10" s="51"/>
      <c r="O10" s="51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6" customHeight="1">
      <c r="A11" s="95"/>
      <c r="B11" s="58" t="s">
        <v>52</v>
      </c>
      <c r="C11" s="50"/>
      <c r="D11" s="50"/>
      <c r="E11" s="63" t="s">
        <v>43</v>
      </c>
      <c r="F11" s="51">
        <v>696</v>
      </c>
      <c r="G11" s="51">
        <v>626</v>
      </c>
      <c r="H11" s="51">
        <v>549</v>
      </c>
      <c r="I11" s="51">
        <v>682</v>
      </c>
      <c r="J11" s="51">
        <v>70941.3</v>
      </c>
      <c r="K11" s="51">
        <v>70022.615000000005</v>
      </c>
      <c r="L11" s="51"/>
      <c r="M11" s="51"/>
      <c r="N11" s="51"/>
      <c r="O11" s="51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" customHeight="1">
      <c r="A12" s="95"/>
      <c r="B12" s="60"/>
      <c r="C12" s="50" t="s">
        <v>53</v>
      </c>
      <c r="D12" s="50"/>
      <c r="E12" s="63" t="s">
        <v>44</v>
      </c>
      <c r="F12" s="51">
        <v>696</v>
      </c>
      <c r="G12" s="51">
        <v>626</v>
      </c>
      <c r="H12" s="51">
        <v>549</v>
      </c>
      <c r="I12" s="51">
        <v>682</v>
      </c>
      <c r="J12" s="51">
        <v>70513</v>
      </c>
      <c r="K12" s="51">
        <v>69137.077000000005</v>
      </c>
      <c r="L12" s="51"/>
      <c r="M12" s="51"/>
      <c r="N12" s="51"/>
      <c r="O12" s="51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" customHeight="1">
      <c r="A13" s="95"/>
      <c r="B13" s="59"/>
      <c r="C13" s="50" t="s">
        <v>54</v>
      </c>
      <c r="D13" s="50"/>
      <c r="E13" s="63" t="s">
        <v>45</v>
      </c>
      <c r="F13" s="51">
        <v>0</v>
      </c>
      <c r="G13" s="51">
        <v>0</v>
      </c>
      <c r="H13" s="64">
        <v>0</v>
      </c>
      <c r="I13" s="64">
        <v>0</v>
      </c>
      <c r="J13" s="64">
        <v>428.5</v>
      </c>
      <c r="K13" s="64">
        <v>885.53800000000001</v>
      </c>
      <c r="L13" s="51"/>
      <c r="M13" s="51"/>
      <c r="N13" s="51"/>
      <c r="O13" s="51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" customHeight="1">
      <c r="A14" s="95"/>
      <c r="B14" s="50" t="s">
        <v>55</v>
      </c>
      <c r="C14" s="50"/>
      <c r="D14" s="50"/>
      <c r="E14" s="63" t="s">
        <v>96</v>
      </c>
      <c r="F14" s="51">
        <f t="shared" ref="F14:O15" si="0">F9-F12</f>
        <v>70</v>
      </c>
      <c r="G14" s="51">
        <f t="shared" si="0"/>
        <v>113</v>
      </c>
      <c r="H14" s="51">
        <f t="shared" si="0"/>
        <v>902</v>
      </c>
      <c r="I14" s="51">
        <f t="shared" si="0"/>
        <v>863</v>
      </c>
      <c r="J14" s="51">
        <f t="shared" si="0"/>
        <v>-1822</v>
      </c>
      <c r="K14" s="51">
        <f t="shared" si="0"/>
        <v>-1402.2490000000107</v>
      </c>
      <c r="L14" s="51">
        <f t="shared" si="0"/>
        <v>0</v>
      </c>
      <c r="M14" s="51">
        <f t="shared" si="0"/>
        <v>0</v>
      </c>
      <c r="N14" s="51">
        <f t="shared" si="0"/>
        <v>0</v>
      </c>
      <c r="O14" s="51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" customHeight="1">
      <c r="A15" s="95"/>
      <c r="B15" s="50" t="s">
        <v>56</v>
      </c>
      <c r="C15" s="50"/>
      <c r="D15" s="50"/>
      <c r="E15" s="63" t="s">
        <v>97</v>
      </c>
      <c r="F15" s="51">
        <f t="shared" ref="F15:O15" si="1">F10-F13</f>
        <v>0</v>
      </c>
      <c r="G15" s="51">
        <f t="shared" si="0"/>
        <v>0</v>
      </c>
      <c r="H15" s="51">
        <f t="shared" si="1"/>
        <v>0</v>
      </c>
      <c r="I15" s="51">
        <f t="shared" si="0"/>
        <v>0</v>
      </c>
      <c r="J15" s="51">
        <f>J10-J13</f>
        <v>-424.4</v>
      </c>
      <c r="K15" s="51">
        <f t="shared" si="0"/>
        <v>-883.08</v>
      </c>
      <c r="L15" s="51">
        <f t="shared" si="1"/>
        <v>0</v>
      </c>
      <c r="M15" s="51">
        <f t="shared" si="1"/>
        <v>0</v>
      </c>
      <c r="N15" s="51">
        <f t="shared" si="1"/>
        <v>0</v>
      </c>
      <c r="O15" s="51">
        <f t="shared" si="1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" customHeight="1">
      <c r="A16" s="95"/>
      <c r="B16" s="50" t="s">
        <v>57</v>
      </c>
      <c r="C16" s="50"/>
      <c r="D16" s="50"/>
      <c r="E16" s="63" t="s">
        <v>98</v>
      </c>
      <c r="F16" s="51">
        <f t="shared" ref="F16:O16" si="2">F8-F11</f>
        <v>70</v>
      </c>
      <c r="G16" s="51">
        <f t="shared" si="2"/>
        <v>113</v>
      </c>
      <c r="H16" s="51">
        <f t="shared" si="2"/>
        <v>902</v>
      </c>
      <c r="I16" s="51">
        <f t="shared" si="2"/>
        <v>863</v>
      </c>
      <c r="J16" s="51">
        <f>J8-J11</f>
        <v>-2246.6000000000058</v>
      </c>
      <c r="K16" s="51">
        <f t="shared" si="2"/>
        <v>-2285.3290000000125</v>
      </c>
      <c r="L16" s="51">
        <f t="shared" si="2"/>
        <v>0</v>
      </c>
      <c r="M16" s="51">
        <f t="shared" si="2"/>
        <v>0</v>
      </c>
      <c r="N16" s="51">
        <f t="shared" si="2"/>
        <v>0</v>
      </c>
      <c r="O16" s="51">
        <f t="shared" si="2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" customHeight="1">
      <c r="A17" s="95"/>
      <c r="B17" s="50" t="s">
        <v>58</v>
      </c>
      <c r="C17" s="50"/>
      <c r="D17" s="50"/>
      <c r="E17" s="48"/>
      <c r="F17" s="51">
        <v>13308</v>
      </c>
      <c r="G17" s="51">
        <v>13465</v>
      </c>
      <c r="H17" s="64">
        <v>2967</v>
      </c>
      <c r="I17" s="64">
        <v>2187</v>
      </c>
      <c r="J17" s="51">
        <v>21017</v>
      </c>
      <c r="K17" s="51">
        <v>19111.23</v>
      </c>
      <c r="L17" s="51"/>
      <c r="M17" s="51"/>
      <c r="N17" s="64"/>
      <c r="O17" s="6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" customHeight="1">
      <c r="A18" s="95"/>
      <c r="B18" s="50" t="s">
        <v>59</v>
      </c>
      <c r="C18" s="50"/>
      <c r="D18" s="50"/>
      <c r="E18" s="48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/>
      <c r="M18" s="65"/>
      <c r="N18" s="65"/>
      <c r="O18" s="6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" customHeight="1">
      <c r="A19" s="95" t="s">
        <v>83</v>
      </c>
      <c r="B19" s="58" t="s">
        <v>60</v>
      </c>
      <c r="C19" s="50"/>
      <c r="D19" s="50"/>
      <c r="E19" s="63"/>
      <c r="F19" s="51">
        <v>40</v>
      </c>
      <c r="G19" s="51">
        <v>75</v>
      </c>
      <c r="H19" s="51">
        <v>1960</v>
      </c>
      <c r="I19" s="51">
        <v>26984</v>
      </c>
      <c r="J19" s="51">
        <v>53900</v>
      </c>
      <c r="K19" s="51">
        <v>48533.305</v>
      </c>
      <c r="L19" s="51"/>
      <c r="M19" s="51"/>
      <c r="N19" s="51"/>
      <c r="O19" s="51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" customHeight="1">
      <c r="A20" s="95"/>
      <c r="B20" s="59"/>
      <c r="C20" s="50" t="s">
        <v>61</v>
      </c>
      <c r="D20" s="50"/>
      <c r="E20" s="63"/>
      <c r="F20" s="51">
        <v>0</v>
      </c>
      <c r="G20" s="51">
        <v>37</v>
      </c>
      <c r="H20" s="51">
        <v>1960</v>
      </c>
      <c r="I20" s="51">
        <v>26984</v>
      </c>
      <c r="J20" s="51">
        <v>15605</v>
      </c>
      <c r="K20" s="51">
        <v>15785</v>
      </c>
      <c r="L20" s="51"/>
      <c r="M20" s="51"/>
      <c r="N20" s="51"/>
      <c r="O20" s="51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" customHeight="1">
      <c r="A21" s="95"/>
      <c r="B21" s="50" t="s">
        <v>62</v>
      </c>
      <c r="C21" s="50"/>
      <c r="D21" s="50"/>
      <c r="E21" s="63" t="s">
        <v>99</v>
      </c>
      <c r="F21" s="51">
        <v>40</v>
      </c>
      <c r="G21" s="51">
        <v>75</v>
      </c>
      <c r="H21" s="51">
        <v>1960</v>
      </c>
      <c r="I21" s="51">
        <v>26984</v>
      </c>
      <c r="J21" s="51">
        <v>53900</v>
      </c>
      <c r="K21" s="51">
        <v>48533.305</v>
      </c>
      <c r="L21" s="51"/>
      <c r="M21" s="51"/>
      <c r="N21" s="51"/>
      <c r="O21" s="51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" customHeight="1">
      <c r="A22" s="95"/>
      <c r="B22" s="58" t="s">
        <v>63</v>
      </c>
      <c r="C22" s="50"/>
      <c r="D22" s="50"/>
      <c r="E22" s="63" t="s">
        <v>100</v>
      </c>
      <c r="F22" s="51">
        <v>80</v>
      </c>
      <c r="G22" s="51">
        <v>150</v>
      </c>
      <c r="H22" s="51">
        <v>3131</v>
      </c>
      <c r="I22" s="51">
        <v>27772</v>
      </c>
      <c r="J22" s="51">
        <v>59578</v>
      </c>
      <c r="K22" s="51">
        <v>53921.697</v>
      </c>
      <c r="L22" s="51"/>
      <c r="M22" s="51"/>
      <c r="N22" s="51"/>
      <c r="O22" s="51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" customHeight="1">
      <c r="A23" s="95"/>
      <c r="B23" s="59" t="s">
        <v>64</v>
      </c>
      <c r="C23" s="50" t="s">
        <v>65</v>
      </c>
      <c r="D23" s="50"/>
      <c r="E23" s="63"/>
      <c r="F23" s="51">
        <v>64</v>
      </c>
      <c r="G23" s="51">
        <v>63</v>
      </c>
      <c r="H23" s="51">
        <v>3131</v>
      </c>
      <c r="I23" s="51">
        <v>27772</v>
      </c>
      <c r="J23" s="51">
        <v>19813</v>
      </c>
      <c r="K23" s="51">
        <v>17814.103999999999</v>
      </c>
      <c r="L23" s="51"/>
      <c r="M23" s="51"/>
      <c r="N23" s="51"/>
      <c r="O23" s="51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" customHeight="1">
      <c r="A24" s="95"/>
      <c r="B24" s="50" t="s">
        <v>101</v>
      </c>
      <c r="C24" s="50"/>
      <c r="D24" s="50"/>
      <c r="E24" s="63" t="s">
        <v>102</v>
      </c>
      <c r="F24" s="51">
        <f t="shared" ref="F24:O24" si="3">F21-F22</f>
        <v>-40</v>
      </c>
      <c r="G24" s="51">
        <f t="shared" si="3"/>
        <v>-75</v>
      </c>
      <c r="H24" s="51">
        <f t="shared" si="3"/>
        <v>-1171</v>
      </c>
      <c r="I24" s="51">
        <f t="shared" si="3"/>
        <v>-788</v>
      </c>
      <c r="J24" s="51">
        <f t="shared" si="3"/>
        <v>-5678</v>
      </c>
      <c r="K24" s="51">
        <f>K21-K22</f>
        <v>-5388.3919999999998</v>
      </c>
      <c r="L24" s="51">
        <f t="shared" si="3"/>
        <v>0</v>
      </c>
      <c r="M24" s="51">
        <f t="shared" si="3"/>
        <v>0</v>
      </c>
      <c r="N24" s="51">
        <f t="shared" si="3"/>
        <v>0</v>
      </c>
      <c r="O24" s="51">
        <f t="shared" si="3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" customHeight="1">
      <c r="A25" s="95"/>
      <c r="B25" s="58" t="s">
        <v>66</v>
      </c>
      <c r="C25" s="58"/>
      <c r="D25" s="58"/>
      <c r="E25" s="99" t="s">
        <v>103</v>
      </c>
      <c r="F25" s="103">
        <v>40</v>
      </c>
      <c r="G25" s="103">
        <v>75</v>
      </c>
      <c r="H25" s="103">
        <v>1171</v>
      </c>
      <c r="I25" s="103">
        <v>788</v>
      </c>
      <c r="J25" s="103">
        <v>5678</v>
      </c>
      <c r="K25" s="103">
        <v>5388.3919999999998</v>
      </c>
      <c r="L25" s="103"/>
      <c r="M25" s="103"/>
      <c r="N25" s="103"/>
      <c r="O25" s="103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" customHeight="1">
      <c r="A26" s="95"/>
      <c r="B26" s="75" t="s">
        <v>67</v>
      </c>
      <c r="C26" s="75"/>
      <c r="D26" s="75"/>
      <c r="E26" s="100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" customHeight="1">
      <c r="A27" s="95"/>
      <c r="B27" s="50" t="s">
        <v>104</v>
      </c>
      <c r="C27" s="50"/>
      <c r="D27" s="50"/>
      <c r="E27" s="63" t="s">
        <v>105</v>
      </c>
      <c r="F27" s="51">
        <f>F24+F25</f>
        <v>0</v>
      </c>
      <c r="G27" s="51">
        <f>G24+G25</f>
        <v>0</v>
      </c>
      <c r="H27" s="51">
        <f t="shared" ref="H27:O27" si="4">H24+H25</f>
        <v>0</v>
      </c>
      <c r="I27" s="51">
        <f t="shared" si="4"/>
        <v>0</v>
      </c>
      <c r="J27" s="51">
        <f t="shared" si="4"/>
        <v>0</v>
      </c>
      <c r="K27" s="51">
        <f>K24+K25</f>
        <v>0</v>
      </c>
      <c r="L27" s="51">
        <f t="shared" si="4"/>
        <v>0</v>
      </c>
      <c r="M27" s="51">
        <f t="shared" si="4"/>
        <v>0</v>
      </c>
      <c r="N27" s="51">
        <f t="shared" si="4"/>
        <v>0</v>
      </c>
      <c r="O27" s="51">
        <f t="shared" si="4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" customHeight="1">
      <c r="A28" s="7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" customHeight="1">
      <c r="A29" s="11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106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6" customHeight="1">
      <c r="A30" s="98" t="s">
        <v>68</v>
      </c>
      <c r="B30" s="98"/>
      <c r="C30" s="98"/>
      <c r="D30" s="98"/>
      <c r="E30" s="98"/>
      <c r="F30" s="105" t="s">
        <v>254</v>
      </c>
      <c r="G30" s="105"/>
      <c r="H30" s="105" t="s">
        <v>255</v>
      </c>
      <c r="I30" s="105"/>
      <c r="J30" s="105"/>
      <c r="K30" s="105"/>
      <c r="L30" s="105"/>
      <c r="M30" s="105"/>
      <c r="N30" s="105"/>
      <c r="O30" s="105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6" customHeight="1">
      <c r="A31" s="98"/>
      <c r="B31" s="98"/>
      <c r="C31" s="98"/>
      <c r="D31" s="98"/>
      <c r="E31" s="98"/>
      <c r="F31" s="48" t="s">
        <v>243</v>
      </c>
      <c r="G31" s="48" t="s">
        <v>238</v>
      </c>
      <c r="H31" s="48" t="s">
        <v>243</v>
      </c>
      <c r="I31" s="48" t="s">
        <v>238</v>
      </c>
      <c r="J31" s="48" t="s">
        <v>243</v>
      </c>
      <c r="K31" s="48" t="s">
        <v>238</v>
      </c>
      <c r="L31" s="48" t="s">
        <v>243</v>
      </c>
      <c r="M31" s="48" t="s">
        <v>238</v>
      </c>
      <c r="N31" s="48" t="s">
        <v>243</v>
      </c>
      <c r="O31" s="48" t="s">
        <v>238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6" customHeight="1">
      <c r="A32" s="95" t="s">
        <v>84</v>
      </c>
      <c r="B32" s="58" t="s">
        <v>49</v>
      </c>
      <c r="C32" s="50"/>
      <c r="D32" s="50"/>
      <c r="E32" s="63" t="s">
        <v>40</v>
      </c>
      <c r="F32" s="51">
        <v>3998</v>
      </c>
      <c r="G32" s="51">
        <v>3942</v>
      </c>
      <c r="H32" s="51">
        <v>2675</v>
      </c>
      <c r="I32" s="51">
        <v>2027</v>
      </c>
      <c r="J32" s="51"/>
      <c r="K32" s="51"/>
      <c r="L32" s="51"/>
      <c r="M32" s="51"/>
      <c r="N32" s="51"/>
      <c r="O32" s="51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6" customHeight="1">
      <c r="A33" s="101"/>
      <c r="B33" s="60"/>
      <c r="C33" s="58" t="s">
        <v>69</v>
      </c>
      <c r="D33" s="50"/>
      <c r="E33" s="63"/>
      <c r="F33" s="51">
        <v>3998</v>
      </c>
      <c r="G33" s="51">
        <v>3941</v>
      </c>
      <c r="H33" s="51">
        <v>2675</v>
      </c>
      <c r="I33" s="51">
        <v>2027</v>
      </c>
      <c r="J33" s="51"/>
      <c r="K33" s="51"/>
      <c r="L33" s="51"/>
      <c r="M33" s="51"/>
      <c r="N33" s="51"/>
      <c r="O33" s="51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6" customHeight="1">
      <c r="A34" s="101"/>
      <c r="B34" s="60"/>
      <c r="C34" s="59"/>
      <c r="D34" s="50" t="s">
        <v>70</v>
      </c>
      <c r="E34" s="63"/>
      <c r="F34" s="51">
        <v>3998</v>
      </c>
      <c r="G34" s="51">
        <v>3941</v>
      </c>
      <c r="H34" s="51">
        <v>2675</v>
      </c>
      <c r="I34" s="51">
        <v>2027</v>
      </c>
      <c r="J34" s="51"/>
      <c r="K34" s="51"/>
      <c r="L34" s="51"/>
      <c r="M34" s="51"/>
      <c r="N34" s="51"/>
      <c r="O34" s="51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6" customHeight="1">
      <c r="A35" s="101"/>
      <c r="B35" s="59"/>
      <c r="C35" s="50" t="s">
        <v>71</v>
      </c>
      <c r="D35" s="50"/>
      <c r="E35" s="63"/>
      <c r="F35" s="51">
        <v>0.2</v>
      </c>
      <c r="G35" s="51">
        <v>0.2</v>
      </c>
      <c r="H35" s="51">
        <v>0.1</v>
      </c>
      <c r="I35" s="51">
        <v>0.1</v>
      </c>
      <c r="J35" s="65"/>
      <c r="K35" s="65"/>
      <c r="L35" s="51"/>
      <c r="M35" s="51"/>
      <c r="N35" s="51"/>
      <c r="O35" s="51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6" customHeight="1">
      <c r="A36" s="101"/>
      <c r="B36" s="58" t="s">
        <v>52</v>
      </c>
      <c r="C36" s="50"/>
      <c r="D36" s="50"/>
      <c r="E36" s="63" t="s">
        <v>41</v>
      </c>
      <c r="F36" s="51">
        <v>1843</v>
      </c>
      <c r="G36" s="51">
        <v>1840</v>
      </c>
      <c r="H36" s="51">
        <v>436</v>
      </c>
      <c r="I36" s="51">
        <v>446</v>
      </c>
      <c r="J36" s="51"/>
      <c r="K36" s="51"/>
      <c r="L36" s="51"/>
      <c r="M36" s="51"/>
      <c r="N36" s="51"/>
      <c r="O36" s="51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6" customHeight="1">
      <c r="A37" s="101"/>
      <c r="B37" s="60"/>
      <c r="C37" s="50" t="s">
        <v>72</v>
      </c>
      <c r="D37" s="50"/>
      <c r="E37" s="63"/>
      <c r="F37" s="51">
        <v>423</v>
      </c>
      <c r="G37" s="51">
        <v>441</v>
      </c>
      <c r="H37" s="51">
        <v>137</v>
      </c>
      <c r="I37" s="51">
        <v>147</v>
      </c>
      <c r="J37" s="51"/>
      <c r="K37" s="51"/>
      <c r="L37" s="51"/>
      <c r="M37" s="51"/>
      <c r="N37" s="51"/>
      <c r="O37" s="51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6" customHeight="1">
      <c r="A38" s="101"/>
      <c r="B38" s="59"/>
      <c r="C38" s="50" t="s">
        <v>73</v>
      </c>
      <c r="D38" s="50"/>
      <c r="E38" s="63"/>
      <c r="F38" s="51">
        <v>1420</v>
      </c>
      <c r="G38" s="51">
        <v>1399</v>
      </c>
      <c r="H38" s="51">
        <v>299</v>
      </c>
      <c r="I38" s="51">
        <v>299</v>
      </c>
      <c r="J38" s="51"/>
      <c r="K38" s="65"/>
      <c r="L38" s="51"/>
      <c r="M38" s="51"/>
      <c r="N38" s="51"/>
      <c r="O38" s="51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6" customHeight="1">
      <c r="A39" s="101"/>
      <c r="B39" s="44" t="s">
        <v>74</v>
      </c>
      <c r="C39" s="44"/>
      <c r="D39" s="44"/>
      <c r="E39" s="63" t="s">
        <v>107</v>
      </c>
      <c r="F39" s="51">
        <f>F32-F36</f>
        <v>2155</v>
      </c>
      <c r="G39" s="51">
        <f>G32-G36</f>
        <v>2102</v>
      </c>
      <c r="H39" s="51">
        <f t="shared" ref="H39:O39" si="5">H32-H36</f>
        <v>2239</v>
      </c>
      <c r="I39" s="51">
        <f t="shared" si="5"/>
        <v>1581</v>
      </c>
      <c r="J39" s="51">
        <f t="shared" si="5"/>
        <v>0</v>
      </c>
      <c r="K39" s="51">
        <f t="shared" si="5"/>
        <v>0</v>
      </c>
      <c r="L39" s="51">
        <f t="shared" si="5"/>
        <v>0</v>
      </c>
      <c r="M39" s="51">
        <f t="shared" si="5"/>
        <v>0</v>
      </c>
      <c r="N39" s="51">
        <f t="shared" si="5"/>
        <v>0</v>
      </c>
      <c r="O39" s="51">
        <f t="shared" si="5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6" customHeight="1">
      <c r="A40" s="95" t="s">
        <v>85</v>
      </c>
      <c r="B40" s="58" t="s">
        <v>75</v>
      </c>
      <c r="C40" s="50"/>
      <c r="D40" s="50"/>
      <c r="E40" s="63" t="s">
        <v>43</v>
      </c>
      <c r="F40" s="51">
        <v>742</v>
      </c>
      <c r="G40" s="51">
        <v>352</v>
      </c>
      <c r="H40" s="51">
        <v>258</v>
      </c>
      <c r="I40" s="51">
        <v>464</v>
      </c>
      <c r="J40" s="51"/>
      <c r="K40" s="51"/>
      <c r="L40" s="51"/>
      <c r="M40" s="51"/>
      <c r="N40" s="51"/>
      <c r="O40" s="51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6" customHeight="1">
      <c r="A41" s="96"/>
      <c r="B41" s="59"/>
      <c r="C41" s="50" t="s">
        <v>76</v>
      </c>
      <c r="D41" s="50"/>
      <c r="E41" s="63"/>
      <c r="F41" s="65">
        <v>0</v>
      </c>
      <c r="G41" s="65">
        <v>0</v>
      </c>
      <c r="H41" s="65">
        <v>0</v>
      </c>
      <c r="I41" s="65">
        <v>0</v>
      </c>
      <c r="J41" s="51"/>
      <c r="K41" s="51"/>
      <c r="L41" s="51"/>
      <c r="M41" s="51"/>
      <c r="N41" s="51"/>
      <c r="O41" s="51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6" customHeight="1">
      <c r="A42" s="96"/>
      <c r="B42" s="58" t="s">
        <v>63</v>
      </c>
      <c r="C42" s="50"/>
      <c r="D42" s="50"/>
      <c r="E42" s="63" t="s">
        <v>44</v>
      </c>
      <c r="F42" s="51">
        <v>2954</v>
      </c>
      <c r="G42" s="51">
        <v>2712</v>
      </c>
      <c r="H42" s="51">
        <v>1981</v>
      </c>
      <c r="I42" s="51">
        <v>1285</v>
      </c>
      <c r="J42" s="51"/>
      <c r="K42" s="51"/>
      <c r="L42" s="51"/>
      <c r="M42" s="51"/>
      <c r="N42" s="51"/>
      <c r="O42" s="51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6" customHeight="1">
      <c r="A43" s="96"/>
      <c r="B43" s="59"/>
      <c r="C43" s="50" t="s">
        <v>77</v>
      </c>
      <c r="D43" s="50"/>
      <c r="E43" s="63"/>
      <c r="F43" s="51">
        <v>164</v>
      </c>
      <c r="G43" s="51">
        <v>349</v>
      </c>
      <c r="H43" s="51">
        <v>828</v>
      </c>
      <c r="I43" s="51">
        <v>463</v>
      </c>
      <c r="J43" s="65"/>
      <c r="K43" s="65"/>
      <c r="L43" s="51"/>
      <c r="M43" s="51"/>
      <c r="N43" s="51"/>
      <c r="O43" s="51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6" customHeight="1">
      <c r="A44" s="96"/>
      <c r="B44" s="50" t="s">
        <v>74</v>
      </c>
      <c r="C44" s="50"/>
      <c r="D44" s="50"/>
      <c r="E44" s="63" t="s">
        <v>108</v>
      </c>
      <c r="F44" s="65">
        <f>F40-F42</f>
        <v>-2212</v>
      </c>
      <c r="G44" s="65">
        <f>G40-G42</f>
        <v>-2360</v>
      </c>
      <c r="H44" s="65">
        <f t="shared" ref="H44:O44" si="6">H40-H42</f>
        <v>-1723</v>
      </c>
      <c r="I44" s="65">
        <f t="shared" si="6"/>
        <v>-821</v>
      </c>
      <c r="J44" s="65">
        <f t="shared" si="6"/>
        <v>0</v>
      </c>
      <c r="K44" s="65">
        <f t="shared" si="6"/>
        <v>0</v>
      </c>
      <c r="L44" s="65">
        <f t="shared" si="6"/>
        <v>0</v>
      </c>
      <c r="M44" s="65">
        <f t="shared" si="6"/>
        <v>0</v>
      </c>
      <c r="N44" s="65">
        <f t="shared" si="6"/>
        <v>0</v>
      </c>
      <c r="O44" s="65">
        <f t="shared" si="6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6" customHeight="1">
      <c r="A45" s="95" t="s">
        <v>86</v>
      </c>
      <c r="B45" s="44" t="s">
        <v>78</v>
      </c>
      <c r="C45" s="44"/>
      <c r="D45" s="44"/>
      <c r="E45" s="63" t="s">
        <v>109</v>
      </c>
      <c r="F45" s="51">
        <f>F39+F44</f>
        <v>-57</v>
      </c>
      <c r="G45" s="51">
        <f>G39+G44</f>
        <v>-258</v>
      </c>
      <c r="H45" s="51">
        <f t="shared" ref="H45:O45" si="7">H39+H44</f>
        <v>516</v>
      </c>
      <c r="I45" s="51">
        <f t="shared" si="7"/>
        <v>760</v>
      </c>
      <c r="J45" s="51">
        <f t="shared" si="7"/>
        <v>0</v>
      </c>
      <c r="K45" s="51">
        <f t="shared" si="7"/>
        <v>0</v>
      </c>
      <c r="L45" s="51">
        <f t="shared" si="7"/>
        <v>0</v>
      </c>
      <c r="M45" s="51">
        <f t="shared" si="7"/>
        <v>0</v>
      </c>
      <c r="N45" s="51">
        <f t="shared" si="7"/>
        <v>0</v>
      </c>
      <c r="O45" s="51">
        <f t="shared" si="7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6" customHeight="1">
      <c r="A46" s="96"/>
      <c r="B46" s="50" t="s">
        <v>79</v>
      </c>
      <c r="C46" s="50"/>
      <c r="D46" s="50"/>
      <c r="E46" s="50"/>
      <c r="F46" s="65">
        <v>12</v>
      </c>
      <c r="G46" s="65">
        <v>1</v>
      </c>
      <c r="H46" s="65">
        <v>447</v>
      </c>
      <c r="I46" s="65">
        <v>500</v>
      </c>
      <c r="J46" s="65"/>
      <c r="K46" s="65"/>
      <c r="L46" s="51"/>
      <c r="M46" s="51"/>
      <c r="N46" s="65"/>
      <c r="O46" s="65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6" customHeight="1">
      <c r="A47" s="96"/>
      <c r="B47" s="50" t="s">
        <v>80</v>
      </c>
      <c r="C47" s="50"/>
      <c r="D47" s="50"/>
      <c r="E47" s="50"/>
      <c r="F47" s="86">
        <v>-69</v>
      </c>
      <c r="G47" s="51">
        <v>-260</v>
      </c>
      <c r="H47" s="51">
        <v>69</v>
      </c>
      <c r="I47" s="51">
        <v>260</v>
      </c>
      <c r="J47" s="51"/>
      <c r="K47" s="51"/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6" customHeight="1">
      <c r="A48" s="96"/>
      <c r="B48" s="50" t="s">
        <v>81</v>
      </c>
      <c r="C48" s="50"/>
      <c r="D48" s="50"/>
      <c r="E48" s="50"/>
      <c r="F48" s="86">
        <v>-69</v>
      </c>
      <c r="G48" s="51">
        <v>-260</v>
      </c>
      <c r="H48" s="51">
        <v>69</v>
      </c>
      <c r="I48" s="51">
        <v>260</v>
      </c>
      <c r="J48" s="51"/>
      <c r="K48" s="51"/>
      <c r="L48" s="51"/>
      <c r="M48" s="51"/>
      <c r="N48" s="51"/>
      <c r="O48" s="51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" ht="16" customHeight="1">
      <c r="A49" s="7" t="s">
        <v>110</v>
      </c>
    </row>
    <row r="50" spans="1:1" ht="16" customHeight="1">
      <c r="A50" s="7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9" sqref="F9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5" t="s">
        <v>0</v>
      </c>
      <c r="B1" s="15"/>
      <c r="C1" s="15"/>
      <c r="D1" s="15"/>
      <c r="E1" s="20" t="s">
        <v>250</v>
      </c>
      <c r="F1" s="1"/>
    </row>
    <row r="3" spans="1:9" ht="14">
      <c r="A3" s="9" t="s">
        <v>111</v>
      </c>
    </row>
    <row r="5" spans="1:9">
      <c r="A5" s="16" t="s">
        <v>244</v>
      </c>
      <c r="B5" s="16"/>
      <c r="C5" s="16"/>
      <c r="D5" s="16"/>
      <c r="E5" s="16"/>
    </row>
    <row r="6" spans="1:9" ht="14">
      <c r="A6" s="3"/>
      <c r="H6" s="4"/>
      <c r="I6" s="8" t="s">
        <v>1</v>
      </c>
    </row>
    <row r="7" spans="1:9" ht="27" customHeight="1">
      <c r="A7" s="5"/>
      <c r="B7" s="6"/>
      <c r="C7" s="6"/>
      <c r="D7" s="6"/>
      <c r="E7" s="56"/>
      <c r="F7" s="45" t="s">
        <v>235</v>
      </c>
      <c r="G7" s="45"/>
      <c r="H7" s="45" t="s">
        <v>245</v>
      </c>
      <c r="I7" s="66" t="s">
        <v>21</v>
      </c>
    </row>
    <row r="8" spans="1:9" ht="17.149999999999999" customHeight="1">
      <c r="A8" s="17"/>
      <c r="B8" s="18"/>
      <c r="C8" s="18"/>
      <c r="D8" s="18"/>
      <c r="E8" s="57"/>
      <c r="F8" s="48" t="s">
        <v>234</v>
      </c>
      <c r="G8" s="48" t="s">
        <v>2</v>
      </c>
      <c r="H8" s="48" t="s">
        <v>234</v>
      </c>
      <c r="I8" s="49"/>
    </row>
    <row r="9" spans="1:9" ht="18" customHeight="1">
      <c r="A9" s="91" t="s">
        <v>87</v>
      </c>
      <c r="B9" s="91" t="s">
        <v>89</v>
      </c>
      <c r="C9" s="58" t="s">
        <v>3</v>
      </c>
      <c r="D9" s="50"/>
      <c r="E9" s="50"/>
      <c r="F9" s="51">
        <v>1478135.6</v>
      </c>
      <c r="G9" s="52">
        <f>F9/$F$27*100</f>
        <v>44.012615157018615</v>
      </c>
      <c r="H9" s="51">
        <v>1455218.797</v>
      </c>
      <c r="I9" s="52">
        <f t="shared" ref="I9:I45" si="0">(F9/H9-1)*100</f>
        <v>1.5748011946550067</v>
      </c>
    </row>
    <row r="10" spans="1:9" ht="18" customHeight="1">
      <c r="A10" s="91"/>
      <c r="B10" s="91"/>
      <c r="C10" s="60"/>
      <c r="D10" s="58" t="s">
        <v>22</v>
      </c>
      <c r="E10" s="50"/>
      <c r="F10" s="51">
        <v>377989</v>
      </c>
      <c r="G10" s="52">
        <f t="shared" ref="G10:G27" si="1">F10/$F$27*100</f>
        <v>11.254910842135397</v>
      </c>
      <c r="H10" s="51">
        <v>362959.22</v>
      </c>
      <c r="I10" s="52">
        <f t="shared" si="0"/>
        <v>4.1409004570816643</v>
      </c>
    </row>
    <row r="11" spans="1:9" ht="18" customHeight="1">
      <c r="A11" s="91"/>
      <c r="B11" s="91"/>
      <c r="C11" s="60"/>
      <c r="D11" s="60"/>
      <c r="E11" s="44" t="s">
        <v>23</v>
      </c>
      <c r="F11" s="51">
        <v>277176</v>
      </c>
      <c r="G11" s="52">
        <f t="shared" si="1"/>
        <v>8.2531268570771115</v>
      </c>
      <c r="H11" s="51">
        <v>272743.39799999999</v>
      </c>
      <c r="I11" s="52">
        <f t="shared" si="0"/>
        <v>1.6251913089386782</v>
      </c>
    </row>
    <row r="12" spans="1:9" ht="18" customHeight="1">
      <c r="A12" s="91"/>
      <c r="B12" s="91"/>
      <c r="C12" s="60"/>
      <c r="D12" s="60"/>
      <c r="E12" s="44" t="s">
        <v>24</v>
      </c>
      <c r="F12" s="51">
        <v>32034</v>
      </c>
      <c r="G12" s="52">
        <f t="shared" si="1"/>
        <v>0.95383678868158928</v>
      </c>
      <c r="H12" s="51">
        <v>32482.039000000001</v>
      </c>
      <c r="I12" s="52">
        <f t="shared" si="0"/>
        <v>-1.3793438275226499</v>
      </c>
    </row>
    <row r="13" spans="1:9" ht="18" customHeight="1">
      <c r="A13" s="91"/>
      <c r="B13" s="91"/>
      <c r="C13" s="60"/>
      <c r="D13" s="59"/>
      <c r="E13" s="44" t="s">
        <v>25</v>
      </c>
      <c r="F13" s="51">
        <v>2030</v>
      </c>
      <c r="G13" s="52">
        <f t="shared" si="1"/>
        <v>6.0444798683387223E-2</v>
      </c>
      <c r="H13" s="51">
        <v>2104.1129999999998</v>
      </c>
      <c r="I13" s="52">
        <f t="shared" si="0"/>
        <v>-3.5222918160764061</v>
      </c>
    </row>
    <row r="14" spans="1:9" ht="18" customHeight="1">
      <c r="A14" s="91"/>
      <c r="B14" s="91"/>
      <c r="C14" s="60"/>
      <c r="D14" s="58" t="s">
        <v>26</v>
      </c>
      <c r="E14" s="50"/>
      <c r="F14" s="51">
        <v>477177</v>
      </c>
      <c r="G14" s="52">
        <f t="shared" si="1"/>
        <v>14.208309212484071</v>
      </c>
      <c r="H14" s="51">
        <v>467130.386</v>
      </c>
      <c r="I14" s="52">
        <f t="shared" si="0"/>
        <v>2.1507087316730455</v>
      </c>
    </row>
    <row r="15" spans="1:9" ht="18" customHeight="1">
      <c r="A15" s="91"/>
      <c r="B15" s="91"/>
      <c r="C15" s="60"/>
      <c r="D15" s="60"/>
      <c r="E15" s="44" t="s">
        <v>27</v>
      </c>
      <c r="F15" s="51">
        <v>17439</v>
      </c>
      <c r="G15" s="52">
        <f t="shared" si="1"/>
        <v>0.51925952918206397</v>
      </c>
      <c r="H15" s="51">
        <v>22201.258000000002</v>
      </c>
      <c r="I15" s="52">
        <f t="shared" si="0"/>
        <v>-21.450397090110851</v>
      </c>
    </row>
    <row r="16" spans="1:9" ht="18" customHeight="1">
      <c r="A16" s="91"/>
      <c r="B16" s="91"/>
      <c r="C16" s="60"/>
      <c r="D16" s="59"/>
      <c r="E16" s="44" t="s">
        <v>28</v>
      </c>
      <c r="F16" s="51">
        <v>459738</v>
      </c>
      <c r="G16" s="52">
        <f t="shared" si="1"/>
        <v>13.689049683302008</v>
      </c>
      <c r="H16" s="51">
        <v>444929.12800000003</v>
      </c>
      <c r="I16" s="52">
        <f t="shared" si="0"/>
        <v>3.3283664898648757</v>
      </c>
    </row>
    <row r="17" spans="1:9" ht="18" customHeight="1">
      <c r="A17" s="91"/>
      <c r="B17" s="91"/>
      <c r="C17" s="60"/>
      <c r="D17" s="92" t="s">
        <v>29</v>
      </c>
      <c r="E17" s="93"/>
      <c r="F17" s="51">
        <v>434205</v>
      </c>
      <c r="G17" s="52">
        <f t="shared" si="1"/>
        <v>12.928785129221747</v>
      </c>
      <c r="H17" s="51">
        <v>440556.95</v>
      </c>
      <c r="I17" s="52">
        <f t="shared" si="0"/>
        <v>-1.4417999761438316</v>
      </c>
    </row>
    <row r="18" spans="1:9" ht="18" customHeight="1">
      <c r="A18" s="91"/>
      <c r="B18" s="91"/>
      <c r="C18" s="60"/>
      <c r="D18" s="92" t="s">
        <v>93</v>
      </c>
      <c r="E18" s="94"/>
      <c r="F18" s="51">
        <v>37248</v>
      </c>
      <c r="G18" s="52">
        <f t="shared" si="1"/>
        <v>1.10908761643291</v>
      </c>
      <c r="H18" s="51">
        <v>36911.642999999996</v>
      </c>
      <c r="I18" s="52">
        <f t="shared" si="0"/>
        <v>0.91124906035746633</v>
      </c>
    </row>
    <row r="19" spans="1:9" ht="18" customHeight="1">
      <c r="A19" s="91"/>
      <c r="B19" s="91"/>
      <c r="C19" s="59"/>
      <c r="D19" s="92" t="s">
        <v>94</v>
      </c>
      <c r="E19" s="94"/>
      <c r="F19" s="51">
        <v>0</v>
      </c>
      <c r="G19" s="52">
        <f t="shared" si="1"/>
        <v>0</v>
      </c>
      <c r="H19" s="51">
        <v>0</v>
      </c>
      <c r="I19" s="52" t="e">
        <f t="shared" si="0"/>
        <v>#DIV/0!</v>
      </c>
    </row>
    <row r="20" spans="1:9" ht="18" customHeight="1">
      <c r="A20" s="91"/>
      <c r="B20" s="91"/>
      <c r="C20" s="50" t="s">
        <v>4</v>
      </c>
      <c r="D20" s="50"/>
      <c r="E20" s="50"/>
      <c r="F20" s="51">
        <v>170644</v>
      </c>
      <c r="G20" s="52">
        <f t="shared" si="1"/>
        <v>5.0810552840039058</v>
      </c>
      <c r="H20" s="51">
        <v>170066.07800000001</v>
      </c>
      <c r="I20" s="52">
        <f t="shared" si="0"/>
        <v>0.33982203082263407</v>
      </c>
    </row>
    <row r="21" spans="1:9" ht="18" customHeight="1">
      <c r="A21" s="91"/>
      <c r="B21" s="91"/>
      <c r="C21" s="50" t="s">
        <v>5</v>
      </c>
      <c r="D21" s="50"/>
      <c r="E21" s="50"/>
      <c r="F21" s="51">
        <v>339972</v>
      </c>
      <c r="G21" s="52">
        <f t="shared" si="1"/>
        <v>10.122925664033753</v>
      </c>
      <c r="H21" s="51">
        <v>312117.42499999999</v>
      </c>
      <c r="I21" s="52">
        <f t="shared" si="0"/>
        <v>8.9243895947174412</v>
      </c>
    </row>
    <row r="22" spans="1:9" ht="18" customHeight="1">
      <c r="A22" s="91"/>
      <c r="B22" s="91"/>
      <c r="C22" s="50" t="s">
        <v>30</v>
      </c>
      <c r="D22" s="50"/>
      <c r="E22" s="50"/>
      <c r="F22" s="51">
        <v>60267.6</v>
      </c>
      <c r="G22" s="52">
        <f t="shared" si="1"/>
        <v>1.7945137680447822</v>
      </c>
      <c r="H22" s="51">
        <v>61851.012999999999</v>
      </c>
      <c r="I22" s="52">
        <f t="shared" si="0"/>
        <v>-2.5600437619348271</v>
      </c>
    </row>
    <row r="23" spans="1:9" ht="18" customHeight="1">
      <c r="A23" s="91"/>
      <c r="B23" s="91"/>
      <c r="C23" s="50" t="s">
        <v>6</v>
      </c>
      <c r="D23" s="50"/>
      <c r="E23" s="50"/>
      <c r="F23" s="51">
        <v>341507</v>
      </c>
      <c r="G23" s="52">
        <f t="shared" si="1"/>
        <v>10.168631460082523</v>
      </c>
      <c r="H23" s="51">
        <v>860263.848</v>
      </c>
      <c r="I23" s="52">
        <f t="shared" si="0"/>
        <v>-60.302063047987112</v>
      </c>
    </row>
    <row r="24" spans="1:9" ht="18" customHeight="1">
      <c r="A24" s="91"/>
      <c r="B24" s="91"/>
      <c r="C24" s="50" t="s">
        <v>31</v>
      </c>
      <c r="D24" s="50"/>
      <c r="E24" s="50"/>
      <c r="F24" s="51">
        <v>11696</v>
      </c>
      <c r="G24" s="52">
        <f t="shared" si="1"/>
        <v>0.34825732285758471</v>
      </c>
      <c r="H24" s="51">
        <v>11100.261</v>
      </c>
      <c r="I24" s="52">
        <f t="shared" si="0"/>
        <v>5.366891823534603</v>
      </c>
    </row>
    <row r="25" spans="1:9" ht="18" customHeight="1">
      <c r="A25" s="91"/>
      <c r="B25" s="91"/>
      <c r="C25" s="50" t="s">
        <v>7</v>
      </c>
      <c r="D25" s="50"/>
      <c r="E25" s="50"/>
      <c r="F25" s="51">
        <v>141384</v>
      </c>
      <c r="G25" s="52">
        <f t="shared" si="1"/>
        <v>4.2098164616019798</v>
      </c>
      <c r="H25" s="51">
        <v>122914.23699999999</v>
      </c>
      <c r="I25" s="52">
        <f t="shared" si="0"/>
        <v>15.026544890808701</v>
      </c>
    </row>
    <row r="26" spans="1:9" ht="18" customHeight="1">
      <c r="A26" s="91"/>
      <c r="B26" s="91"/>
      <c r="C26" s="50" t="s">
        <v>8</v>
      </c>
      <c r="D26" s="50"/>
      <c r="E26" s="50"/>
      <c r="F26" s="51">
        <v>814830</v>
      </c>
      <c r="G26" s="52">
        <f t="shared" si="1"/>
        <v>24.262184882356852</v>
      </c>
      <c r="H26" s="51">
        <v>949081.45499999996</v>
      </c>
      <c r="I26" s="52">
        <f t="shared" si="0"/>
        <v>-14.145409152473643</v>
      </c>
    </row>
    <row r="27" spans="1:9" ht="18" customHeight="1">
      <c r="A27" s="91"/>
      <c r="B27" s="91"/>
      <c r="C27" s="50" t="s">
        <v>9</v>
      </c>
      <c r="D27" s="50"/>
      <c r="E27" s="50"/>
      <c r="F27" s="51">
        <f>SUM(F9,F20:F26)</f>
        <v>3358436.2</v>
      </c>
      <c r="G27" s="52">
        <f t="shared" si="1"/>
        <v>100</v>
      </c>
      <c r="H27" s="51">
        <f>SUM(H9,H20:H26)</f>
        <v>3942613.1140000005</v>
      </c>
      <c r="I27" s="52">
        <f t="shared" si="0"/>
        <v>-14.816998196592523</v>
      </c>
    </row>
    <row r="28" spans="1:9" ht="18" customHeight="1">
      <c r="A28" s="91"/>
      <c r="B28" s="91" t="s">
        <v>88</v>
      </c>
      <c r="C28" s="58" t="s">
        <v>10</v>
      </c>
      <c r="D28" s="50"/>
      <c r="E28" s="50"/>
      <c r="F28" s="51">
        <v>1112996</v>
      </c>
      <c r="G28" s="52">
        <f t="shared" ref="G28:G45" si="2">F28/$F$45*100</f>
        <v>33.467836631866604</v>
      </c>
      <c r="H28" s="51">
        <v>1149024.5160000001</v>
      </c>
      <c r="I28" s="52">
        <f t="shared" si="0"/>
        <v>-3.1355741760343836</v>
      </c>
    </row>
    <row r="29" spans="1:9" ht="18" customHeight="1">
      <c r="A29" s="91"/>
      <c r="B29" s="91"/>
      <c r="C29" s="60"/>
      <c r="D29" s="50" t="s">
        <v>11</v>
      </c>
      <c r="E29" s="50"/>
      <c r="F29" s="51">
        <v>658167</v>
      </c>
      <c r="G29" s="52">
        <f t="shared" si="2"/>
        <v>19.791109431198091</v>
      </c>
      <c r="H29" s="51">
        <v>675331.98300000001</v>
      </c>
      <c r="I29" s="52">
        <f t="shared" si="0"/>
        <v>-2.5417103635087313</v>
      </c>
    </row>
    <row r="30" spans="1:9" ht="18" customHeight="1">
      <c r="A30" s="91"/>
      <c r="B30" s="91"/>
      <c r="C30" s="60"/>
      <c r="D30" s="50" t="s">
        <v>32</v>
      </c>
      <c r="E30" s="50"/>
      <c r="F30" s="51">
        <v>70978</v>
      </c>
      <c r="G30" s="52">
        <f t="shared" si="2"/>
        <v>2.1343114516643618</v>
      </c>
      <c r="H30" s="51">
        <v>74321.213000000003</v>
      </c>
      <c r="I30" s="52">
        <f t="shared" si="0"/>
        <v>-4.4983294338858615</v>
      </c>
    </row>
    <row r="31" spans="1:9" ht="18" customHeight="1">
      <c r="A31" s="91"/>
      <c r="B31" s="91"/>
      <c r="C31" s="59"/>
      <c r="D31" s="50" t="s">
        <v>12</v>
      </c>
      <c r="E31" s="50"/>
      <c r="F31" s="51">
        <v>383850</v>
      </c>
      <c r="G31" s="52">
        <f t="shared" si="2"/>
        <v>11.542385678962006</v>
      </c>
      <c r="H31" s="51">
        <v>399371.32</v>
      </c>
      <c r="I31" s="52">
        <f t="shared" si="0"/>
        <v>-3.8864383150998494</v>
      </c>
    </row>
    <row r="32" spans="1:9" ht="18" customHeight="1">
      <c r="A32" s="91"/>
      <c r="B32" s="91"/>
      <c r="C32" s="58" t="s">
        <v>13</v>
      </c>
      <c r="D32" s="50"/>
      <c r="E32" s="50"/>
      <c r="F32" s="51">
        <v>2024030</v>
      </c>
      <c r="G32" s="52">
        <f t="shared" si="2"/>
        <v>60.86266741120091</v>
      </c>
      <c r="H32" s="51">
        <v>2560646.585</v>
      </c>
      <c r="I32" s="52">
        <f t="shared" si="0"/>
        <v>-20.956292373318675</v>
      </c>
    </row>
    <row r="33" spans="1:9" ht="18" customHeight="1">
      <c r="A33" s="91"/>
      <c r="B33" s="91"/>
      <c r="C33" s="60"/>
      <c r="D33" s="50" t="s">
        <v>14</v>
      </c>
      <c r="E33" s="50"/>
      <c r="F33" s="51">
        <v>113057</v>
      </c>
      <c r="G33" s="52">
        <f t="shared" si="2"/>
        <v>3.3996287552596263</v>
      </c>
      <c r="H33" s="51">
        <v>193526.45800000001</v>
      </c>
      <c r="I33" s="52">
        <f t="shared" si="0"/>
        <v>-41.580597728916224</v>
      </c>
    </row>
    <row r="34" spans="1:9" ht="18" customHeight="1">
      <c r="A34" s="91"/>
      <c r="B34" s="91"/>
      <c r="C34" s="60"/>
      <c r="D34" s="50" t="s">
        <v>33</v>
      </c>
      <c r="E34" s="50"/>
      <c r="F34" s="51">
        <v>25128</v>
      </c>
      <c r="G34" s="52">
        <f t="shared" si="2"/>
        <v>0.75560001912454688</v>
      </c>
      <c r="H34" s="51">
        <v>25433.996999999999</v>
      </c>
      <c r="I34" s="52">
        <f t="shared" si="0"/>
        <v>-1.2031022886414555</v>
      </c>
    </row>
    <row r="35" spans="1:9" ht="18" customHeight="1">
      <c r="A35" s="91"/>
      <c r="B35" s="91"/>
      <c r="C35" s="60"/>
      <c r="D35" s="50" t="s">
        <v>34</v>
      </c>
      <c r="E35" s="50"/>
      <c r="F35" s="51">
        <v>1145178</v>
      </c>
      <c r="G35" s="52">
        <f t="shared" si="2"/>
        <v>34.435550728311455</v>
      </c>
      <c r="H35" s="51">
        <v>1491573.8770000001</v>
      </c>
      <c r="I35" s="52">
        <f t="shared" si="0"/>
        <v>-23.223514593638871</v>
      </c>
    </row>
    <row r="36" spans="1:9" ht="18" customHeight="1">
      <c r="A36" s="91"/>
      <c r="B36" s="91"/>
      <c r="C36" s="60"/>
      <c r="D36" s="50" t="s">
        <v>35</v>
      </c>
      <c r="E36" s="50"/>
      <c r="F36" s="51">
        <v>60337</v>
      </c>
      <c r="G36" s="52">
        <f t="shared" si="2"/>
        <v>1.8143361331549579</v>
      </c>
      <c r="H36" s="51">
        <v>57046.921000000002</v>
      </c>
      <c r="I36" s="52">
        <f t="shared" si="0"/>
        <v>5.7673209041378293</v>
      </c>
    </row>
    <row r="37" spans="1:9" ht="18" customHeight="1">
      <c r="A37" s="91"/>
      <c r="B37" s="91"/>
      <c r="C37" s="60"/>
      <c r="D37" s="50" t="s">
        <v>15</v>
      </c>
      <c r="E37" s="50"/>
      <c r="F37" s="51">
        <v>58017</v>
      </c>
      <c r="G37" s="52">
        <f t="shared" si="2"/>
        <v>1.7445736353688648</v>
      </c>
      <c r="H37" s="51">
        <v>76163.695000000007</v>
      </c>
      <c r="I37" s="52">
        <f t="shared" si="0"/>
        <v>-23.825912070048606</v>
      </c>
    </row>
    <row r="38" spans="1:9" ht="18" customHeight="1">
      <c r="A38" s="91"/>
      <c r="B38" s="91"/>
      <c r="C38" s="59"/>
      <c r="D38" s="50" t="s">
        <v>36</v>
      </c>
      <c r="E38" s="50"/>
      <c r="F38" s="51">
        <v>622313</v>
      </c>
      <c r="G38" s="52">
        <f t="shared" si="2"/>
        <v>18.712978139981459</v>
      </c>
      <c r="H38" s="51">
        <v>716901.63699999999</v>
      </c>
      <c r="I38" s="52">
        <f t="shared" si="0"/>
        <v>-13.194088577593799</v>
      </c>
    </row>
    <row r="39" spans="1:9" ht="18" customHeight="1">
      <c r="A39" s="91"/>
      <c r="B39" s="91"/>
      <c r="C39" s="58" t="s">
        <v>16</v>
      </c>
      <c r="D39" s="50"/>
      <c r="E39" s="50"/>
      <c r="F39" s="51">
        <v>188543</v>
      </c>
      <c r="G39" s="52">
        <f t="shared" si="2"/>
        <v>5.669495956932483</v>
      </c>
      <c r="H39" s="51">
        <v>185672.85</v>
      </c>
      <c r="I39" s="52">
        <f t="shared" si="0"/>
        <v>1.5458102786702455</v>
      </c>
    </row>
    <row r="40" spans="1:9" ht="18" customHeight="1">
      <c r="A40" s="91"/>
      <c r="B40" s="91"/>
      <c r="C40" s="60"/>
      <c r="D40" s="58" t="s">
        <v>17</v>
      </c>
      <c r="E40" s="50"/>
      <c r="F40" s="51">
        <v>187794</v>
      </c>
      <c r="G40" s="52">
        <f t="shared" si="2"/>
        <v>5.6469734953627482</v>
      </c>
      <c r="H40" s="51">
        <v>185477.139</v>
      </c>
      <c r="I40" s="52">
        <f t="shared" si="0"/>
        <v>1.2491356144974874</v>
      </c>
    </row>
    <row r="41" spans="1:9" ht="18" customHeight="1">
      <c r="A41" s="91"/>
      <c r="B41" s="91"/>
      <c r="C41" s="60"/>
      <c r="D41" s="60"/>
      <c r="E41" s="54" t="s">
        <v>91</v>
      </c>
      <c r="F41" s="51">
        <v>108594</v>
      </c>
      <c r="G41" s="52">
        <f t="shared" si="2"/>
        <v>3.2654261571478447</v>
      </c>
      <c r="H41" s="51">
        <v>111273.792</v>
      </c>
      <c r="I41" s="55">
        <f t="shared" si="0"/>
        <v>-2.4082867599227731</v>
      </c>
    </row>
    <row r="42" spans="1:9" ht="18" customHeight="1">
      <c r="A42" s="91"/>
      <c r="B42" s="91"/>
      <c r="C42" s="60"/>
      <c r="D42" s="59"/>
      <c r="E42" s="44" t="s">
        <v>37</v>
      </c>
      <c r="F42" s="51">
        <v>79200</v>
      </c>
      <c r="G42" s="52">
        <f t="shared" si="2"/>
        <v>2.3815473382149039</v>
      </c>
      <c r="H42" s="51">
        <v>74203.346999999994</v>
      </c>
      <c r="I42" s="55">
        <f t="shared" si="0"/>
        <v>6.7337299488660518</v>
      </c>
    </row>
    <row r="43" spans="1:9" ht="18" customHeight="1">
      <c r="A43" s="91"/>
      <c r="B43" s="91"/>
      <c r="C43" s="60"/>
      <c r="D43" s="50" t="s">
        <v>38</v>
      </c>
      <c r="E43" s="50"/>
      <c r="F43" s="51">
        <v>749</v>
      </c>
      <c r="G43" s="52">
        <f t="shared" si="2"/>
        <v>2.2522461569734382E-2</v>
      </c>
      <c r="H43" s="51">
        <v>195.71100000000001</v>
      </c>
      <c r="I43" s="55">
        <f t="shared" si="0"/>
        <v>282.7071549376376</v>
      </c>
    </row>
    <row r="44" spans="1:9" ht="18" customHeight="1">
      <c r="A44" s="91"/>
      <c r="B44" s="91"/>
      <c r="C44" s="59"/>
      <c r="D44" s="50" t="s">
        <v>39</v>
      </c>
      <c r="E44" s="50"/>
      <c r="F44" s="51">
        <v>0</v>
      </c>
      <c r="G44" s="52">
        <f t="shared" si="2"/>
        <v>0</v>
      </c>
      <c r="H44" s="51">
        <v>0</v>
      </c>
      <c r="I44" s="52" t="e">
        <f t="shared" si="0"/>
        <v>#DIV/0!</v>
      </c>
    </row>
    <row r="45" spans="1:9" ht="18" customHeight="1">
      <c r="A45" s="91"/>
      <c r="B45" s="91"/>
      <c r="C45" s="44" t="s">
        <v>18</v>
      </c>
      <c r="D45" s="44"/>
      <c r="E45" s="44"/>
      <c r="F45" s="51">
        <f>SUM(F28,F32,F39)</f>
        <v>3325569</v>
      </c>
      <c r="G45" s="52">
        <f t="shared" si="2"/>
        <v>100</v>
      </c>
      <c r="H45" s="51">
        <f>SUM(H28,H32,H39)</f>
        <v>3895343.9509999999</v>
      </c>
      <c r="I45" s="52">
        <f t="shared" si="0"/>
        <v>-14.627076791350579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27" sqref="I27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81640625" style="2" customWidth="1"/>
    <col min="4" max="9" width="11.90625" style="2" customWidth="1"/>
    <col min="10" max="16384" width="9" style="2"/>
  </cols>
  <sheetData>
    <row r="1" spans="1:9" ht="34" customHeight="1">
      <c r="A1" s="31" t="s">
        <v>0</v>
      </c>
      <c r="B1" s="31"/>
      <c r="C1" s="20" t="s">
        <v>250</v>
      </c>
      <c r="D1" s="32"/>
      <c r="E1" s="32"/>
    </row>
    <row r="4" spans="1:9">
      <c r="A4" s="33" t="s">
        <v>112</v>
      </c>
    </row>
    <row r="5" spans="1:9">
      <c r="I5" s="8" t="s">
        <v>113</v>
      </c>
    </row>
    <row r="6" spans="1:9" s="35" customFormat="1" ht="29.25" customHeight="1">
      <c r="A6" s="47" t="s">
        <v>114</v>
      </c>
      <c r="B6" s="45"/>
      <c r="C6" s="45"/>
      <c r="D6" s="45"/>
      <c r="E6" s="34" t="s">
        <v>231</v>
      </c>
      <c r="F6" s="34" t="s">
        <v>232</v>
      </c>
      <c r="G6" s="34" t="s">
        <v>237</v>
      </c>
      <c r="H6" s="34" t="s">
        <v>239</v>
      </c>
      <c r="I6" s="34" t="s">
        <v>249</v>
      </c>
    </row>
    <row r="7" spans="1:9" ht="27" customHeight="1">
      <c r="A7" s="91" t="s">
        <v>115</v>
      </c>
      <c r="B7" s="58" t="s">
        <v>116</v>
      </c>
      <c r="C7" s="50"/>
      <c r="D7" s="63" t="s">
        <v>117</v>
      </c>
      <c r="E7" s="83">
        <v>2582153</v>
      </c>
      <c r="F7" s="83">
        <v>3789364</v>
      </c>
      <c r="G7" s="34">
        <v>4686947</v>
      </c>
      <c r="H7" s="34">
        <v>3942613</v>
      </c>
      <c r="I7" s="34">
        <v>3358436</v>
      </c>
    </row>
    <row r="8" spans="1:9" ht="27" customHeight="1">
      <c r="A8" s="91"/>
      <c r="B8" s="75"/>
      <c r="C8" s="50" t="s">
        <v>118</v>
      </c>
      <c r="D8" s="63" t="s">
        <v>41</v>
      </c>
      <c r="E8" s="68">
        <v>1721764</v>
      </c>
      <c r="F8" s="68">
        <v>1668933</v>
      </c>
      <c r="G8" s="68">
        <v>1926226</v>
      </c>
      <c r="H8" s="68">
        <v>1942177</v>
      </c>
      <c r="I8" s="68">
        <v>1993171</v>
      </c>
    </row>
    <row r="9" spans="1:9" ht="27" customHeight="1">
      <c r="A9" s="91"/>
      <c r="B9" s="50" t="s">
        <v>119</v>
      </c>
      <c r="C9" s="50"/>
      <c r="D9" s="63"/>
      <c r="E9" s="69">
        <v>2526285</v>
      </c>
      <c r="F9" s="69">
        <v>3733515</v>
      </c>
      <c r="G9" s="69">
        <v>4634812</v>
      </c>
      <c r="H9" s="69">
        <v>3895344</v>
      </c>
      <c r="I9" s="69">
        <v>3325569</v>
      </c>
    </row>
    <row r="10" spans="1:9" ht="27" customHeight="1">
      <c r="A10" s="91"/>
      <c r="B10" s="50" t="s">
        <v>120</v>
      </c>
      <c r="C10" s="50"/>
      <c r="D10" s="63"/>
      <c r="E10" s="69">
        <v>55869</v>
      </c>
      <c r="F10" s="69">
        <v>55849</v>
      </c>
      <c r="G10" s="69">
        <v>52134</v>
      </c>
      <c r="H10" s="69">
        <v>47269</v>
      </c>
      <c r="I10" s="69">
        <v>32867</v>
      </c>
    </row>
    <row r="11" spans="1:9" ht="27" customHeight="1">
      <c r="A11" s="91"/>
      <c r="B11" s="50" t="s">
        <v>121</v>
      </c>
      <c r="C11" s="50"/>
      <c r="D11" s="63"/>
      <c r="E11" s="69">
        <v>19188</v>
      </c>
      <c r="F11" s="69">
        <v>20871</v>
      </c>
      <c r="G11" s="69">
        <v>20845</v>
      </c>
      <c r="H11" s="69">
        <v>23861</v>
      </c>
      <c r="I11" s="69">
        <v>17336</v>
      </c>
    </row>
    <row r="12" spans="1:9" ht="27" customHeight="1">
      <c r="A12" s="91"/>
      <c r="B12" s="50" t="s">
        <v>122</v>
      </c>
      <c r="C12" s="50"/>
      <c r="D12" s="63"/>
      <c r="E12" s="69">
        <v>36681</v>
      </c>
      <c r="F12" s="69">
        <v>34977</v>
      </c>
      <c r="G12" s="69">
        <v>31289</v>
      </c>
      <c r="H12" s="69">
        <v>23408</v>
      </c>
      <c r="I12" s="69">
        <v>15531</v>
      </c>
    </row>
    <row r="13" spans="1:9" ht="27" customHeight="1">
      <c r="A13" s="91"/>
      <c r="B13" s="50" t="s">
        <v>123</v>
      </c>
      <c r="C13" s="50"/>
      <c r="D13" s="63"/>
      <c r="E13" s="69">
        <v>30815</v>
      </c>
      <c r="F13" s="69">
        <v>-1703</v>
      </c>
      <c r="G13" s="69">
        <v>-3688</v>
      </c>
      <c r="H13" s="69">
        <v>-7881</v>
      </c>
      <c r="I13" s="69">
        <v>-7877</v>
      </c>
    </row>
    <row r="14" spans="1:9" ht="27" customHeight="1">
      <c r="A14" s="91"/>
      <c r="B14" s="50" t="s">
        <v>124</v>
      </c>
      <c r="C14" s="50"/>
      <c r="D14" s="63"/>
      <c r="E14" s="69">
        <v>0</v>
      </c>
      <c r="F14" s="69">
        <v>0</v>
      </c>
      <c r="G14" s="69">
        <v>0</v>
      </c>
      <c r="H14" s="69">
        <v>0</v>
      </c>
      <c r="I14" s="69">
        <v>0</v>
      </c>
    </row>
    <row r="15" spans="1:9" ht="27" customHeight="1">
      <c r="A15" s="91"/>
      <c r="B15" s="50" t="s">
        <v>125</v>
      </c>
      <c r="C15" s="50"/>
      <c r="D15" s="63"/>
      <c r="E15" s="69">
        <v>35656</v>
      </c>
      <c r="F15" s="69">
        <v>-1703</v>
      </c>
      <c r="G15" s="69">
        <v>177060</v>
      </c>
      <c r="H15" s="69">
        <v>-55991</v>
      </c>
      <c r="I15" s="69">
        <v>-15239</v>
      </c>
    </row>
    <row r="16" spans="1:9" ht="27" customHeight="1">
      <c r="A16" s="91"/>
      <c r="B16" s="50" t="s">
        <v>126</v>
      </c>
      <c r="C16" s="50"/>
      <c r="D16" s="63" t="s">
        <v>42</v>
      </c>
      <c r="E16" s="69">
        <v>303406</v>
      </c>
      <c r="F16" s="69">
        <v>318817</v>
      </c>
      <c r="G16" s="69">
        <v>510440</v>
      </c>
      <c r="H16" s="69">
        <v>475332</v>
      </c>
      <c r="I16" s="69">
        <v>461715</v>
      </c>
    </row>
    <row r="17" spans="1:9" ht="27" customHeight="1">
      <c r="A17" s="91"/>
      <c r="B17" s="50" t="s">
        <v>127</v>
      </c>
      <c r="C17" s="50"/>
      <c r="D17" s="63" t="s">
        <v>43</v>
      </c>
      <c r="E17" s="69">
        <v>338603</v>
      </c>
      <c r="F17" s="69">
        <v>438371</v>
      </c>
      <c r="G17" s="69">
        <v>475485</v>
      </c>
      <c r="H17" s="69">
        <v>410748</v>
      </c>
      <c r="I17" s="69">
        <v>428272</v>
      </c>
    </row>
    <row r="18" spans="1:9" ht="27" customHeight="1">
      <c r="A18" s="91"/>
      <c r="B18" s="50" t="s">
        <v>128</v>
      </c>
      <c r="C18" s="50"/>
      <c r="D18" s="63" t="s">
        <v>44</v>
      </c>
      <c r="E18" s="69">
        <v>5219171</v>
      </c>
      <c r="F18" s="69">
        <v>5180685</v>
      </c>
      <c r="G18" s="69">
        <v>5192444</v>
      </c>
      <c r="H18" s="69">
        <v>4935954</v>
      </c>
      <c r="I18" s="69">
        <v>4713125</v>
      </c>
    </row>
    <row r="19" spans="1:9" ht="27" customHeight="1">
      <c r="A19" s="91"/>
      <c r="B19" s="50" t="s">
        <v>129</v>
      </c>
      <c r="C19" s="50"/>
      <c r="D19" s="63" t="s">
        <v>130</v>
      </c>
      <c r="E19" s="67">
        <f>E17+E18-E16</f>
        <v>5254368</v>
      </c>
      <c r="F19" s="67">
        <f>F17+F18-F16</f>
        <v>5300239</v>
      </c>
      <c r="G19" s="67">
        <f>G17+G18-G16</f>
        <v>5157489</v>
      </c>
      <c r="H19" s="67">
        <f>H17+H18-H16</f>
        <v>4871370</v>
      </c>
      <c r="I19" s="67">
        <f>I17+I18-I16</f>
        <v>4679682</v>
      </c>
    </row>
    <row r="20" spans="1:9" ht="27" customHeight="1">
      <c r="A20" s="91"/>
      <c r="B20" s="50" t="s">
        <v>131</v>
      </c>
      <c r="C20" s="50"/>
      <c r="D20" s="63" t="s">
        <v>132</v>
      </c>
      <c r="E20" s="70">
        <f>E18/E8</f>
        <v>3.0312929065772081</v>
      </c>
      <c r="F20" s="70">
        <f>F18/F8</f>
        <v>3.1041899225433256</v>
      </c>
      <c r="G20" s="70">
        <f>G18/G8</f>
        <v>2.6956566882598407</v>
      </c>
      <c r="H20" s="70">
        <f>H18/H8</f>
        <v>2.5414542546843051</v>
      </c>
      <c r="I20" s="70">
        <f>I18/I8</f>
        <v>2.3646365515051144</v>
      </c>
    </row>
    <row r="21" spans="1:9" ht="27" customHeight="1">
      <c r="A21" s="91"/>
      <c r="B21" s="50" t="s">
        <v>133</v>
      </c>
      <c r="C21" s="50"/>
      <c r="D21" s="63" t="s">
        <v>134</v>
      </c>
      <c r="E21" s="70">
        <f>E19/E8</f>
        <v>3.0517353133182015</v>
      </c>
      <c r="F21" s="70">
        <f>F19/F8</f>
        <v>3.1758249132829177</v>
      </c>
      <c r="G21" s="70">
        <f>G19/G8</f>
        <v>2.6775098041455156</v>
      </c>
      <c r="H21" s="70">
        <f>H19/H8</f>
        <v>2.5082008488412746</v>
      </c>
      <c r="I21" s="70">
        <f>I19/I8</f>
        <v>2.3478577603226216</v>
      </c>
    </row>
    <row r="22" spans="1:9" ht="27" customHeight="1">
      <c r="A22" s="91"/>
      <c r="B22" s="50" t="s">
        <v>135</v>
      </c>
      <c r="C22" s="50"/>
      <c r="D22" s="63" t="s">
        <v>136</v>
      </c>
      <c r="E22" s="67">
        <f>E18/E24*1000000</f>
        <v>590439.42571663519</v>
      </c>
      <c r="F22" s="67">
        <f>F18/F24*1000000</f>
        <v>586203.85315837793</v>
      </c>
      <c r="G22" s="67">
        <f>G18/G24*1000000</f>
        <v>587534.40522037155</v>
      </c>
      <c r="H22" s="67">
        <f>H18/H24*1000000</f>
        <v>558512.09903951094</v>
      </c>
      <c r="I22" s="67">
        <f>I18/I24*1000000</f>
        <v>533298.59572953777</v>
      </c>
    </row>
    <row r="23" spans="1:9" ht="27" customHeight="1">
      <c r="A23" s="91"/>
      <c r="B23" s="50" t="s">
        <v>137</v>
      </c>
      <c r="C23" s="50"/>
      <c r="D23" s="63" t="s">
        <v>138</v>
      </c>
      <c r="E23" s="67">
        <f>E19/E24*1000000</f>
        <v>594421.22598088183</v>
      </c>
      <c r="F23" s="67">
        <f>F19/F24*1000000</f>
        <v>599731.60392116266</v>
      </c>
      <c r="G23" s="67">
        <f>G19/G24*1000000</f>
        <v>583579.18391524476</v>
      </c>
      <c r="H23" s="67">
        <f>H19/H24*1000000</f>
        <v>551204.30293679843</v>
      </c>
      <c r="I23" s="67">
        <f>I19/I24*1000000</f>
        <v>529514.45995189913</v>
      </c>
    </row>
    <row r="24" spans="1:9" ht="27" customHeight="1">
      <c r="A24" s="91"/>
      <c r="B24" s="71" t="s">
        <v>139</v>
      </c>
      <c r="C24" s="72"/>
      <c r="D24" s="63" t="s">
        <v>140</v>
      </c>
      <c r="E24" s="69">
        <v>8839469</v>
      </c>
      <c r="F24" s="69">
        <v>8837685</v>
      </c>
      <c r="G24" s="69">
        <v>8837685</v>
      </c>
      <c r="H24" s="69">
        <v>8837685</v>
      </c>
      <c r="I24" s="69">
        <v>8837685</v>
      </c>
    </row>
    <row r="25" spans="1:9" ht="27" customHeight="1">
      <c r="A25" s="91"/>
      <c r="B25" s="44" t="s">
        <v>141</v>
      </c>
      <c r="C25" s="44"/>
      <c r="D25" s="44"/>
      <c r="E25" s="51">
        <v>1577599</v>
      </c>
      <c r="F25" s="51">
        <v>1598009</v>
      </c>
      <c r="G25" s="51">
        <v>1680869</v>
      </c>
      <c r="H25" s="51">
        <v>1661425</v>
      </c>
      <c r="I25" s="51">
        <v>1707056</v>
      </c>
    </row>
    <row r="26" spans="1:9" ht="27" customHeight="1">
      <c r="A26" s="91"/>
      <c r="B26" s="44" t="s">
        <v>142</v>
      </c>
      <c r="C26" s="44"/>
      <c r="D26" s="44"/>
      <c r="E26" s="73">
        <v>0.79</v>
      </c>
      <c r="F26" s="73">
        <v>0.79</v>
      </c>
      <c r="G26" s="73">
        <v>0.75</v>
      </c>
      <c r="H26" s="73">
        <v>0.74</v>
      </c>
      <c r="I26" s="73">
        <v>0.73</v>
      </c>
    </row>
    <row r="27" spans="1:9" ht="27" customHeight="1">
      <c r="A27" s="91"/>
      <c r="B27" s="44" t="s">
        <v>143</v>
      </c>
      <c r="C27" s="44"/>
      <c r="D27" s="44"/>
      <c r="E27" s="52">
        <v>2.2999999999999998</v>
      </c>
      <c r="F27" s="52">
        <v>2.2000000000000002</v>
      </c>
      <c r="G27" s="52">
        <v>1.9</v>
      </c>
      <c r="H27" s="52">
        <v>1.409</v>
      </c>
      <c r="I27" s="52">
        <v>0.91</v>
      </c>
    </row>
    <row r="28" spans="1:9" ht="27" customHeight="1">
      <c r="A28" s="91"/>
      <c r="B28" s="44" t="s">
        <v>144</v>
      </c>
      <c r="C28" s="44"/>
      <c r="D28" s="44"/>
      <c r="E28" s="52">
        <v>98.5</v>
      </c>
      <c r="F28" s="52">
        <v>100.8</v>
      </c>
      <c r="G28" s="52">
        <v>87.1</v>
      </c>
      <c r="H28" s="52">
        <v>102.2</v>
      </c>
      <c r="I28" s="52">
        <v>97.4</v>
      </c>
    </row>
    <row r="29" spans="1:9" ht="27" customHeight="1">
      <c r="A29" s="91"/>
      <c r="B29" s="44" t="s">
        <v>145</v>
      </c>
      <c r="C29" s="44"/>
      <c r="D29" s="44"/>
      <c r="E29" s="52">
        <v>66.7</v>
      </c>
      <c r="F29" s="52">
        <v>62.2</v>
      </c>
      <c r="G29" s="52">
        <v>50.4</v>
      </c>
      <c r="H29" s="52">
        <v>62.2</v>
      </c>
      <c r="I29" s="52">
        <v>69.599999999999994</v>
      </c>
    </row>
    <row r="30" spans="1:9" ht="27" customHeight="1">
      <c r="A30" s="91"/>
      <c r="B30" s="91" t="s">
        <v>146</v>
      </c>
      <c r="C30" s="44" t="s">
        <v>147</v>
      </c>
      <c r="D30" s="44"/>
      <c r="E30" s="52">
        <v>0</v>
      </c>
      <c r="F30" s="52">
        <v>0</v>
      </c>
      <c r="G30" s="52">
        <v>0</v>
      </c>
      <c r="H30" s="52">
        <v>0</v>
      </c>
      <c r="I30" s="52">
        <v>0</v>
      </c>
    </row>
    <row r="31" spans="1:9" ht="27" customHeight="1">
      <c r="A31" s="91"/>
      <c r="B31" s="91"/>
      <c r="C31" s="44" t="s">
        <v>148</v>
      </c>
      <c r="D31" s="44"/>
      <c r="E31" s="52">
        <v>0</v>
      </c>
      <c r="F31" s="52">
        <v>0</v>
      </c>
      <c r="G31" s="52">
        <v>0</v>
      </c>
      <c r="H31" s="52">
        <v>0</v>
      </c>
      <c r="I31" s="52">
        <v>0</v>
      </c>
    </row>
    <row r="32" spans="1:9" ht="27" customHeight="1">
      <c r="A32" s="91"/>
      <c r="B32" s="91"/>
      <c r="C32" s="44" t="s">
        <v>149</v>
      </c>
      <c r="D32" s="44"/>
      <c r="E32" s="52">
        <v>15.3</v>
      </c>
      <c r="F32" s="52">
        <v>13.7</v>
      </c>
      <c r="G32" s="52">
        <v>12.2</v>
      </c>
      <c r="H32" s="52">
        <v>11.5</v>
      </c>
      <c r="I32" s="52">
        <v>10.7</v>
      </c>
    </row>
    <row r="33" spans="1:9" ht="27" customHeight="1">
      <c r="A33" s="91"/>
      <c r="B33" s="91"/>
      <c r="C33" s="44" t="s">
        <v>150</v>
      </c>
      <c r="D33" s="44"/>
      <c r="E33" s="84">
        <v>164.3</v>
      </c>
      <c r="F33" s="84">
        <v>153.4</v>
      </c>
      <c r="G33" s="74">
        <v>130.9</v>
      </c>
      <c r="H33" s="74">
        <v>123.3</v>
      </c>
      <c r="I33" s="74">
        <v>118.4</v>
      </c>
    </row>
    <row r="34" spans="1:9" ht="27" customHeight="1">
      <c r="A34" s="2" t="s">
        <v>248</v>
      </c>
      <c r="E34" s="36"/>
      <c r="F34" s="36"/>
      <c r="G34" s="36"/>
      <c r="H34" s="36"/>
      <c r="I34" s="37"/>
    </row>
    <row r="35" spans="1:9" ht="27" customHeight="1">
      <c r="A35" s="7" t="s">
        <v>110</v>
      </c>
    </row>
    <row r="36" spans="1:9">
      <c r="A36" s="3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29" activePane="bottomRight" state="frozen"/>
      <selection activeCell="L8" sqref="L8"/>
      <selection pane="topRight" activeCell="L8" sqref="L8"/>
      <selection pane="bottomLeft" activeCell="L8" sqref="L8"/>
      <selection pane="bottomRight" activeCell="J51" sqref="J5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19" t="s">
        <v>0</v>
      </c>
      <c r="B1" s="10"/>
      <c r="C1" s="10"/>
      <c r="D1" s="89" t="s">
        <v>268</v>
      </c>
      <c r="E1" s="12"/>
      <c r="F1" s="12"/>
      <c r="G1" s="12"/>
    </row>
    <row r="2" spans="1:25" ht="15" customHeight="1"/>
    <row r="3" spans="1:25" ht="15" customHeight="1">
      <c r="A3" s="13" t="s">
        <v>151</v>
      </c>
      <c r="B3" s="13"/>
      <c r="C3" s="13"/>
      <c r="D3" s="13"/>
    </row>
    <row r="4" spans="1:25" ht="15" customHeight="1">
      <c r="A4" s="13"/>
      <c r="B4" s="13"/>
      <c r="C4" s="13"/>
      <c r="D4" s="13"/>
    </row>
    <row r="5" spans="1:25" ht="16" customHeight="1">
      <c r="A5" s="11" t="s">
        <v>246</v>
      </c>
      <c r="B5" s="11"/>
      <c r="C5" s="11"/>
      <c r="D5" s="11"/>
      <c r="K5" s="14"/>
      <c r="O5" s="14" t="s">
        <v>47</v>
      </c>
    </row>
    <row r="6" spans="1:25" ht="16" customHeight="1">
      <c r="A6" s="97" t="s">
        <v>48</v>
      </c>
      <c r="B6" s="98"/>
      <c r="C6" s="98"/>
      <c r="D6" s="98"/>
      <c r="E6" s="98"/>
      <c r="F6" s="102" t="s">
        <v>256</v>
      </c>
      <c r="G6" s="102"/>
      <c r="H6" s="102" t="s">
        <v>257</v>
      </c>
      <c r="I6" s="102"/>
      <c r="J6" s="102" t="s">
        <v>258</v>
      </c>
      <c r="K6" s="102"/>
      <c r="L6" s="102"/>
      <c r="M6" s="102"/>
      <c r="N6" s="102"/>
      <c r="O6" s="102"/>
      <c r="Q6" s="87"/>
    </row>
    <row r="7" spans="1:25" ht="16" customHeight="1">
      <c r="A7" s="98"/>
      <c r="B7" s="98"/>
      <c r="C7" s="98"/>
      <c r="D7" s="98"/>
      <c r="E7" s="98"/>
      <c r="F7" s="48" t="s">
        <v>235</v>
      </c>
      <c r="G7" s="48" t="s">
        <v>236</v>
      </c>
      <c r="H7" s="48" t="s">
        <v>235</v>
      </c>
      <c r="I7" s="48" t="s">
        <v>236</v>
      </c>
      <c r="J7" s="48" t="s">
        <v>235</v>
      </c>
      <c r="K7" s="48" t="s">
        <v>236</v>
      </c>
      <c r="L7" s="48" t="s">
        <v>235</v>
      </c>
      <c r="M7" s="48" t="s">
        <v>236</v>
      </c>
      <c r="N7" s="48" t="s">
        <v>235</v>
      </c>
      <c r="O7" s="48" t="s">
        <v>236</v>
      </c>
    </row>
    <row r="8" spans="1:25" ht="16" customHeight="1">
      <c r="A8" s="95" t="s">
        <v>82</v>
      </c>
      <c r="B8" s="58" t="s">
        <v>49</v>
      </c>
      <c r="C8" s="50"/>
      <c r="D8" s="50"/>
      <c r="E8" s="63" t="s">
        <v>40</v>
      </c>
      <c r="F8" s="51">
        <v>733.4</v>
      </c>
      <c r="G8" s="51">
        <v>675.45080800000005</v>
      </c>
      <c r="H8" s="51">
        <v>1800</v>
      </c>
      <c r="I8" s="51">
        <v>2085</v>
      </c>
      <c r="J8" s="51">
        <v>64605.5</v>
      </c>
      <c r="K8" s="51">
        <v>60865</v>
      </c>
      <c r="L8" s="51"/>
      <c r="M8" s="51"/>
      <c r="N8" s="51"/>
      <c r="O8" s="51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" customHeight="1">
      <c r="A9" s="95"/>
      <c r="B9" s="60"/>
      <c r="C9" s="50" t="s">
        <v>50</v>
      </c>
      <c r="D9" s="50"/>
      <c r="E9" s="63" t="s">
        <v>41</v>
      </c>
      <c r="F9" s="51">
        <v>733.4</v>
      </c>
      <c r="G9" s="51">
        <v>675.45080800000005</v>
      </c>
      <c r="H9" s="51">
        <v>1800</v>
      </c>
      <c r="I9" s="51">
        <v>2085</v>
      </c>
      <c r="J9" s="51">
        <v>64605.5</v>
      </c>
      <c r="K9" s="51">
        <v>60865</v>
      </c>
      <c r="L9" s="51"/>
      <c r="M9" s="51"/>
      <c r="N9" s="51"/>
      <c r="O9" s="51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6" customHeight="1">
      <c r="A10" s="95"/>
      <c r="B10" s="59"/>
      <c r="C10" s="50" t="s">
        <v>51</v>
      </c>
      <c r="D10" s="50"/>
      <c r="E10" s="63" t="s">
        <v>42</v>
      </c>
      <c r="F10" s="51">
        <v>0</v>
      </c>
      <c r="G10" s="51">
        <v>0</v>
      </c>
      <c r="H10" s="51">
        <v>0</v>
      </c>
      <c r="I10" s="51">
        <v>0</v>
      </c>
      <c r="J10" s="64">
        <v>0</v>
      </c>
      <c r="K10" s="64">
        <v>0</v>
      </c>
      <c r="L10" s="51"/>
      <c r="M10" s="51"/>
      <c r="N10" s="51"/>
      <c r="O10" s="51"/>
      <c r="P10" s="25"/>
      <c r="Q10" s="88"/>
      <c r="R10" s="25"/>
      <c r="S10" s="25"/>
      <c r="T10" s="25"/>
      <c r="U10" s="25"/>
      <c r="V10" s="25"/>
      <c r="W10" s="25"/>
      <c r="X10" s="25"/>
      <c r="Y10" s="25"/>
    </row>
    <row r="11" spans="1:25" ht="16" customHeight="1">
      <c r="A11" s="95"/>
      <c r="B11" s="58" t="s">
        <v>52</v>
      </c>
      <c r="C11" s="50"/>
      <c r="D11" s="50"/>
      <c r="E11" s="63" t="s">
        <v>43</v>
      </c>
      <c r="F11" s="51">
        <v>600.6</v>
      </c>
      <c r="G11" s="51">
        <v>613.45432500000004</v>
      </c>
      <c r="H11" s="51">
        <v>760</v>
      </c>
      <c r="I11" s="51">
        <v>973</v>
      </c>
      <c r="J11" s="51">
        <v>64710</v>
      </c>
      <c r="K11" s="51">
        <v>62952</v>
      </c>
      <c r="L11" s="51"/>
      <c r="M11" s="51"/>
      <c r="N11" s="51"/>
      <c r="O11" s="51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6" customHeight="1">
      <c r="A12" s="95"/>
      <c r="B12" s="60"/>
      <c r="C12" s="50" t="s">
        <v>53</v>
      </c>
      <c r="D12" s="50"/>
      <c r="E12" s="63" t="s">
        <v>44</v>
      </c>
      <c r="F12" s="51">
        <v>589.5</v>
      </c>
      <c r="G12" s="51">
        <v>613.45432500000004</v>
      </c>
      <c r="H12" s="51">
        <v>760</v>
      </c>
      <c r="I12" s="51">
        <v>973</v>
      </c>
      <c r="J12" s="51">
        <v>64710</v>
      </c>
      <c r="K12" s="51">
        <v>62952</v>
      </c>
      <c r="L12" s="51"/>
      <c r="M12" s="51"/>
      <c r="N12" s="51"/>
      <c r="O12" s="51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6" customHeight="1">
      <c r="A13" s="95"/>
      <c r="B13" s="59"/>
      <c r="C13" s="50" t="s">
        <v>54</v>
      </c>
      <c r="D13" s="50"/>
      <c r="E13" s="63" t="s">
        <v>45</v>
      </c>
      <c r="F13" s="51">
        <v>11</v>
      </c>
      <c r="G13" s="51">
        <v>0</v>
      </c>
      <c r="H13" s="64">
        <v>0</v>
      </c>
      <c r="I13" s="64">
        <v>0</v>
      </c>
      <c r="J13" s="64">
        <v>0</v>
      </c>
      <c r="K13" s="64">
        <v>0</v>
      </c>
      <c r="L13" s="51"/>
      <c r="M13" s="51"/>
      <c r="N13" s="51"/>
      <c r="O13" s="51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6" customHeight="1">
      <c r="A14" s="95"/>
      <c r="B14" s="50" t="s">
        <v>55</v>
      </c>
      <c r="C14" s="50"/>
      <c r="D14" s="50"/>
      <c r="E14" s="63" t="s">
        <v>152</v>
      </c>
      <c r="F14" s="51">
        <f t="shared" ref="F14:O15" si="0">F9-F12</f>
        <v>143.89999999999998</v>
      </c>
      <c r="G14" s="51">
        <f t="shared" si="0"/>
        <v>61.996483000000012</v>
      </c>
      <c r="H14" s="51">
        <f t="shared" si="0"/>
        <v>1040</v>
      </c>
      <c r="I14" s="51">
        <f t="shared" si="0"/>
        <v>1112</v>
      </c>
      <c r="J14" s="51">
        <f t="shared" si="0"/>
        <v>-104.5</v>
      </c>
      <c r="K14" s="51">
        <f t="shared" si="0"/>
        <v>-2087</v>
      </c>
      <c r="L14" s="51">
        <f t="shared" si="0"/>
        <v>0</v>
      </c>
      <c r="M14" s="51">
        <f t="shared" si="0"/>
        <v>0</v>
      </c>
      <c r="N14" s="51">
        <f t="shared" si="0"/>
        <v>0</v>
      </c>
      <c r="O14" s="51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6" customHeight="1">
      <c r="A15" s="95"/>
      <c r="B15" s="50" t="s">
        <v>56</v>
      </c>
      <c r="C15" s="50"/>
      <c r="D15" s="50"/>
      <c r="E15" s="63" t="s">
        <v>153</v>
      </c>
      <c r="F15" s="51">
        <f t="shared" si="0"/>
        <v>-11</v>
      </c>
      <c r="G15" s="51">
        <f t="shared" si="0"/>
        <v>0</v>
      </c>
      <c r="H15" s="51">
        <f t="shared" si="0"/>
        <v>0</v>
      </c>
      <c r="I15" s="51">
        <f t="shared" si="0"/>
        <v>0</v>
      </c>
      <c r="J15" s="51">
        <f t="shared" si="0"/>
        <v>0</v>
      </c>
      <c r="K15" s="51">
        <f t="shared" si="0"/>
        <v>0</v>
      </c>
      <c r="L15" s="51">
        <f t="shared" si="0"/>
        <v>0</v>
      </c>
      <c r="M15" s="51">
        <f t="shared" si="0"/>
        <v>0</v>
      </c>
      <c r="N15" s="51">
        <f t="shared" si="0"/>
        <v>0</v>
      </c>
      <c r="O15" s="51">
        <f t="shared" si="0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6" customHeight="1">
      <c r="A16" s="95"/>
      <c r="B16" s="50" t="s">
        <v>57</v>
      </c>
      <c r="C16" s="50"/>
      <c r="D16" s="50"/>
      <c r="E16" s="63" t="s">
        <v>154</v>
      </c>
      <c r="F16" s="51">
        <f t="shared" ref="F16:O16" si="1">F8-F11</f>
        <v>132.79999999999995</v>
      </c>
      <c r="G16" s="51">
        <f t="shared" si="1"/>
        <v>61.996483000000012</v>
      </c>
      <c r="H16" s="51">
        <f t="shared" si="1"/>
        <v>1040</v>
      </c>
      <c r="I16" s="51">
        <f t="shared" si="1"/>
        <v>1112</v>
      </c>
      <c r="J16" s="51">
        <f t="shared" si="1"/>
        <v>-104.5</v>
      </c>
      <c r="K16" s="51">
        <f t="shared" si="1"/>
        <v>-2087</v>
      </c>
      <c r="L16" s="51">
        <f t="shared" si="1"/>
        <v>0</v>
      </c>
      <c r="M16" s="51">
        <f t="shared" si="1"/>
        <v>0</v>
      </c>
      <c r="N16" s="51">
        <f t="shared" si="1"/>
        <v>0</v>
      </c>
      <c r="O16" s="51">
        <f t="shared" si="1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6" customHeight="1">
      <c r="A17" s="95"/>
      <c r="B17" s="50" t="s">
        <v>58</v>
      </c>
      <c r="C17" s="50"/>
      <c r="D17" s="50"/>
      <c r="E17" s="48"/>
      <c r="F17" s="64">
        <v>13543</v>
      </c>
      <c r="G17" s="64">
        <v>13675.482577000001</v>
      </c>
      <c r="H17" s="64">
        <v>764</v>
      </c>
      <c r="I17" s="64">
        <v>4063</v>
      </c>
      <c r="J17" s="51">
        <v>13854</v>
      </c>
      <c r="K17" s="51">
        <v>13749</v>
      </c>
      <c r="L17" s="51"/>
      <c r="M17" s="51"/>
      <c r="N17" s="64"/>
      <c r="O17" s="6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6" customHeight="1">
      <c r="A18" s="95"/>
      <c r="B18" s="50" t="s">
        <v>59</v>
      </c>
      <c r="C18" s="50"/>
      <c r="D18" s="50"/>
      <c r="E18" s="48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/>
      <c r="M18" s="65"/>
      <c r="N18" s="65"/>
      <c r="O18" s="6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6" customHeight="1">
      <c r="A19" s="95" t="s">
        <v>83</v>
      </c>
      <c r="B19" s="58" t="s">
        <v>60</v>
      </c>
      <c r="C19" s="50"/>
      <c r="D19" s="50"/>
      <c r="E19" s="63"/>
      <c r="F19" s="51">
        <v>74</v>
      </c>
      <c r="G19" s="51">
        <v>41.774000000000001</v>
      </c>
      <c r="H19" s="51">
        <v>15267</v>
      </c>
      <c r="I19" s="51">
        <v>1254</v>
      </c>
      <c r="J19" s="51">
        <v>38310</v>
      </c>
      <c r="K19" s="51">
        <v>40302</v>
      </c>
      <c r="L19" s="51"/>
      <c r="M19" s="51"/>
      <c r="N19" s="51"/>
      <c r="O19" s="51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6" customHeight="1">
      <c r="A20" s="95"/>
      <c r="B20" s="59"/>
      <c r="C20" s="50" t="s">
        <v>61</v>
      </c>
      <c r="D20" s="50"/>
      <c r="E20" s="63"/>
      <c r="F20" s="51">
        <v>0</v>
      </c>
      <c r="G20" s="51">
        <v>1</v>
      </c>
      <c r="H20" s="51">
        <v>13008</v>
      </c>
      <c r="I20" s="51">
        <v>1254</v>
      </c>
      <c r="J20" s="51">
        <v>12181</v>
      </c>
      <c r="K20" s="51">
        <v>13141</v>
      </c>
      <c r="L20" s="51"/>
      <c r="M20" s="51"/>
      <c r="N20" s="51"/>
      <c r="O20" s="51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6" customHeight="1">
      <c r="A21" s="95"/>
      <c r="B21" s="75" t="s">
        <v>62</v>
      </c>
      <c r="C21" s="50"/>
      <c r="D21" s="50"/>
      <c r="E21" s="63" t="s">
        <v>155</v>
      </c>
      <c r="F21" s="51">
        <v>74</v>
      </c>
      <c r="G21" s="51">
        <v>41.774000000000001</v>
      </c>
      <c r="H21" s="51">
        <v>15267</v>
      </c>
      <c r="I21" s="51">
        <v>1254</v>
      </c>
      <c r="J21" s="51">
        <v>34309</v>
      </c>
      <c r="K21" s="51">
        <v>37042</v>
      </c>
      <c r="L21" s="51"/>
      <c r="M21" s="51"/>
      <c r="N21" s="51"/>
      <c r="O21" s="51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6" customHeight="1">
      <c r="A22" s="95"/>
      <c r="B22" s="58" t="s">
        <v>63</v>
      </c>
      <c r="C22" s="50"/>
      <c r="D22" s="50"/>
      <c r="E22" s="63" t="s">
        <v>156</v>
      </c>
      <c r="F22" s="51">
        <v>116</v>
      </c>
      <c r="G22" s="51">
        <v>84.463999999999999</v>
      </c>
      <c r="H22" s="51">
        <v>32572</v>
      </c>
      <c r="I22" s="51">
        <v>1320</v>
      </c>
      <c r="J22" s="51">
        <v>43539</v>
      </c>
      <c r="K22" s="51">
        <v>44960</v>
      </c>
      <c r="L22" s="51"/>
      <c r="M22" s="51"/>
      <c r="N22" s="51"/>
      <c r="O22" s="51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6" customHeight="1">
      <c r="A23" s="95"/>
      <c r="B23" s="59" t="s">
        <v>64</v>
      </c>
      <c r="C23" s="50" t="s">
        <v>65</v>
      </c>
      <c r="D23" s="50"/>
      <c r="E23" s="63"/>
      <c r="F23" s="51">
        <v>96</v>
      </c>
      <c r="G23" s="51">
        <v>62.329000000000001</v>
      </c>
      <c r="H23" s="51">
        <v>32572</v>
      </c>
      <c r="I23" s="51">
        <v>1320</v>
      </c>
      <c r="J23" s="51">
        <v>15152</v>
      </c>
      <c r="K23" s="51">
        <v>15555</v>
      </c>
      <c r="L23" s="51"/>
      <c r="M23" s="51"/>
      <c r="N23" s="51"/>
      <c r="O23" s="51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6" customHeight="1">
      <c r="A24" s="95"/>
      <c r="B24" s="50" t="s">
        <v>157</v>
      </c>
      <c r="C24" s="50"/>
      <c r="D24" s="50"/>
      <c r="E24" s="63" t="s">
        <v>158</v>
      </c>
      <c r="F24" s="51">
        <f t="shared" ref="F24:O24" si="2">F21-F22</f>
        <v>-42</v>
      </c>
      <c r="G24" s="51">
        <f>G21-G22</f>
        <v>-42.69</v>
      </c>
      <c r="H24" s="51">
        <f t="shared" si="2"/>
        <v>-17305</v>
      </c>
      <c r="I24" s="51">
        <f t="shared" si="2"/>
        <v>-66</v>
      </c>
      <c r="J24" s="51">
        <f t="shared" si="2"/>
        <v>-9230</v>
      </c>
      <c r="K24" s="51">
        <f t="shared" si="2"/>
        <v>-7918</v>
      </c>
      <c r="L24" s="51">
        <f t="shared" si="2"/>
        <v>0</v>
      </c>
      <c r="M24" s="51">
        <f t="shared" si="2"/>
        <v>0</v>
      </c>
      <c r="N24" s="51">
        <f t="shared" si="2"/>
        <v>0</v>
      </c>
      <c r="O24" s="51">
        <f t="shared" si="2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6" customHeight="1">
      <c r="A25" s="95"/>
      <c r="B25" s="58" t="s">
        <v>66</v>
      </c>
      <c r="C25" s="58"/>
      <c r="D25" s="58"/>
      <c r="E25" s="99" t="s">
        <v>159</v>
      </c>
      <c r="F25" s="103">
        <v>42</v>
      </c>
      <c r="G25" s="103">
        <v>42.69</v>
      </c>
      <c r="H25" s="103">
        <v>17305</v>
      </c>
      <c r="I25" s="103">
        <v>66</v>
      </c>
      <c r="J25" s="103">
        <v>9230</v>
      </c>
      <c r="K25" s="103">
        <v>7918</v>
      </c>
      <c r="L25" s="103"/>
      <c r="M25" s="103"/>
      <c r="N25" s="103"/>
      <c r="O25" s="103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6" customHeight="1">
      <c r="A26" s="95"/>
      <c r="B26" s="75" t="s">
        <v>67</v>
      </c>
      <c r="C26" s="75"/>
      <c r="D26" s="75"/>
      <c r="E26" s="100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6" customHeight="1">
      <c r="A27" s="95"/>
      <c r="B27" s="50" t="s">
        <v>160</v>
      </c>
      <c r="C27" s="50"/>
      <c r="D27" s="50"/>
      <c r="E27" s="63" t="s">
        <v>161</v>
      </c>
      <c r="F27" s="51">
        <f t="shared" ref="F27:O27" si="3">F24+F25</f>
        <v>0</v>
      </c>
      <c r="G27" s="51">
        <f t="shared" si="3"/>
        <v>0</v>
      </c>
      <c r="H27" s="51">
        <f t="shared" si="3"/>
        <v>0</v>
      </c>
      <c r="I27" s="51">
        <f t="shared" si="3"/>
        <v>0</v>
      </c>
      <c r="J27" s="51">
        <f t="shared" si="3"/>
        <v>0</v>
      </c>
      <c r="K27" s="51">
        <f t="shared" si="3"/>
        <v>0</v>
      </c>
      <c r="L27" s="51">
        <f t="shared" si="3"/>
        <v>0</v>
      </c>
      <c r="M27" s="51">
        <f t="shared" si="3"/>
        <v>0</v>
      </c>
      <c r="N27" s="51">
        <f t="shared" si="3"/>
        <v>0</v>
      </c>
      <c r="O27" s="51">
        <f t="shared" si="3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6" customHeight="1">
      <c r="A28" s="7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6" customHeight="1">
      <c r="A29" s="11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162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6" customHeight="1">
      <c r="A30" s="98" t="s">
        <v>68</v>
      </c>
      <c r="B30" s="98"/>
      <c r="C30" s="98"/>
      <c r="D30" s="98"/>
      <c r="E30" s="98"/>
      <c r="F30" s="105" t="s">
        <v>259</v>
      </c>
      <c r="G30" s="105"/>
      <c r="H30" s="105" t="s">
        <v>260</v>
      </c>
      <c r="I30" s="105"/>
      <c r="J30" s="105" t="s">
        <v>261</v>
      </c>
      <c r="K30" s="105"/>
      <c r="L30" s="105"/>
      <c r="M30" s="105"/>
      <c r="N30" s="105"/>
      <c r="O30" s="105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6" customHeight="1">
      <c r="A31" s="98"/>
      <c r="B31" s="98"/>
      <c r="C31" s="98"/>
      <c r="D31" s="98"/>
      <c r="E31" s="98"/>
      <c r="F31" s="48" t="s">
        <v>235</v>
      </c>
      <c r="G31" s="48" t="s">
        <v>236</v>
      </c>
      <c r="H31" s="48" t="s">
        <v>235</v>
      </c>
      <c r="I31" s="48" t="s">
        <v>236</v>
      </c>
      <c r="J31" s="48" t="s">
        <v>235</v>
      </c>
      <c r="K31" s="48" t="s">
        <v>236</v>
      </c>
      <c r="L31" s="48" t="s">
        <v>235</v>
      </c>
      <c r="M31" s="48" t="s">
        <v>236</v>
      </c>
      <c r="N31" s="48" t="s">
        <v>235</v>
      </c>
      <c r="O31" s="48" t="s">
        <v>236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6" customHeight="1">
      <c r="A32" s="95" t="s">
        <v>84</v>
      </c>
      <c r="B32" s="58" t="s">
        <v>49</v>
      </c>
      <c r="C32" s="50"/>
      <c r="D32" s="50"/>
      <c r="E32" s="63" t="s">
        <v>40</v>
      </c>
      <c r="F32" s="51">
        <v>4014</v>
      </c>
      <c r="G32" s="51">
        <v>4195.299</v>
      </c>
      <c r="H32" s="51">
        <v>3090</v>
      </c>
      <c r="I32" s="51">
        <v>1632</v>
      </c>
      <c r="J32" s="51">
        <v>71.5</v>
      </c>
      <c r="K32" s="51">
        <v>116</v>
      </c>
      <c r="L32" s="51"/>
      <c r="M32" s="51"/>
      <c r="N32" s="51"/>
      <c r="O32" s="51"/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6" customHeight="1">
      <c r="A33" s="101"/>
      <c r="B33" s="60"/>
      <c r="C33" s="58" t="s">
        <v>69</v>
      </c>
      <c r="D33" s="50"/>
      <c r="E33" s="63"/>
      <c r="F33" s="51">
        <v>3977</v>
      </c>
      <c r="G33" s="51">
        <v>4017.13</v>
      </c>
      <c r="H33" s="51">
        <v>3090</v>
      </c>
      <c r="I33" s="51">
        <v>1632</v>
      </c>
      <c r="J33" s="51">
        <v>65.3</v>
      </c>
      <c r="K33" s="51">
        <v>111</v>
      </c>
      <c r="L33" s="51"/>
      <c r="M33" s="51"/>
      <c r="N33" s="51"/>
      <c r="O33" s="51"/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6" customHeight="1">
      <c r="A34" s="101"/>
      <c r="B34" s="60"/>
      <c r="C34" s="59"/>
      <c r="D34" s="50" t="s">
        <v>70</v>
      </c>
      <c r="E34" s="63"/>
      <c r="F34" s="51">
        <v>3977</v>
      </c>
      <c r="G34" s="51">
        <v>4017.13</v>
      </c>
      <c r="H34" s="51">
        <v>1688</v>
      </c>
      <c r="I34" s="51">
        <v>207</v>
      </c>
      <c r="J34" s="51">
        <v>44.1</v>
      </c>
      <c r="K34" s="51">
        <v>58</v>
      </c>
      <c r="L34" s="51"/>
      <c r="M34" s="51"/>
      <c r="N34" s="51"/>
      <c r="O34" s="51"/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6" customHeight="1">
      <c r="A35" s="101"/>
      <c r="B35" s="59"/>
      <c r="C35" s="75" t="s">
        <v>71</v>
      </c>
      <c r="D35" s="50"/>
      <c r="E35" s="63"/>
      <c r="F35" s="51">
        <v>37</v>
      </c>
      <c r="G35" s="51">
        <v>178.16900000000001</v>
      </c>
      <c r="H35" s="51">
        <v>0.03</v>
      </c>
      <c r="I35" s="51">
        <v>0</v>
      </c>
      <c r="J35" s="65">
        <v>6.2</v>
      </c>
      <c r="K35" s="65">
        <v>5</v>
      </c>
      <c r="L35" s="51"/>
      <c r="M35" s="51"/>
      <c r="N35" s="51"/>
      <c r="O35" s="51"/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6" customHeight="1">
      <c r="A36" s="101"/>
      <c r="B36" s="58" t="s">
        <v>52</v>
      </c>
      <c r="C36" s="50"/>
      <c r="D36" s="50"/>
      <c r="E36" s="63" t="s">
        <v>41</v>
      </c>
      <c r="F36" s="51">
        <v>1541.4</v>
      </c>
      <c r="G36" s="51">
        <v>1408.07</v>
      </c>
      <c r="H36" s="51">
        <v>428</v>
      </c>
      <c r="I36" s="51">
        <v>682</v>
      </c>
      <c r="J36" s="51">
        <v>6.2</v>
      </c>
      <c r="K36" s="51">
        <v>6</v>
      </c>
      <c r="L36" s="51"/>
      <c r="M36" s="51"/>
      <c r="N36" s="51"/>
      <c r="O36" s="51"/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6" customHeight="1">
      <c r="A37" s="101"/>
      <c r="B37" s="60"/>
      <c r="C37" s="50" t="s">
        <v>72</v>
      </c>
      <c r="D37" s="50"/>
      <c r="E37" s="63"/>
      <c r="F37" s="51">
        <v>1326</v>
      </c>
      <c r="G37" s="51">
        <v>1174.702</v>
      </c>
      <c r="H37" s="51">
        <v>411</v>
      </c>
      <c r="I37" s="51">
        <v>660</v>
      </c>
      <c r="J37" s="51">
        <v>6.2</v>
      </c>
      <c r="K37" s="51">
        <v>6</v>
      </c>
      <c r="L37" s="51"/>
      <c r="M37" s="51"/>
      <c r="N37" s="51"/>
      <c r="O37" s="51"/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6" customHeight="1">
      <c r="A38" s="101"/>
      <c r="B38" s="59"/>
      <c r="C38" s="50" t="s">
        <v>73</v>
      </c>
      <c r="D38" s="50"/>
      <c r="E38" s="63"/>
      <c r="F38" s="51">
        <v>216</v>
      </c>
      <c r="G38" s="51">
        <v>233.36799999999999</v>
      </c>
      <c r="H38" s="51">
        <v>16</v>
      </c>
      <c r="I38" s="51">
        <v>21</v>
      </c>
      <c r="J38" s="51">
        <v>0</v>
      </c>
      <c r="K38" s="51">
        <v>3.9E-2</v>
      </c>
      <c r="L38" s="51"/>
      <c r="M38" s="51"/>
      <c r="N38" s="51"/>
      <c r="O38" s="51"/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6" customHeight="1">
      <c r="A39" s="101"/>
      <c r="B39" s="44" t="s">
        <v>74</v>
      </c>
      <c r="C39" s="44"/>
      <c r="D39" s="44"/>
      <c r="E39" s="63" t="s">
        <v>163</v>
      </c>
      <c r="F39" s="51">
        <v>2472</v>
      </c>
      <c r="G39" s="51">
        <f t="shared" ref="G39" si="4">G32-G36</f>
        <v>2787.2290000000003</v>
      </c>
      <c r="H39" s="51">
        <f t="shared" ref="H39:O39" si="5">H32-H36</f>
        <v>2662</v>
      </c>
      <c r="I39" s="51">
        <f t="shared" si="5"/>
        <v>950</v>
      </c>
      <c r="J39" s="51">
        <f t="shared" si="5"/>
        <v>65.3</v>
      </c>
      <c r="K39" s="51">
        <f t="shared" si="5"/>
        <v>110</v>
      </c>
      <c r="L39" s="51">
        <f t="shared" si="5"/>
        <v>0</v>
      </c>
      <c r="M39" s="51">
        <f t="shared" si="5"/>
        <v>0</v>
      </c>
      <c r="N39" s="51">
        <f t="shared" si="5"/>
        <v>0</v>
      </c>
      <c r="O39" s="51">
        <f t="shared" si="5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6" customHeight="1">
      <c r="A40" s="95" t="s">
        <v>85</v>
      </c>
      <c r="B40" s="58" t="s">
        <v>75</v>
      </c>
      <c r="C40" s="50"/>
      <c r="D40" s="50"/>
      <c r="E40" s="63" t="s">
        <v>43</v>
      </c>
      <c r="F40" s="51">
        <v>290</v>
      </c>
      <c r="G40" s="51">
        <v>783.21699999999998</v>
      </c>
      <c r="H40" s="51">
        <v>295</v>
      </c>
      <c r="I40" s="51">
        <v>739</v>
      </c>
      <c r="J40" s="51">
        <v>6088</v>
      </c>
      <c r="K40" s="51">
        <v>6263</v>
      </c>
      <c r="L40" s="51"/>
      <c r="M40" s="51"/>
      <c r="N40" s="51"/>
      <c r="O40" s="51"/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6" customHeight="1">
      <c r="A41" s="96"/>
      <c r="B41" s="59"/>
      <c r="C41" s="50" t="s">
        <v>76</v>
      </c>
      <c r="D41" s="50"/>
      <c r="E41" s="63"/>
      <c r="F41" s="65">
        <v>0</v>
      </c>
      <c r="G41" s="65">
        <v>0</v>
      </c>
      <c r="H41" s="65">
        <v>0</v>
      </c>
      <c r="I41" s="65">
        <v>0</v>
      </c>
      <c r="J41" s="51">
        <v>0</v>
      </c>
      <c r="K41" s="51">
        <v>0</v>
      </c>
      <c r="L41" s="51"/>
      <c r="M41" s="51"/>
      <c r="N41" s="51"/>
      <c r="O41" s="51"/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6" customHeight="1">
      <c r="A42" s="96"/>
      <c r="B42" s="58" t="s">
        <v>63</v>
      </c>
      <c r="C42" s="50"/>
      <c r="D42" s="50"/>
      <c r="E42" s="63" t="s">
        <v>44</v>
      </c>
      <c r="F42" s="51">
        <v>1142</v>
      </c>
      <c r="G42" s="51">
        <v>1636.8150000000001</v>
      </c>
      <c r="H42" s="51">
        <v>1483</v>
      </c>
      <c r="I42" s="51">
        <v>1232</v>
      </c>
      <c r="J42" s="51">
        <v>5061</v>
      </c>
      <c r="K42" s="51">
        <v>6031</v>
      </c>
      <c r="L42" s="51"/>
      <c r="M42" s="51"/>
      <c r="N42" s="51"/>
      <c r="O42" s="51"/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6" customHeight="1">
      <c r="A43" s="96"/>
      <c r="B43" s="59"/>
      <c r="C43" s="50" t="s">
        <v>77</v>
      </c>
      <c r="D43" s="50"/>
      <c r="E43" s="63"/>
      <c r="F43" s="51">
        <v>293</v>
      </c>
      <c r="G43" s="51">
        <v>785.88599999999997</v>
      </c>
      <c r="H43" s="51">
        <v>292</v>
      </c>
      <c r="I43" s="51">
        <v>736</v>
      </c>
      <c r="J43" s="65">
        <v>4928</v>
      </c>
      <c r="K43" s="65">
        <v>5852</v>
      </c>
      <c r="L43" s="51"/>
      <c r="M43" s="51"/>
      <c r="N43" s="51"/>
      <c r="O43" s="51"/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6" customHeight="1">
      <c r="A44" s="96"/>
      <c r="B44" s="50" t="s">
        <v>74</v>
      </c>
      <c r="C44" s="50"/>
      <c r="D44" s="50"/>
      <c r="E44" s="63" t="s">
        <v>164</v>
      </c>
      <c r="F44" s="65">
        <v>-852</v>
      </c>
      <c r="G44" s="65">
        <f t="shared" ref="G44" si="6">G40-G42</f>
        <v>-853.59800000000007</v>
      </c>
      <c r="H44" s="65">
        <f t="shared" ref="H44:O44" si="7">H40-H42</f>
        <v>-1188</v>
      </c>
      <c r="I44" s="65">
        <f t="shared" si="7"/>
        <v>-493</v>
      </c>
      <c r="J44" s="65">
        <f t="shared" si="7"/>
        <v>1027</v>
      </c>
      <c r="K44" s="65">
        <f t="shared" si="7"/>
        <v>232</v>
      </c>
      <c r="L44" s="65">
        <f t="shared" si="7"/>
        <v>0</v>
      </c>
      <c r="M44" s="65">
        <f t="shared" si="7"/>
        <v>0</v>
      </c>
      <c r="N44" s="65">
        <f t="shared" si="7"/>
        <v>0</v>
      </c>
      <c r="O44" s="65">
        <f t="shared" si="7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6" customHeight="1">
      <c r="A45" s="95" t="s">
        <v>86</v>
      </c>
      <c r="B45" s="44" t="s">
        <v>78</v>
      </c>
      <c r="C45" s="44"/>
      <c r="D45" s="44"/>
      <c r="E45" s="63" t="s">
        <v>165</v>
      </c>
      <c r="F45" s="51">
        <v>1620</v>
      </c>
      <c r="G45" s="51">
        <f t="shared" ref="G45" si="8">G39+G44</f>
        <v>1933.6310000000003</v>
      </c>
      <c r="H45" s="51">
        <f t="shared" ref="H45:O45" si="9">H39+H44</f>
        <v>1474</v>
      </c>
      <c r="I45" s="51">
        <f t="shared" si="9"/>
        <v>457</v>
      </c>
      <c r="J45" s="51">
        <f t="shared" si="9"/>
        <v>1092.3</v>
      </c>
      <c r="K45" s="51">
        <f t="shared" si="9"/>
        <v>342</v>
      </c>
      <c r="L45" s="51">
        <f t="shared" si="9"/>
        <v>0</v>
      </c>
      <c r="M45" s="51">
        <f t="shared" si="9"/>
        <v>0</v>
      </c>
      <c r="N45" s="51">
        <f t="shared" si="9"/>
        <v>0</v>
      </c>
      <c r="O45" s="51">
        <f t="shared" si="9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6" customHeight="1">
      <c r="A46" s="96"/>
      <c r="B46" s="50" t="s">
        <v>79</v>
      </c>
      <c r="C46" s="50"/>
      <c r="D46" s="50"/>
      <c r="E46" s="50"/>
      <c r="F46" s="65">
        <v>507</v>
      </c>
      <c r="G46" s="65">
        <v>2517.6669999999999</v>
      </c>
      <c r="H46" s="65">
        <v>770</v>
      </c>
      <c r="I46" s="65">
        <v>874</v>
      </c>
      <c r="J46" s="65">
        <v>1092</v>
      </c>
      <c r="K46" s="65">
        <v>342</v>
      </c>
      <c r="L46" s="51"/>
      <c r="M46" s="51"/>
      <c r="N46" s="65"/>
      <c r="O46" s="65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6" customHeight="1">
      <c r="A47" s="96"/>
      <c r="B47" s="50" t="s">
        <v>80</v>
      </c>
      <c r="C47" s="50"/>
      <c r="D47" s="50"/>
      <c r="E47" s="50"/>
      <c r="F47" s="51">
        <v>1824</v>
      </c>
      <c r="G47" s="51">
        <v>747.34299999999996</v>
      </c>
      <c r="H47" s="51">
        <v>875</v>
      </c>
      <c r="I47" s="51">
        <v>135</v>
      </c>
      <c r="J47" s="51">
        <v>0</v>
      </c>
      <c r="K47" s="51">
        <v>0</v>
      </c>
      <c r="L47" s="51"/>
      <c r="M47" s="51"/>
      <c r="N47" s="51"/>
      <c r="O47" s="51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6" customHeight="1">
      <c r="A48" s="96"/>
      <c r="B48" s="50" t="s">
        <v>81</v>
      </c>
      <c r="C48" s="50"/>
      <c r="D48" s="50"/>
      <c r="E48" s="50"/>
      <c r="F48" s="51">
        <v>1701</v>
      </c>
      <c r="G48" s="51">
        <v>711.04399999999998</v>
      </c>
      <c r="H48" s="51">
        <v>1191</v>
      </c>
      <c r="I48" s="51">
        <v>496</v>
      </c>
      <c r="J48" s="51">
        <v>0</v>
      </c>
      <c r="K48" s="51">
        <v>0</v>
      </c>
      <c r="L48" s="51"/>
      <c r="M48" s="51"/>
      <c r="N48" s="51"/>
      <c r="O48" s="51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5" ht="16" customHeight="1">
      <c r="A49" s="7" t="s">
        <v>166</v>
      </c>
      <c r="O49" s="6"/>
    </row>
    <row r="50" spans="1:15" ht="16" customHeight="1">
      <c r="A50" s="7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7"/>
  <sheetViews>
    <sheetView view="pageBreakPreview" zoomScaleNormal="100" zoomScaleSheetLayoutView="100" workbookViewId="0">
      <selection activeCell="G17" sqref="G17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" width="12.81640625" style="2" customWidth="1"/>
    <col min="17" max="16384" width="9" style="2"/>
  </cols>
  <sheetData>
    <row r="1" spans="1:16" ht="34" customHeight="1">
      <c r="A1" s="31" t="s">
        <v>0</v>
      </c>
      <c r="B1" s="31"/>
      <c r="C1" s="90" t="s">
        <v>268</v>
      </c>
      <c r="D1" s="39"/>
    </row>
    <row r="3" spans="1:16" ht="15" customHeight="1">
      <c r="A3" s="13" t="s">
        <v>167</v>
      </c>
      <c r="B3" s="13"/>
      <c r="C3" s="13"/>
      <c r="D3" s="13"/>
      <c r="E3" s="13"/>
      <c r="F3" s="13"/>
      <c r="I3" s="13"/>
      <c r="J3" s="13"/>
    </row>
    <row r="4" spans="1:16" ht="15" customHeight="1">
      <c r="A4" s="13"/>
      <c r="B4" s="13"/>
      <c r="C4" s="13"/>
      <c r="D4" s="13"/>
      <c r="E4" s="13"/>
      <c r="F4" s="13"/>
      <c r="I4" s="13"/>
      <c r="J4" s="13"/>
    </row>
    <row r="5" spans="1:16" ht="15" customHeight="1">
      <c r="A5" s="40"/>
      <c r="B5" s="40" t="s">
        <v>247</v>
      </c>
      <c r="C5" s="40"/>
      <c r="D5" s="40"/>
      <c r="H5" s="14"/>
      <c r="L5" s="14"/>
      <c r="P5" s="14" t="s">
        <v>168</v>
      </c>
    </row>
    <row r="6" spans="1:16" ht="15" customHeight="1">
      <c r="A6" s="41"/>
      <c r="B6" s="42"/>
      <c r="C6" s="42"/>
      <c r="D6" s="81"/>
      <c r="E6" s="106" t="s">
        <v>262</v>
      </c>
      <c r="F6" s="107"/>
      <c r="G6" s="106" t="s">
        <v>263</v>
      </c>
      <c r="H6" s="107"/>
      <c r="I6" s="106" t="s">
        <v>264</v>
      </c>
      <c r="J6" s="107"/>
      <c r="K6" s="106" t="s">
        <v>265</v>
      </c>
      <c r="L6" s="107"/>
      <c r="M6" s="106" t="s">
        <v>266</v>
      </c>
      <c r="N6" s="107"/>
      <c r="O6" s="106" t="s">
        <v>267</v>
      </c>
      <c r="P6" s="107"/>
    </row>
    <row r="7" spans="1:16" ht="15" customHeight="1">
      <c r="A7" s="17"/>
      <c r="B7" s="18"/>
      <c r="C7" s="18"/>
      <c r="D7" s="57"/>
      <c r="E7" s="34" t="s">
        <v>235</v>
      </c>
      <c r="F7" s="34" t="s">
        <v>236</v>
      </c>
      <c r="G7" s="34" t="s">
        <v>235</v>
      </c>
      <c r="H7" s="34" t="s">
        <v>236</v>
      </c>
      <c r="I7" s="34" t="s">
        <v>235</v>
      </c>
      <c r="J7" s="34" t="s">
        <v>236</v>
      </c>
      <c r="K7" s="34" t="s">
        <v>235</v>
      </c>
      <c r="L7" s="34" t="s">
        <v>236</v>
      </c>
      <c r="M7" s="34" t="s">
        <v>235</v>
      </c>
      <c r="N7" s="34" t="s">
        <v>236</v>
      </c>
      <c r="O7" s="34" t="s">
        <v>235</v>
      </c>
      <c r="P7" s="34" t="s">
        <v>236</v>
      </c>
    </row>
    <row r="8" spans="1:16" ht="18" customHeight="1">
      <c r="A8" s="91" t="s">
        <v>169</v>
      </c>
      <c r="B8" s="76" t="s">
        <v>170</v>
      </c>
      <c r="C8" s="77"/>
      <c r="D8" s="77"/>
      <c r="E8" s="78">
        <v>1</v>
      </c>
      <c r="F8" s="78">
        <v>1</v>
      </c>
      <c r="G8" s="78">
        <v>1</v>
      </c>
      <c r="H8" s="78">
        <v>1</v>
      </c>
      <c r="I8" s="78">
        <v>1</v>
      </c>
      <c r="J8" s="78">
        <v>1</v>
      </c>
      <c r="K8" s="78">
        <v>257</v>
      </c>
      <c r="L8" s="78">
        <v>257</v>
      </c>
      <c r="M8" s="78">
        <v>27</v>
      </c>
      <c r="N8" s="78">
        <v>27</v>
      </c>
      <c r="O8" s="78">
        <v>19</v>
      </c>
      <c r="P8" s="78">
        <v>19</v>
      </c>
    </row>
    <row r="9" spans="1:16" ht="18" customHeight="1">
      <c r="A9" s="91"/>
      <c r="B9" s="91" t="s">
        <v>171</v>
      </c>
      <c r="C9" s="50" t="s">
        <v>172</v>
      </c>
      <c r="D9" s="50"/>
      <c r="E9" s="78">
        <v>30</v>
      </c>
      <c r="F9" s="78">
        <v>30</v>
      </c>
      <c r="G9" s="78">
        <v>31</v>
      </c>
      <c r="H9" s="78">
        <v>31</v>
      </c>
      <c r="I9" s="78">
        <v>50017</v>
      </c>
      <c r="J9" s="78">
        <v>50017</v>
      </c>
      <c r="K9" s="78">
        <v>600</v>
      </c>
      <c r="L9" s="78">
        <v>600</v>
      </c>
      <c r="M9" s="78">
        <v>14538</v>
      </c>
      <c r="N9" s="78">
        <v>14538</v>
      </c>
      <c r="O9" s="78">
        <v>100</v>
      </c>
      <c r="P9" s="78">
        <v>100</v>
      </c>
    </row>
    <row r="10" spans="1:16" ht="18" customHeight="1">
      <c r="A10" s="91"/>
      <c r="B10" s="91"/>
      <c r="C10" s="50" t="s">
        <v>173</v>
      </c>
      <c r="D10" s="50"/>
      <c r="E10" s="78">
        <v>30</v>
      </c>
      <c r="F10" s="78">
        <v>30</v>
      </c>
      <c r="G10" s="78">
        <v>31</v>
      </c>
      <c r="H10" s="78">
        <v>31</v>
      </c>
      <c r="I10" s="78">
        <v>50017</v>
      </c>
      <c r="J10" s="78">
        <v>50017</v>
      </c>
      <c r="K10" s="78">
        <v>300</v>
      </c>
      <c r="L10" s="78">
        <v>300</v>
      </c>
      <c r="M10" s="78">
        <v>9463</v>
      </c>
      <c r="N10" s="78">
        <v>9463</v>
      </c>
      <c r="O10" s="78">
        <v>54</v>
      </c>
      <c r="P10" s="78">
        <v>54</v>
      </c>
    </row>
    <row r="11" spans="1:16" ht="18" customHeight="1">
      <c r="A11" s="91"/>
      <c r="B11" s="91"/>
      <c r="C11" s="50" t="s">
        <v>174</v>
      </c>
      <c r="D11" s="50"/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221</v>
      </c>
      <c r="N11" s="78">
        <v>221</v>
      </c>
      <c r="O11" s="78">
        <v>5</v>
      </c>
      <c r="P11" s="78">
        <v>5</v>
      </c>
    </row>
    <row r="12" spans="1:16" ht="18" customHeight="1">
      <c r="A12" s="91"/>
      <c r="B12" s="91"/>
      <c r="C12" s="50" t="s">
        <v>175</v>
      </c>
      <c r="D12" s="50"/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300</v>
      </c>
      <c r="L12" s="78">
        <v>300</v>
      </c>
      <c r="M12" s="78">
        <v>4854</v>
      </c>
      <c r="N12" s="78">
        <v>4854</v>
      </c>
      <c r="O12" s="78">
        <v>41</v>
      </c>
      <c r="P12" s="78">
        <v>41</v>
      </c>
    </row>
    <row r="13" spans="1:16" ht="18" customHeight="1">
      <c r="A13" s="91"/>
      <c r="B13" s="91"/>
      <c r="C13" s="50" t="s">
        <v>176</v>
      </c>
      <c r="D13" s="50"/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</row>
    <row r="14" spans="1:16" ht="18" customHeight="1">
      <c r="A14" s="91"/>
      <c r="B14" s="91"/>
      <c r="C14" s="50" t="s">
        <v>177</v>
      </c>
      <c r="D14" s="50"/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1:16" ht="18" customHeight="1">
      <c r="A15" s="91" t="s">
        <v>178</v>
      </c>
      <c r="B15" s="91" t="s">
        <v>179</v>
      </c>
      <c r="C15" s="50" t="s">
        <v>180</v>
      </c>
      <c r="D15" s="50"/>
      <c r="E15" s="51">
        <v>10673</v>
      </c>
      <c r="F15" s="51">
        <v>7008.610404</v>
      </c>
      <c r="G15" s="51">
        <v>20493</v>
      </c>
      <c r="H15" s="51">
        <v>15456.226289</v>
      </c>
      <c r="I15" s="51">
        <v>22813</v>
      </c>
      <c r="J15" s="51">
        <v>23195</v>
      </c>
      <c r="K15" s="51">
        <v>2659</v>
      </c>
      <c r="L15" s="51">
        <v>2984.5070000000001</v>
      </c>
      <c r="M15" s="51">
        <v>8926</v>
      </c>
      <c r="N15" s="51">
        <v>7888.1940000000004</v>
      </c>
      <c r="O15" s="51">
        <v>3376</v>
      </c>
      <c r="P15" s="51">
        <v>3071.7326320000002</v>
      </c>
    </row>
    <row r="16" spans="1:16" ht="18" customHeight="1">
      <c r="A16" s="91"/>
      <c r="B16" s="91"/>
      <c r="C16" s="50" t="s">
        <v>181</v>
      </c>
      <c r="D16" s="50"/>
      <c r="E16" s="51">
        <v>28</v>
      </c>
      <c r="F16" s="51">
        <v>36.789800999999997</v>
      </c>
      <c r="G16" s="51">
        <v>203813</v>
      </c>
      <c r="H16" s="51">
        <v>203784.11053800001</v>
      </c>
      <c r="I16" s="51">
        <v>64506</v>
      </c>
      <c r="J16" s="51">
        <v>64506</v>
      </c>
      <c r="K16" s="51">
        <v>2659</v>
      </c>
      <c r="L16" s="51">
        <v>2687.7260000000001</v>
      </c>
      <c r="M16" s="51">
        <v>40812</v>
      </c>
      <c r="N16" s="51">
        <v>41005.222000000002</v>
      </c>
      <c r="O16" s="51">
        <v>2401</v>
      </c>
      <c r="P16" s="51">
        <v>2393.1928240000002</v>
      </c>
    </row>
    <row r="17" spans="1:16" ht="18" customHeight="1">
      <c r="A17" s="91"/>
      <c r="B17" s="91"/>
      <c r="C17" s="50" t="s">
        <v>182</v>
      </c>
      <c r="D17" s="50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</row>
    <row r="18" spans="1:16" ht="18" customHeight="1">
      <c r="A18" s="91"/>
      <c r="B18" s="91"/>
      <c r="C18" s="50" t="s">
        <v>183</v>
      </c>
      <c r="D18" s="50"/>
      <c r="E18" s="51">
        <v>10701</v>
      </c>
      <c r="F18" s="51">
        <v>7045.4002049999999</v>
      </c>
      <c r="G18" s="51">
        <v>224307</v>
      </c>
      <c r="H18" s="51">
        <v>219240.33682699999</v>
      </c>
      <c r="I18" s="51">
        <v>87318</v>
      </c>
      <c r="J18" s="51">
        <v>87700</v>
      </c>
      <c r="K18" s="51">
        <v>5318</v>
      </c>
      <c r="L18" s="51">
        <v>5672.2340000000004</v>
      </c>
      <c r="M18" s="51">
        <v>49738</v>
      </c>
      <c r="N18" s="51">
        <v>48893.417000000001</v>
      </c>
      <c r="O18" s="51">
        <v>5777</v>
      </c>
      <c r="P18" s="51">
        <v>5464.9254499999997</v>
      </c>
    </row>
    <row r="19" spans="1:16" ht="18" customHeight="1">
      <c r="A19" s="91"/>
      <c r="B19" s="91" t="s">
        <v>184</v>
      </c>
      <c r="C19" s="50" t="s">
        <v>185</v>
      </c>
      <c r="D19" s="50"/>
      <c r="E19" s="51">
        <v>2531</v>
      </c>
      <c r="F19" s="51">
        <v>1354.1014210000001</v>
      </c>
      <c r="G19" s="51">
        <v>20490</v>
      </c>
      <c r="H19" s="51">
        <v>9239.0629300000001</v>
      </c>
      <c r="I19" s="51">
        <v>187</v>
      </c>
      <c r="J19" s="51">
        <v>124</v>
      </c>
      <c r="K19" s="51">
        <v>1485</v>
      </c>
      <c r="L19" s="51">
        <v>1267.6130000000001</v>
      </c>
      <c r="M19" s="51">
        <v>7218</v>
      </c>
      <c r="N19" s="51">
        <v>7278.9189999999999</v>
      </c>
      <c r="O19" s="51">
        <v>389</v>
      </c>
      <c r="P19" s="51">
        <v>382.56117</v>
      </c>
    </row>
    <row r="20" spans="1:16" ht="18" customHeight="1">
      <c r="A20" s="91"/>
      <c r="B20" s="91"/>
      <c r="C20" s="50" t="s">
        <v>186</v>
      </c>
      <c r="D20" s="50"/>
      <c r="E20" s="51">
        <v>7268</v>
      </c>
      <c r="F20" s="51">
        <v>4788.7871429999996</v>
      </c>
      <c r="G20" s="51">
        <v>137777</v>
      </c>
      <c r="H20" s="51">
        <v>146319.395453</v>
      </c>
      <c r="I20" s="51">
        <v>1355</v>
      </c>
      <c r="J20" s="51">
        <v>2494</v>
      </c>
      <c r="K20" s="51">
        <v>76</v>
      </c>
      <c r="L20" s="51">
        <v>67.281999999999996</v>
      </c>
      <c r="M20" s="51">
        <v>14985</v>
      </c>
      <c r="N20" s="51">
        <v>16132.736999999999</v>
      </c>
      <c r="O20" s="51">
        <v>571</v>
      </c>
      <c r="P20" s="51">
        <v>611.93357100000003</v>
      </c>
    </row>
    <row r="21" spans="1:16" ht="18" customHeight="1">
      <c r="A21" s="91"/>
      <c r="B21" s="91"/>
      <c r="C21" s="50" t="s">
        <v>187</v>
      </c>
      <c r="D21" s="50"/>
      <c r="E21" s="79">
        <v>0</v>
      </c>
      <c r="F21" s="79">
        <v>0</v>
      </c>
      <c r="G21" s="79">
        <v>0</v>
      </c>
      <c r="H21" s="79">
        <v>0</v>
      </c>
      <c r="I21" s="79">
        <v>31551</v>
      </c>
      <c r="J21" s="79">
        <v>30857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</row>
    <row r="22" spans="1:16" ht="18" customHeight="1">
      <c r="A22" s="91"/>
      <c r="B22" s="91"/>
      <c r="C22" s="44" t="s">
        <v>188</v>
      </c>
      <c r="D22" s="44"/>
      <c r="E22" s="51">
        <v>9799</v>
      </c>
      <c r="F22" s="51">
        <v>6142.8885639999999</v>
      </c>
      <c r="G22" s="51">
        <v>158267</v>
      </c>
      <c r="H22" s="51">
        <v>155558.45838299999</v>
      </c>
      <c r="I22" s="51">
        <v>33092</v>
      </c>
      <c r="J22" s="51">
        <v>33474</v>
      </c>
      <c r="K22" s="51">
        <v>1561</v>
      </c>
      <c r="L22" s="51">
        <v>1334.896</v>
      </c>
      <c r="M22" s="51">
        <v>22203</v>
      </c>
      <c r="N22" s="51">
        <v>23411.655999999999</v>
      </c>
      <c r="O22" s="51">
        <v>960</v>
      </c>
      <c r="P22" s="51">
        <v>994.49474099999998</v>
      </c>
    </row>
    <row r="23" spans="1:16" ht="18" customHeight="1">
      <c r="A23" s="91"/>
      <c r="B23" s="91" t="s">
        <v>189</v>
      </c>
      <c r="C23" s="50" t="s">
        <v>190</v>
      </c>
      <c r="D23" s="50"/>
      <c r="E23" s="51">
        <v>30</v>
      </c>
      <c r="F23" s="51">
        <v>30</v>
      </c>
      <c r="G23" s="51">
        <v>31</v>
      </c>
      <c r="H23" s="51">
        <v>31</v>
      </c>
      <c r="I23" s="51">
        <v>50017</v>
      </c>
      <c r="J23" s="51">
        <v>50017</v>
      </c>
      <c r="K23" s="51">
        <v>600</v>
      </c>
      <c r="L23" s="51">
        <v>600</v>
      </c>
      <c r="M23" s="51">
        <v>14538</v>
      </c>
      <c r="N23" s="51">
        <v>14538</v>
      </c>
      <c r="O23" s="51">
        <v>100</v>
      </c>
      <c r="P23" s="51">
        <v>100</v>
      </c>
    </row>
    <row r="24" spans="1:16" ht="18" customHeight="1">
      <c r="A24" s="91"/>
      <c r="B24" s="91"/>
      <c r="C24" s="50" t="s">
        <v>191</v>
      </c>
      <c r="D24" s="50"/>
      <c r="E24" s="51">
        <v>873</v>
      </c>
      <c r="F24" s="51">
        <v>872.51164100000005</v>
      </c>
      <c r="G24" s="51">
        <v>66009</v>
      </c>
      <c r="H24" s="51">
        <v>63650.878444000002</v>
      </c>
      <c r="I24" s="51">
        <v>4209</v>
      </c>
      <c r="J24" s="51">
        <v>4209</v>
      </c>
      <c r="K24" s="51">
        <v>3157</v>
      </c>
      <c r="L24" s="51">
        <v>3737.3380000000002</v>
      </c>
      <c r="M24" s="51">
        <v>13000</v>
      </c>
      <c r="N24" s="51">
        <v>10951.429</v>
      </c>
      <c r="O24" s="51">
        <v>4717</v>
      </c>
      <c r="P24" s="51">
        <v>4370.4307150000004</v>
      </c>
    </row>
    <row r="25" spans="1:16" ht="18" customHeight="1">
      <c r="A25" s="91"/>
      <c r="B25" s="91"/>
      <c r="C25" s="50" t="s">
        <v>192</v>
      </c>
      <c r="D25" s="50"/>
      <c r="E25" s="86" t="s">
        <v>269</v>
      </c>
      <c r="F25" s="51">
        <v>0</v>
      </c>
      <c r="G25" s="51">
        <v>0</v>
      </c>
      <c r="H25" s="51">
        <v>0</v>
      </c>
      <c r="I25" s="86" t="s">
        <v>269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25</v>
      </c>
      <c r="P25" s="51">
        <v>25</v>
      </c>
    </row>
    <row r="26" spans="1:16" ht="18" customHeight="1">
      <c r="A26" s="91"/>
      <c r="B26" s="91"/>
      <c r="C26" s="50" t="s">
        <v>193</v>
      </c>
      <c r="D26" s="50"/>
      <c r="E26" s="51">
        <v>903</v>
      </c>
      <c r="F26" s="51">
        <v>902.51164100000005</v>
      </c>
      <c r="G26" s="51">
        <v>66040</v>
      </c>
      <c r="H26" s="51">
        <v>63681.878444000002</v>
      </c>
      <c r="I26" s="51">
        <v>54226</v>
      </c>
      <c r="J26" s="51">
        <v>54226</v>
      </c>
      <c r="K26" s="51">
        <v>3757</v>
      </c>
      <c r="L26" s="51">
        <v>4337.3379999999997</v>
      </c>
      <c r="M26" s="51">
        <v>27535</v>
      </c>
      <c r="N26" s="51">
        <v>25481.759999999998</v>
      </c>
      <c r="O26" s="51">
        <v>4817</v>
      </c>
      <c r="P26" s="51">
        <v>4470.4307150000004</v>
      </c>
    </row>
    <row r="27" spans="1:16" ht="18" customHeight="1">
      <c r="A27" s="91"/>
      <c r="B27" s="50" t="s">
        <v>194</v>
      </c>
      <c r="C27" s="50"/>
      <c r="D27" s="50"/>
      <c r="E27" s="51">
        <v>10701</v>
      </c>
      <c r="F27" s="51">
        <v>7045.4002049999999</v>
      </c>
      <c r="G27" s="51">
        <v>224307</v>
      </c>
      <c r="H27" s="51">
        <v>219240.33682699999</v>
      </c>
      <c r="I27" s="51">
        <v>87318</v>
      </c>
      <c r="J27" s="51">
        <v>87700</v>
      </c>
      <c r="K27" s="51">
        <v>5318</v>
      </c>
      <c r="L27" s="51">
        <v>5672.2340000000004</v>
      </c>
      <c r="M27" s="51">
        <v>49738</v>
      </c>
      <c r="N27" s="51">
        <v>48893.417000000001</v>
      </c>
      <c r="O27" s="51">
        <v>5777</v>
      </c>
      <c r="P27" s="51">
        <v>5464.9254559999999</v>
      </c>
    </row>
    <row r="28" spans="1:16" ht="18" customHeight="1">
      <c r="A28" s="91" t="s">
        <v>195</v>
      </c>
      <c r="B28" s="91" t="s">
        <v>196</v>
      </c>
      <c r="C28" s="50" t="s">
        <v>197</v>
      </c>
      <c r="D28" s="80" t="s">
        <v>40</v>
      </c>
      <c r="E28" s="51">
        <v>4060</v>
      </c>
      <c r="F28" s="51">
        <v>4947.2497039999998</v>
      </c>
      <c r="G28" s="51">
        <v>21077</v>
      </c>
      <c r="H28" s="51">
        <v>23151.647785000001</v>
      </c>
      <c r="I28" s="51">
        <v>2141</v>
      </c>
      <c r="J28" s="51">
        <v>2214</v>
      </c>
      <c r="K28" s="51">
        <v>1519.6</v>
      </c>
      <c r="L28" s="85">
        <v>1928.307</v>
      </c>
      <c r="M28" s="51">
        <v>10791.2</v>
      </c>
      <c r="N28" s="51">
        <v>9899.3510000000006</v>
      </c>
      <c r="O28" s="51">
        <v>2741.4</v>
      </c>
      <c r="P28" s="51">
        <v>2688.8076729999998</v>
      </c>
    </row>
    <row r="29" spans="1:16" ht="18" customHeight="1">
      <c r="A29" s="91"/>
      <c r="B29" s="91"/>
      <c r="C29" s="50" t="s">
        <v>198</v>
      </c>
      <c r="D29" s="80" t="s">
        <v>41</v>
      </c>
      <c r="E29" s="51">
        <v>4048</v>
      </c>
      <c r="F29" s="51">
        <v>4931.7724280000002</v>
      </c>
      <c r="G29" s="51">
        <v>17708</v>
      </c>
      <c r="H29" s="51">
        <v>19758.978618000001</v>
      </c>
      <c r="I29" s="51">
        <v>1958</v>
      </c>
      <c r="J29" s="51">
        <v>2034</v>
      </c>
      <c r="K29" s="51">
        <v>1954.2</v>
      </c>
      <c r="L29" s="85">
        <v>1852.154</v>
      </c>
      <c r="M29" s="51">
        <v>7799.6</v>
      </c>
      <c r="N29" s="51">
        <v>7781.0060000000003</v>
      </c>
      <c r="O29" s="51">
        <v>2192.8000000000002</v>
      </c>
      <c r="P29" s="51">
        <v>2232.6715730000001</v>
      </c>
    </row>
    <row r="30" spans="1:16" ht="18" customHeight="1">
      <c r="A30" s="91"/>
      <c r="B30" s="91"/>
      <c r="C30" s="50" t="s">
        <v>199</v>
      </c>
      <c r="D30" s="80" t="s">
        <v>200</v>
      </c>
      <c r="E30" s="51">
        <v>12</v>
      </c>
      <c r="F30" s="51">
        <v>16.5716</v>
      </c>
      <c r="G30" s="51">
        <v>1015</v>
      </c>
      <c r="H30" s="51">
        <v>998.37627799999996</v>
      </c>
      <c r="I30" s="51">
        <v>198</v>
      </c>
      <c r="J30" s="51">
        <v>188</v>
      </c>
      <c r="K30" s="51">
        <v>298.8</v>
      </c>
      <c r="L30" s="85">
        <v>309.428</v>
      </c>
      <c r="M30" s="51">
        <v>0</v>
      </c>
      <c r="N30" s="51">
        <v>0</v>
      </c>
      <c r="O30" s="51">
        <v>0</v>
      </c>
      <c r="P30" s="51">
        <v>0</v>
      </c>
    </row>
    <row r="31" spans="1:16" ht="18" customHeight="1">
      <c r="A31" s="91"/>
      <c r="B31" s="91"/>
      <c r="C31" s="44" t="s">
        <v>201</v>
      </c>
      <c r="D31" s="80" t="s">
        <v>202</v>
      </c>
      <c r="E31" s="51">
        <f>E28-E29-E30</f>
        <v>0</v>
      </c>
      <c r="F31" s="51">
        <f>F28-F29-F30</f>
        <v>-1.0943240000003804</v>
      </c>
      <c r="G31" s="51">
        <f t="shared" ref="G31:M31" si="0">G28-G29-G30</f>
        <v>2354</v>
      </c>
      <c r="H31" s="51">
        <f t="shared" si="0"/>
        <v>2394.2928890000003</v>
      </c>
      <c r="I31" s="51">
        <f t="shared" si="0"/>
        <v>-15</v>
      </c>
      <c r="J31" s="51">
        <f t="shared" si="0"/>
        <v>-8</v>
      </c>
      <c r="K31" s="51">
        <f>K28-K29-K30</f>
        <v>-733.40000000000009</v>
      </c>
      <c r="L31" s="85">
        <f t="shared" si="0"/>
        <v>-233.27499999999998</v>
      </c>
      <c r="M31" s="51">
        <f t="shared" si="0"/>
        <v>2991.6000000000004</v>
      </c>
      <c r="N31" s="51">
        <v>2118.3449999999998</v>
      </c>
      <c r="O31" s="51">
        <f>O28-O29-O30</f>
        <v>548.59999999999991</v>
      </c>
      <c r="P31" s="51">
        <f t="shared" ref="P31" si="1">P28-P29-P30</f>
        <v>456.13609999999971</v>
      </c>
    </row>
    <row r="32" spans="1:16" ht="18" customHeight="1">
      <c r="A32" s="91"/>
      <c r="B32" s="91"/>
      <c r="C32" s="50" t="s">
        <v>203</v>
      </c>
      <c r="D32" s="80" t="s">
        <v>204</v>
      </c>
      <c r="E32" s="51">
        <v>0</v>
      </c>
      <c r="F32" s="51">
        <v>0</v>
      </c>
      <c r="G32" s="51">
        <v>228</v>
      </c>
      <c r="H32" s="51">
        <v>39.534458000000001</v>
      </c>
      <c r="I32" s="51">
        <v>15</v>
      </c>
      <c r="J32" s="51">
        <v>8</v>
      </c>
      <c r="K32" s="51">
        <v>33.6</v>
      </c>
      <c r="L32" s="85">
        <v>35.746000000000002</v>
      </c>
      <c r="M32" s="51">
        <v>36</v>
      </c>
      <c r="N32" s="51">
        <v>92.153999999999996</v>
      </c>
      <c r="O32" s="51">
        <v>9</v>
      </c>
      <c r="P32" s="51">
        <v>2.325361</v>
      </c>
    </row>
    <row r="33" spans="1:16" ht="18" customHeight="1">
      <c r="A33" s="91"/>
      <c r="B33" s="91"/>
      <c r="C33" s="50" t="s">
        <v>205</v>
      </c>
      <c r="D33" s="80" t="s">
        <v>206</v>
      </c>
      <c r="E33" s="51">
        <v>0</v>
      </c>
      <c r="F33" s="51">
        <v>0</v>
      </c>
      <c r="G33" s="51">
        <v>227</v>
      </c>
      <c r="H33" s="51">
        <v>249.41914199999999</v>
      </c>
      <c r="I33" s="51">
        <v>0</v>
      </c>
      <c r="J33" s="51">
        <v>0</v>
      </c>
      <c r="K33" s="51">
        <v>0</v>
      </c>
      <c r="L33" s="85">
        <v>0.1</v>
      </c>
      <c r="M33" s="51">
        <v>199.3</v>
      </c>
      <c r="N33" s="51">
        <v>280.09800000000001</v>
      </c>
      <c r="O33" s="51">
        <v>1.7</v>
      </c>
      <c r="P33" s="51">
        <v>1.943376</v>
      </c>
    </row>
    <row r="34" spans="1:16" ht="18" customHeight="1">
      <c r="A34" s="91"/>
      <c r="B34" s="91"/>
      <c r="C34" s="44" t="s">
        <v>207</v>
      </c>
      <c r="D34" s="80" t="s">
        <v>208</v>
      </c>
      <c r="E34" s="51">
        <f t="shared" ref="E34:N34" si="2">E31+E32-E33</f>
        <v>0</v>
      </c>
      <c r="F34" s="51">
        <f t="shared" si="2"/>
        <v>-1.0943240000003804</v>
      </c>
      <c r="G34" s="51">
        <f t="shared" si="2"/>
        <v>2355</v>
      </c>
      <c r="H34" s="51">
        <f t="shared" si="2"/>
        <v>2184.4082050000002</v>
      </c>
      <c r="I34" s="51">
        <f t="shared" si="2"/>
        <v>0</v>
      </c>
      <c r="J34" s="51">
        <f t="shared" si="2"/>
        <v>0</v>
      </c>
      <c r="K34" s="51">
        <f>K31+K32-K33</f>
        <v>-699.80000000000007</v>
      </c>
      <c r="L34" s="85">
        <f>L31+L32-L33</f>
        <v>-197.62899999999996</v>
      </c>
      <c r="M34" s="51">
        <f t="shared" si="2"/>
        <v>2828.3</v>
      </c>
      <c r="N34" s="51">
        <f t="shared" si="2"/>
        <v>1930.4009999999998</v>
      </c>
      <c r="O34" s="51">
        <f>O31+O32-O33</f>
        <v>555.89999999999986</v>
      </c>
      <c r="P34" s="51">
        <f>P31+P32-P33</f>
        <v>456.5180849999997</v>
      </c>
    </row>
    <row r="35" spans="1:16" ht="18" customHeight="1">
      <c r="A35" s="91"/>
      <c r="B35" s="91" t="s">
        <v>209</v>
      </c>
      <c r="C35" s="50" t="s">
        <v>210</v>
      </c>
      <c r="D35" s="80" t="s">
        <v>211</v>
      </c>
      <c r="E35" s="51">
        <v>0</v>
      </c>
      <c r="F35" s="51">
        <v>0</v>
      </c>
      <c r="G35" s="51">
        <v>112</v>
      </c>
      <c r="H35" s="51">
        <v>1.4175789999999999</v>
      </c>
      <c r="I35" s="51">
        <v>0</v>
      </c>
      <c r="J35" s="51">
        <v>0</v>
      </c>
      <c r="K35" s="51">
        <v>119</v>
      </c>
      <c r="L35" s="85">
        <v>0</v>
      </c>
      <c r="M35" s="51">
        <v>115.4</v>
      </c>
      <c r="N35" s="51">
        <v>283.322</v>
      </c>
      <c r="O35" s="51">
        <v>17.600000000000001</v>
      </c>
      <c r="P35" s="51">
        <v>1.2166539999999999</v>
      </c>
    </row>
    <row r="36" spans="1:16" ht="18" customHeight="1">
      <c r="A36" s="91"/>
      <c r="B36" s="91"/>
      <c r="C36" s="50" t="s">
        <v>212</v>
      </c>
      <c r="D36" s="80" t="s">
        <v>213</v>
      </c>
      <c r="E36" s="51">
        <v>0</v>
      </c>
      <c r="F36" s="51">
        <v>0</v>
      </c>
      <c r="G36" s="51">
        <v>109</v>
      </c>
      <c r="H36" s="51">
        <v>369.33228400000002</v>
      </c>
      <c r="I36" s="51">
        <v>0</v>
      </c>
      <c r="J36" s="51">
        <v>0</v>
      </c>
      <c r="K36" s="51">
        <v>0</v>
      </c>
      <c r="L36" s="85">
        <v>0</v>
      </c>
      <c r="M36" s="51">
        <v>14.9</v>
      </c>
      <c r="N36" s="51">
        <v>241.77</v>
      </c>
      <c r="O36" s="51">
        <v>15.3</v>
      </c>
      <c r="P36" s="51">
        <v>0</v>
      </c>
    </row>
    <row r="37" spans="1:16" ht="18" customHeight="1">
      <c r="A37" s="91"/>
      <c r="B37" s="91"/>
      <c r="C37" s="50" t="s">
        <v>214</v>
      </c>
      <c r="D37" s="80" t="s">
        <v>215</v>
      </c>
      <c r="E37" s="51">
        <f t="shared" ref="E37:N37" si="3">E34+E35-E36</f>
        <v>0</v>
      </c>
      <c r="F37" s="51">
        <f t="shared" si="3"/>
        <v>-1.0943240000003804</v>
      </c>
      <c r="G37" s="51">
        <f t="shared" si="3"/>
        <v>2358</v>
      </c>
      <c r="H37" s="51">
        <f t="shared" si="3"/>
        <v>1816.4935</v>
      </c>
      <c r="I37" s="51">
        <f t="shared" si="3"/>
        <v>0</v>
      </c>
      <c r="J37" s="51">
        <f t="shared" si="3"/>
        <v>0</v>
      </c>
      <c r="K37" s="51">
        <f>K34+K35-K36</f>
        <v>-580.80000000000007</v>
      </c>
      <c r="L37" s="85">
        <f t="shared" si="3"/>
        <v>-197.62899999999996</v>
      </c>
      <c r="M37" s="51">
        <f t="shared" si="3"/>
        <v>2928.8</v>
      </c>
      <c r="N37" s="51">
        <f t="shared" si="3"/>
        <v>1971.953</v>
      </c>
      <c r="O37" s="51">
        <f t="shared" ref="O37:P37" si="4">O34+O35-O36</f>
        <v>558.19999999999993</v>
      </c>
      <c r="P37" s="51">
        <f t="shared" si="4"/>
        <v>457.73473899999971</v>
      </c>
    </row>
    <row r="38" spans="1:16" ht="18" customHeight="1">
      <c r="A38" s="91"/>
      <c r="B38" s="91"/>
      <c r="C38" s="50" t="s">
        <v>216</v>
      </c>
      <c r="D38" s="80" t="s">
        <v>217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85">
        <v>0</v>
      </c>
      <c r="M38" s="51">
        <v>0</v>
      </c>
      <c r="N38" s="51">
        <v>0</v>
      </c>
      <c r="O38" s="51">
        <v>0</v>
      </c>
      <c r="P38" s="51">
        <v>0</v>
      </c>
    </row>
    <row r="39" spans="1:16" ht="18" customHeight="1">
      <c r="A39" s="91"/>
      <c r="B39" s="91"/>
      <c r="C39" s="50" t="s">
        <v>218</v>
      </c>
      <c r="D39" s="80" t="s">
        <v>219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85">
        <v>0</v>
      </c>
      <c r="M39" s="51">
        <v>0</v>
      </c>
      <c r="N39" s="51">
        <v>0</v>
      </c>
      <c r="O39" s="51">
        <v>0</v>
      </c>
      <c r="P39" s="51">
        <v>0</v>
      </c>
    </row>
    <row r="40" spans="1:16" ht="18" customHeight="1">
      <c r="A40" s="91"/>
      <c r="B40" s="91"/>
      <c r="C40" s="50" t="s">
        <v>220</v>
      </c>
      <c r="D40" s="80" t="s">
        <v>221</v>
      </c>
      <c r="E40" s="86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0.4</v>
      </c>
      <c r="L40" s="85">
        <v>0.4</v>
      </c>
      <c r="M40" s="51">
        <v>880</v>
      </c>
      <c r="N40" s="51">
        <v>610.44100000000003</v>
      </c>
      <c r="O40" s="51">
        <v>187</v>
      </c>
      <c r="P40" s="51">
        <v>158.006551</v>
      </c>
    </row>
    <row r="41" spans="1:16" ht="18" customHeight="1">
      <c r="A41" s="91"/>
      <c r="B41" s="91"/>
      <c r="C41" s="44" t="s">
        <v>222</v>
      </c>
      <c r="D41" s="80" t="s">
        <v>223</v>
      </c>
      <c r="E41" s="51">
        <f t="shared" ref="E41:N41" si="5">E34+E35-E36-E40</f>
        <v>0</v>
      </c>
      <c r="F41" s="51">
        <f t="shared" si="5"/>
        <v>-1.0943240000003804</v>
      </c>
      <c r="G41" s="51">
        <f t="shared" si="5"/>
        <v>2358</v>
      </c>
      <c r="H41" s="51">
        <f t="shared" si="5"/>
        <v>1816.4935</v>
      </c>
      <c r="I41" s="51">
        <f t="shared" si="5"/>
        <v>0</v>
      </c>
      <c r="J41" s="51">
        <f t="shared" si="5"/>
        <v>0</v>
      </c>
      <c r="K41" s="51">
        <f t="shared" si="5"/>
        <v>-581.20000000000005</v>
      </c>
      <c r="L41" s="85">
        <f>L34+L35-L36-L40</f>
        <v>-198.02899999999997</v>
      </c>
      <c r="M41" s="51">
        <f t="shared" si="5"/>
        <v>2048.8000000000002</v>
      </c>
      <c r="N41" s="51">
        <f t="shared" si="5"/>
        <v>1361.5119999999999</v>
      </c>
      <c r="O41" s="51">
        <f>O34+O35-O36-O40</f>
        <v>371.19999999999993</v>
      </c>
      <c r="P41" s="51">
        <f t="shared" ref="P41" si="6">P34+P35-P36-P40</f>
        <v>299.7281879999997</v>
      </c>
    </row>
    <row r="42" spans="1:16" ht="18" customHeight="1">
      <c r="A42" s="91"/>
      <c r="B42" s="91"/>
      <c r="C42" s="108" t="s">
        <v>224</v>
      </c>
      <c r="D42" s="108"/>
      <c r="E42" s="51">
        <f t="shared" ref="E42:M42" si="7">E37+E38-E39-E40</f>
        <v>0</v>
      </c>
      <c r="F42" s="51">
        <f t="shared" si="7"/>
        <v>-1.0943240000003804</v>
      </c>
      <c r="G42" s="51">
        <f t="shared" si="7"/>
        <v>2358</v>
      </c>
      <c r="H42" s="51">
        <f t="shared" si="7"/>
        <v>1816.4935</v>
      </c>
      <c r="I42" s="51">
        <f t="shared" si="7"/>
        <v>0</v>
      </c>
      <c r="J42" s="51">
        <f t="shared" si="7"/>
        <v>0</v>
      </c>
      <c r="K42" s="51">
        <f t="shared" si="7"/>
        <v>-581.20000000000005</v>
      </c>
      <c r="L42" s="85">
        <f>L37+L38-L39-L40</f>
        <v>-198.02899999999997</v>
      </c>
      <c r="M42" s="51">
        <f t="shared" si="7"/>
        <v>2048.8000000000002</v>
      </c>
      <c r="N42" s="51">
        <f>N37+N38-N39-N40</f>
        <v>1361.5119999999999</v>
      </c>
      <c r="O42" s="51">
        <f>O37+O38-O39-O40</f>
        <v>371.19999999999993</v>
      </c>
      <c r="P42" s="51">
        <f t="shared" ref="P42" si="8">P37+P38-P39-P40</f>
        <v>299.7281879999997</v>
      </c>
    </row>
    <row r="43" spans="1:16" ht="18" customHeight="1">
      <c r="A43" s="91"/>
      <c r="B43" s="91"/>
      <c r="C43" s="50" t="s">
        <v>225</v>
      </c>
      <c r="D43" s="80" t="s">
        <v>226</v>
      </c>
      <c r="E43" s="51"/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511</v>
      </c>
      <c r="L43" s="85">
        <v>709</v>
      </c>
      <c r="M43" s="51">
        <v>10951</v>
      </c>
      <c r="N43" s="51">
        <v>9590</v>
      </c>
      <c r="O43" s="51">
        <v>4445.3999999999996</v>
      </c>
      <c r="P43" s="51">
        <v>4170.7025270000004</v>
      </c>
    </row>
    <row r="44" spans="1:16" ht="18" customHeight="1">
      <c r="A44" s="91"/>
      <c r="B44" s="91"/>
      <c r="C44" s="44" t="s">
        <v>227</v>
      </c>
      <c r="D44" s="63" t="s">
        <v>228</v>
      </c>
      <c r="E44" s="51">
        <f t="shared" ref="E44:M44" si="9">E41+E43</f>
        <v>0</v>
      </c>
      <c r="F44" s="51">
        <f t="shared" si="9"/>
        <v>-1.0943240000003804</v>
      </c>
      <c r="G44" s="51">
        <f t="shared" si="9"/>
        <v>2358</v>
      </c>
      <c r="H44" s="51">
        <f t="shared" si="9"/>
        <v>1816.4935</v>
      </c>
      <c r="I44" s="51">
        <f t="shared" si="9"/>
        <v>0</v>
      </c>
      <c r="J44" s="51">
        <f t="shared" si="9"/>
        <v>0</v>
      </c>
      <c r="K44" s="51">
        <f t="shared" si="9"/>
        <v>-70.200000000000045</v>
      </c>
      <c r="L44" s="85">
        <f>L41+L43</f>
        <v>510.971</v>
      </c>
      <c r="M44" s="51">
        <f t="shared" si="9"/>
        <v>12999.8</v>
      </c>
      <c r="N44" s="51">
        <v>10951</v>
      </c>
      <c r="O44" s="51">
        <f>O41+O43</f>
        <v>4816.5999999999995</v>
      </c>
      <c r="P44" s="51">
        <f>P41+P43</f>
        <v>4470.4307150000004</v>
      </c>
    </row>
    <row r="45" spans="1:16" ht="14.15" customHeight="1">
      <c r="A45" s="7" t="s">
        <v>229</v>
      </c>
    </row>
    <row r="46" spans="1:16" ht="14.15" customHeight="1">
      <c r="A46" s="7" t="s">
        <v>230</v>
      </c>
    </row>
    <row r="47" spans="1:16">
      <c r="A47" s="43"/>
    </row>
  </sheetData>
  <mergeCells count="16">
    <mergeCell ref="O6:P6"/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69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2025-09-01T02:49:10Z</cp:lastPrinted>
  <dcterms:created xsi:type="dcterms:W3CDTF">1999-07-06T05:17:05Z</dcterms:created>
  <dcterms:modified xsi:type="dcterms:W3CDTF">2025-09-18T00:45:53Z</dcterms:modified>
</cp:coreProperties>
</file>