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T:\500　歳入系\90_照会・回答\R7年度\01_国・他府県等\13_【地方債協会：照会】829〆都道府県及び指定都市の財政状況について（照会）\04_回答\"/>
    </mc:Choice>
  </mc:AlternateContent>
  <xr:revisionPtr revIDLastSave="0" documentId="13_ncr:1_{2A9DD901-6BB7-41E0-9804-A9F89F02F844}" xr6:coauthVersionLast="47" xr6:coauthVersionMax="47" xr10:uidLastSave="{00000000-0000-0000-0000-000000000000}"/>
  <bookViews>
    <workbookView xWindow="13245" yWindow="150" windowWidth="14310" windowHeight="1488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7" l="1"/>
  <c r="I44" i="7"/>
  <c r="H44" i="7"/>
  <c r="G44" i="7"/>
  <c r="I39" i="7"/>
  <c r="I45" i="7" s="1"/>
  <c r="H39" i="7"/>
  <c r="H45" i="7" s="1"/>
  <c r="G39" i="7"/>
  <c r="G45" i="7" s="1"/>
  <c r="F39" i="7"/>
  <c r="F45" i="7" s="1"/>
  <c r="F24" i="7"/>
  <c r="F27" i="7" s="1"/>
  <c r="F16" i="7"/>
  <c r="F15" i="7"/>
  <c r="F14" i="7"/>
  <c r="J27" i="7" l="1"/>
  <c r="J16" i="7"/>
  <c r="J15" i="7"/>
  <c r="J14" i="7"/>
  <c r="J24" i="4"/>
  <c r="J16" i="4"/>
  <c r="J15" i="4"/>
  <c r="J14" i="4"/>
  <c r="F26" i="5"/>
  <c r="G38" i="2" l="1"/>
  <c r="G39" i="2"/>
  <c r="G40" i="2"/>
  <c r="G41" i="2"/>
  <c r="G42" i="2"/>
  <c r="H40" i="5" l="1"/>
  <c r="F40" i="5"/>
  <c r="F32" i="2"/>
  <c r="F40" i="2"/>
  <c r="F39" i="2" s="1"/>
  <c r="F28" i="2"/>
  <c r="F31" i="8"/>
  <c r="F34" i="8" s="1"/>
  <c r="F27" i="8"/>
  <c r="F26" i="8"/>
  <c r="K27" i="7"/>
  <c r="K16" i="7"/>
  <c r="K15" i="7"/>
  <c r="K14" i="7"/>
  <c r="G24" i="7"/>
  <c r="G27" i="7" s="1"/>
  <c r="G16" i="7"/>
  <c r="G15" i="7"/>
  <c r="G14" i="7"/>
  <c r="E22" i="6"/>
  <c r="H22" i="6"/>
  <c r="G22" i="6"/>
  <c r="F22" i="6"/>
  <c r="H20" i="6"/>
  <c r="G20" i="6"/>
  <c r="F20" i="6"/>
  <c r="E20" i="6"/>
  <c r="H19" i="6"/>
  <c r="H23" i="6" s="1"/>
  <c r="G19" i="6"/>
  <c r="G23" i="6" s="1"/>
  <c r="F19" i="6"/>
  <c r="F23" i="6" s="1"/>
  <c r="E19" i="6"/>
  <c r="E23" i="6" s="1"/>
  <c r="H10" i="6"/>
  <c r="H40" i="2"/>
  <c r="H39" i="2"/>
  <c r="H32" i="2"/>
  <c r="H28" i="2"/>
  <c r="H45" i="2" s="1"/>
  <c r="H27" i="2"/>
  <c r="H39" i="5"/>
  <c r="H32" i="5"/>
  <c r="H28" i="5"/>
  <c r="H27" i="5"/>
  <c r="I44" i="4"/>
  <c r="I39" i="4"/>
  <c r="I45" i="4" s="1"/>
  <c r="G45" i="4"/>
  <c r="G44" i="4"/>
  <c r="G39" i="4"/>
  <c r="K24" i="4"/>
  <c r="K27" i="4" s="1"/>
  <c r="K16" i="4"/>
  <c r="K15" i="4"/>
  <c r="K14" i="4"/>
  <c r="G24" i="4"/>
  <c r="G27" i="4" s="1"/>
  <c r="G16" i="4"/>
  <c r="G15" i="4"/>
  <c r="G14" i="4"/>
  <c r="F39" i="5" l="1"/>
  <c r="G39" i="5" s="1"/>
  <c r="F32" i="5"/>
  <c r="F28" i="5"/>
  <c r="F41" i="8"/>
  <c r="F44" i="8" s="1"/>
  <c r="F37" i="8"/>
  <c r="F42" i="8" s="1"/>
  <c r="E21" i="6"/>
  <c r="F21" i="6"/>
  <c r="G21" i="6"/>
  <c r="H21" i="6"/>
  <c r="H45" i="5"/>
  <c r="I9" i="2" l="1"/>
  <c r="G45" i="2"/>
  <c r="G27" i="2"/>
  <c r="G44" i="5"/>
  <c r="F27" i="5"/>
  <c r="G19" i="5" s="1"/>
  <c r="N31" i="8"/>
  <c r="N34" i="8" s="1"/>
  <c r="M31" i="8"/>
  <c r="M34" i="8" s="1"/>
  <c r="L31" i="8"/>
  <c r="L34" i="8"/>
  <c r="L37" i="8" s="1"/>
  <c r="L42" i="8" s="1"/>
  <c r="K31" i="8"/>
  <c r="K34" i="8" s="1"/>
  <c r="J31" i="8"/>
  <c r="J34" i="8"/>
  <c r="J41" i="8" s="1"/>
  <c r="J44" i="8" s="1"/>
  <c r="I31" i="8"/>
  <c r="I34" i="8" s="1"/>
  <c r="I37" i="8" s="1"/>
  <c r="I42" i="8" s="1"/>
  <c r="H31" i="8"/>
  <c r="H34" i="8" s="1"/>
  <c r="G31" i="8"/>
  <c r="G34" i="8" s="1"/>
  <c r="G41" i="8" s="1"/>
  <c r="G44" i="8" s="1"/>
  <c r="E31" i="8"/>
  <c r="E34" i="8" s="1"/>
  <c r="O44" i="7"/>
  <c r="N44" i="7"/>
  <c r="M44" i="7"/>
  <c r="L44" i="7"/>
  <c r="K44" i="7"/>
  <c r="J44" i="7"/>
  <c r="O39" i="7"/>
  <c r="N39" i="7"/>
  <c r="M39" i="7"/>
  <c r="L39" i="7"/>
  <c r="K39" i="7"/>
  <c r="J39" i="7"/>
  <c r="O24" i="7"/>
  <c r="O27" i="7" s="1"/>
  <c r="N24" i="7"/>
  <c r="N27" i="7" s="1"/>
  <c r="M24" i="7"/>
  <c r="M27" i="7" s="1"/>
  <c r="L24" i="7"/>
  <c r="L27" i="7" s="1"/>
  <c r="I24" i="7"/>
  <c r="I27" i="7" s="1"/>
  <c r="H24" i="7"/>
  <c r="H27" i="7" s="1"/>
  <c r="O16" i="7"/>
  <c r="N16" i="7"/>
  <c r="M16" i="7"/>
  <c r="L16" i="7"/>
  <c r="I16" i="7"/>
  <c r="H16" i="7"/>
  <c r="O15" i="7"/>
  <c r="N15" i="7"/>
  <c r="M15" i="7"/>
  <c r="L15" i="7"/>
  <c r="I15" i="7"/>
  <c r="H15" i="7"/>
  <c r="O14" i="7"/>
  <c r="N14" i="7"/>
  <c r="M14" i="7"/>
  <c r="L14" i="7"/>
  <c r="I14" i="7"/>
  <c r="H14" i="7"/>
  <c r="I20" i="6"/>
  <c r="I19" i="6"/>
  <c r="I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5" i="4" s="1"/>
  <c r="N44" i="4"/>
  <c r="M39" i="4"/>
  <c r="M44" i="4"/>
  <c r="M45" i="4" s="1"/>
  <c r="L39" i="4"/>
  <c r="L44" i="4"/>
  <c r="L45" i="4"/>
  <c r="K39" i="4"/>
  <c r="K45" i="4" s="1"/>
  <c r="K44" i="4"/>
  <c r="J39" i="4"/>
  <c r="J44" i="4"/>
  <c r="O24" i="4"/>
  <c r="O27" i="4" s="1"/>
  <c r="N24" i="4"/>
  <c r="N27" i="4" s="1"/>
  <c r="M24" i="4"/>
  <c r="M27" i="4" s="1"/>
  <c r="L24" i="4"/>
  <c r="L27" i="4" s="1"/>
  <c r="J27" i="4"/>
  <c r="I24" i="4"/>
  <c r="I27" i="4" s="1"/>
  <c r="H24" i="4"/>
  <c r="H27" i="4" s="1"/>
  <c r="M16" i="4"/>
  <c r="L16" i="4"/>
  <c r="M15" i="4"/>
  <c r="L15" i="4"/>
  <c r="M14" i="4"/>
  <c r="L14" i="4"/>
  <c r="O16" i="4"/>
  <c r="N16" i="4"/>
  <c r="O15" i="4"/>
  <c r="N15" i="4"/>
  <c r="O14" i="4"/>
  <c r="N14" i="4"/>
  <c r="I16" i="4"/>
  <c r="H16" i="4"/>
  <c r="I15" i="4"/>
  <c r="H15" i="4"/>
  <c r="I14" i="4"/>
  <c r="H14" i="4"/>
  <c r="F24" i="4"/>
  <c r="F27" i="4" s="1"/>
  <c r="F16" i="4"/>
  <c r="F15" i="4"/>
  <c r="F14" i="4"/>
  <c r="G14" i="2"/>
  <c r="G30" i="5" l="1"/>
  <c r="G28" i="5"/>
  <c r="G37" i="5"/>
  <c r="G33" i="5"/>
  <c r="G35" i="5"/>
  <c r="G42" i="5"/>
  <c r="G40" i="5"/>
  <c r="G34" i="5"/>
  <c r="G29" i="2"/>
  <c r="G41" i="5"/>
  <c r="M45" i="7"/>
  <c r="G38" i="5"/>
  <c r="O45" i="7"/>
  <c r="I45" i="5"/>
  <c r="G45" i="5"/>
  <c r="G29" i="5"/>
  <c r="G28" i="2"/>
  <c r="J37" i="8"/>
  <c r="J42" i="8" s="1"/>
  <c r="G21" i="2"/>
  <c r="G43" i="5"/>
  <c r="G16" i="2"/>
  <c r="G18" i="2"/>
  <c r="J45" i="7"/>
  <c r="G36" i="5"/>
  <c r="G31" i="5"/>
  <c r="K45" i="7"/>
  <c r="G32" i="5"/>
  <c r="G9" i="2"/>
  <c r="J45" i="4"/>
  <c r="O45" i="4"/>
  <c r="G37" i="8"/>
  <c r="G42" i="8" s="1"/>
  <c r="G19" i="2"/>
  <c r="G25" i="2"/>
  <c r="G24" i="2"/>
  <c r="G36" i="2"/>
  <c r="L45" i="7"/>
  <c r="G12" i="2"/>
  <c r="G11" i="2"/>
  <c r="I27" i="2"/>
  <c r="G22" i="2"/>
  <c r="G15" i="2"/>
  <c r="G43" i="2"/>
  <c r="G23" i="2"/>
  <c r="G30" i="2"/>
  <c r="G26" i="2"/>
  <c r="G32" i="2"/>
  <c r="G13" i="2"/>
  <c r="G20" i="2"/>
  <c r="G17" i="2"/>
  <c r="G10" i="2"/>
  <c r="G31" i="2"/>
  <c r="N45" i="7"/>
  <c r="I23" i="6"/>
  <c r="E41" i="8"/>
  <c r="E44" i="8" s="1"/>
  <c r="E37" i="8"/>
  <c r="E42" i="8" s="1"/>
  <c r="K37" i="8"/>
  <c r="K42" i="8" s="1"/>
  <c r="K41" i="8"/>
  <c r="K44" i="8" s="1"/>
  <c r="H37" i="8"/>
  <c r="H42" i="8" s="1"/>
  <c r="H41" i="8"/>
  <c r="H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I41" i="8"/>
  <c r="I44" i="8" s="1"/>
  <c r="I45" i="2"/>
  <c r="G18" i="5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<sst xmlns="http://schemas.openxmlformats.org/spreadsheetml/2006/main" count="437" uniqueCount="263">
  <si>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</si>
  <si>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</si>
  <si>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</si>
  <si>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</si>
  <si>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</si>
  <si>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</si>
  <si>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</si>
  <si>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</si>
  <si>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</si>
  <si>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</si>
  <si>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</si>
  <si>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</si>
  <si>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</si>
  <si>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</si>
  <si>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</si>
  <si>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</si>
  <si>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</si>
  <si>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</si>
  <si>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</si>
  <si>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</si>
  <si>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</si>
  <si>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</si>
  <si>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</si>
  <si>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</si>
  <si>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</si>
  <si>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</si>
  <si>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</si>
  <si>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</si>
  <si>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</si>
  <si>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</si>
  <si>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</si>
  <si>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</si>
  <si>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</si>
  <si>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</si>
  <si>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</si>
  <si>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</si>
  <si>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</si>
  <si>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</si>
  <si>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</si>
  <si>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</si>
  <si>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</si>
  <si>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</si>
  <si>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</si>
  <si>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</si>
  <si>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</si>
  <si>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</si>
  <si>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</si>
  <si>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</si>
  <si>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</si>
  <si>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</si>
  <si>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</si>
  <si>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</si>
  <si>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</si>
  <si>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</si>
  <si>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</si>
  <si>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</si>
  <si>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</si>
  <si>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</si>
  <si>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</si>
  <si>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</si>
  <si>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</si>
  <si>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</si>
  <si>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</si>
  <si>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</si>
  <si>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</si>
  <si>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</si>
  <si>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</si>
  <si>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</si>
  <si>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</si>
  <si>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</si>
  <si>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</si>
  <si>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</si>
  <si>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</si>
  <si>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</si>
  <si>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</si>
  <si>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</si>
  <si>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</si>
  <si>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</si>
  <si>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</si>
  <si>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</si>
  <si>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</si>
  <si>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</si>
  <si>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</si>
  <si>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</si>
  <si>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</si>
  <si>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</si>
  <si>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</si>
  <si>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</si>
  <si>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</si>
  <si>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</si>
  <si>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</si>
  <si>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</si>
  <si>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</si>
  <si>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</si>
  <si>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</si>
  <si>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</si>
  <si>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</si>
  <si>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</si>
  <si>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</si>
  <si>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</si>
  <si>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</si>
  <si>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</si>
  <si>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</si>
  <si>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</si>
  <si>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</si>
  <si>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</si>
  <si>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</si>
  <si>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</si>
  <si>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</si>
  <si>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</si>
  <si>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</si>
  <si>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</si>
  <si>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</si>
  <si>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</si>
  <si>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</si>
  <si>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</si>
  <si>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</si>
  <si>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</si>
  <si>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</si>
  <si>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</si>
  <si>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</si>
  <si>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</si>
  <si>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</si>
  <si>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</si>
  <si>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</si>
  <si>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</si>
  <si>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</si>
  <si>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</si>
  <si>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</si>
  <si>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</si>
  <si>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</si>
  <si>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</si>
  <si>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</si>
  <si>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</si>
  <si>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</si>
  <si>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</si>
  <si>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</si>
  <si>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</si>
  <si>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</si>
  <si>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</si>
  <si>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</si>
  <si>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</si>
  <si>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</si>
  <si>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</si>
  <si>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</si>
  <si>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</si>
  <si>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</si>
  <si>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</si>
  <si>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</si>
  <si>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</si>
  <si>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</si>
  <si>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</si>
  <si>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</si>
  <si>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</si>
  <si>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</si>
  <si>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</si>
  <si>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</si>
  <si>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</si>
  <si>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</si>
  <si>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</si>
  <si>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</si>
  <si>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</si>
  <si>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</si>
  <si>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</si>
  <si>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</si>
  <si>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</si>
  <si>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</si>
  <si>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</si>
  <si>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</si>
  <si>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</si>
  <si>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</si>
  <si>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</si>
  <si>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</si>
  <si>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</si>
  <si>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</si>
  <si>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</si>
  <si>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</si>
  <si>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</si>
  <si>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</si>
  <si>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</si>
  <si>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</si>
  <si>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</si>
  <si>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</si>
  <si>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</si>
  <si>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</si>
  <si>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</si>
  <si>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</si>
  <si>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</si>
  <si>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</si>
  <si>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</si>
  <si>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</si>
  <si>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</si>
  <si>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</si>
  <si>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</si>
  <si>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</si>
  <si>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</si>
  <si>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</si>
  <si>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</si>
  <si>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</si>
  <si>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</si>
  <si>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</si>
  <si>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</si>
  <si>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</si>
  <si>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</si>
  <si>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</si>
  <si>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</si>
  <si>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</si>
  <si>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</si>
  <si>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</si>
  <si>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</si>
  <si>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</si>
  <si>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</si>
  <si>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</si>
  <si>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</si>
  <si>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</si>
  <si>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</si>
  <si>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</si>
  <si>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</si>
  <si>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</si>
  <si>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</si>
  <si>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</si>
  <si>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</si>
  <si>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</si>
  <si>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</si>
  <si>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</si>
  <si>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</si>
  <si>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</si>
  <si>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</si>
  <si>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</si>
  <si>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</si>
  <si>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</si>
  <si>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</si>
  <si>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</si>
  <si>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</si>
  <si>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</si>
  <si>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</si>
  <si>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</si>
  <si>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</si>
  <si>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</si>
  <si>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</si>
  <si>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</si>
  <si>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</si>
  <si>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</si>
  <si>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</si>
  <si>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</si>
  <si>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</si>
  <si>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</si>
  <si>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</si>
  <si>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</si>
  <si>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</si>
  <si>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水道事業</t>
    <rPh sb="0" eb="2">
      <t>スイドウ</t>
    </rPh>
    <rPh sb="2" eb="4">
      <t>ジギョウ</t>
    </rPh>
    <phoneticPr fontId="9"/>
  </si>
  <si>
    <t>病院事業</t>
    <rPh sb="0" eb="2">
      <t>ビョウイン</t>
    </rPh>
    <rPh sb="2" eb="4">
      <t>ジギョウ</t>
    </rPh>
    <phoneticPr fontId="14"/>
  </si>
  <si>
    <t>下水道事業</t>
    <rPh sb="0" eb="3">
      <t>ゲスイドウ</t>
    </rPh>
    <rPh sb="3" eb="5">
      <t>ジギョウ</t>
    </rPh>
    <phoneticPr fontId="14"/>
  </si>
  <si>
    <t>水道事業</t>
    <rPh sb="0" eb="2">
      <t>スイドウ</t>
    </rPh>
    <rPh sb="2" eb="4">
      <t>ジギョウ</t>
    </rPh>
    <phoneticPr fontId="14"/>
  </si>
  <si>
    <t>市場事業</t>
    <rPh sb="0" eb="2">
      <t>イチバ</t>
    </rPh>
    <rPh sb="2" eb="4">
      <t>ジギョウ</t>
    </rPh>
    <phoneticPr fontId="14"/>
  </si>
  <si>
    <t>駐車場整備事業</t>
    <phoneticPr fontId="9"/>
  </si>
  <si>
    <t>駐車場整備事業</t>
    <rPh sb="0" eb="3">
      <t>チュウシャバ</t>
    </rPh>
    <rPh sb="3" eb="5">
      <t>セイビ</t>
    </rPh>
    <rPh sb="5" eb="7">
      <t>ジギョウ</t>
    </rPh>
    <phoneticPr fontId="14"/>
  </si>
  <si>
    <t>土地開発公社</t>
    <rPh sb="0" eb="2">
      <t>トチ</t>
    </rPh>
    <rPh sb="2" eb="4">
      <t>カイハツ</t>
    </rPh>
    <rPh sb="4" eb="6">
      <t>コウシャ</t>
    </rPh>
    <phoneticPr fontId="14"/>
  </si>
  <si>
    <t>道路公社</t>
    <rPh sb="0" eb="2">
      <t>ドウロ</t>
    </rPh>
    <rPh sb="2" eb="4">
      <t>コウシャ</t>
    </rPh>
    <phoneticPr fontId="14"/>
  </si>
  <si>
    <t>住宅供給公社</t>
    <rPh sb="0" eb="2">
      <t>ジュウタク</t>
    </rPh>
    <rPh sb="2" eb="4">
      <t>キョウキュウ</t>
    </rPh>
    <rPh sb="4" eb="6">
      <t>コウシャ</t>
    </rPh>
    <phoneticPr fontId="14"/>
  </si>
  <si>
    <t>奈良県</t>
    <phoneticPr fontId="9"/>
  </si>
  <si>
    <t>奈良県</t>
    <phoneticPr fontId="16"/>
  </si>
  <si>
    <t>　　投資・出資・貸付金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</si>
</sst>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  <numFmt numFmtId="183" formatCode="#,##0.0;[Red]\-#,##0.0"/>
  </numFmts>
  <fonts count="21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11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29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8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5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8" xfId="0" applyNumberForma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 wrapText="1"/>
    </xf>
    <xf numFmtId="41" fontId="0" fillId="0" borderId="8" xfId="0" applyNumberFormat="1" applyBorder="1" applyAlignment="1">
      <alignment horizontal="centerContinuous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horizontal="left" vertical="center"/>
    </xf>
    <xf numFmtId="177" fontId="2" fillId="0" borderId="8" xfId="1" applyNumberFormat="1" applyBorder="1" applyAlignment="1">
      <alignment vertical="center"/>
    </xf>
    <xf numFmtId="178" fontId="2" fillId="0" borderId="8" xfId="1" applyNumberFormat="1" applyBorder="1" applyAlignment="1">
      <alignment vertical="center"/>
    </xf>
    <xf numFmtId="41" fontId="10" fillId="0" borderId="8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9" xfId="0" applyNumberFormat="1" applyBorder="1" applyAlignment="1">
      <alignment horizontal="left" vertical="center"/>
    </xf>
    <xf numFmtId="41" fontId="0" fillId="0" borderId="11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8" xfId="0" applyNumberFormat="1" applyBorder="1" applyAlignment="1">
      <alignment horizontal="right" vertical="center"/>
    </xf>
    <xf numFmtId="177" fontId="0" fillId="0" borderId="8" xfId="0" quotePrefix="1" applyNumberFormat="1" applyBorder="1" applyAlignment="1">
      <alignment horizontal="right" vertical="center"/>
    </xf>
    <xf numFmtId="177" fontId="2" fillId="0" borderId="8" xfId="1" quotePrefix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177" fontId="0" fillId="0" borderId="8" xfId="0" applyNumberFormat="1" applyBorder="1" applyAlignment="1">
      <alignment vertical="center"/>
    </xf>
    <xf numFmtId="177" fontId="2" fillId="0" borderId="8" xfId="1" applyNumberFormat="1" applyFill="1" applyBorder="1" applyAlignment="1">
      <alignment horizontal="right" vertical="center"/>
    </xf>
    <xf numFmtId="177" fontId="2" fillId="0" borderId="8" xfId="1" applyNumberFormat="1" applyBorder="1" applyAlignment="1">
      <alignment horizontal="right" vertical="center"/>
    </xf>
    <xf numFmtId="181" fontId="0" fillId="0" borderId="8" xfId="0" applyNumberFormat="1" applyBorder="1" applyAlignment="1">
      <alignment vertical="center"/>
    </xf>
    <xf numFmtId="41" fontId="2" fillId="0" borderId="8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182" fontId="2" fillId="0" borderId="8" xfId="1" applyNumberFormat="1" applyBorder="1" applyAlignment="1">
      <alignment vertical="center"/>
    </xf>
    <xf numFmtId="178" fontId="2" fillId="0" borderId="8" xfId="1" applyNumberFormat="1" applyFill="1" applyBorder="1" applyAlignment="1">
      <alignment vertical="center"/>
    </xf>
    <xf numFmtId="41" fontId="0" fillId="0" borderId="11" xfId="0" applyNumberFormat="1" applyBorder="1" applyAlignment="1">
      <alignment horizontal="left" vertical="center"/>
    </xf>
    <xf numFmtId="41" fontId="2" fillId="0" borderId="8" xfId="0" applyNumberFormat="1" applyFont="1" applyBorder="1" applyAlignment="1">
      <alignment vertical="center"/>
    </xf>
    <xf numFmtId="0" fontId="0" fillId="0" borderId="8" xfId="0" applyBorder="1" applyAlignment="1">
      <alignment horizontal="distributed" vertical="center"/>
    </xf>
    <xf numFmtId="177" fontId="2" fillId="0" borderId="8" xfId="1" applyNumberFormat="1" applyBorder="1" applyAlignment="1">
      <alignment horizontal="center" vertical="center"/>
    </xf>
    <xf numFmtId="177" fontId="2" fillId="0" borderId="8" xfId="1" applyNumberFormat="1" applyFill="1" applyBorder="1" applyAlignment="1">
      <alignment vertical="center"/>
    </xf>
    <xf numFmtId="41" fontId="0" fillId="0" borderId="8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41" fontId="0" fillId="0" borderId="8" xfId="0" applyNumberFormat="1" applyBorder="1" applyAlignment="1">
      <alignment horizontal="center" vertical="center"/>
    </xf>
    <xf numFmtId="177" fontId="2" fillId="0" borderId="8" xfId="1" applyNumberFormat="1" applyBorder="1" applyAlignment="1">
      <alignment vertical="center"/>
    </xf>
    <xf numFmtId="41" fontId="0" fillId="0" borderId="9" xfId="0" applyNumberFormat="1" applyBorder="1" applyAlignment="1">
      <alignment horizontal="center" vertical="center"/>
    </xf>
    <xf numFmtId="177" fontId="2" fillId="0" borderId="11" xfId="1" applyNumberFormat="1" applyFont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77" fontId="2" fillId="0" borderId="11" xfId="1" applyNumberFormat="1" applyBorder="1" applyAlignment="1">
      <alignment horizontal="right" vertical="center"/>
    </xf>
    <xf numFmtId="177" fontId="2" fillId="0" borderId="9" xfId="1" applyNumberFormat="1" applyBorder="1" applyAlignment="1">
      <alignment horizontal="right" vertical="center"/>
    </xf>
    <xf numFmtId="181" fontId="0" fillId="0" borderId="11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8" fontId="2" fillId="0" borderId="11" xfId="1" applyNumberFormat="1" applyBorder="1" applyAlignment="1">
      <alignment vertical="center"/>
    </xf>
    <xf numFmtId="183" fontId="2" fillId="0" borderId="8" xfId="1" applyNumberFormat="1" applyBorder="1" applyAlignment="1">
      <alignment vertical="center"/>
    </xf>
    <xf numFmtId="178" fontId="2" fillId="0" borderId="11" xfId="1" applyNumberFormat="1" applyFill="1" applyBorder="1" applyAlignment="1">
      <alignment vertical="center"/>
    </xf>
    <xf numFmtId="177" fontId="20" fillId="0" borderId="8" xfId="1" applyNumberFormat="1" applyFont="1" applyBorder="1" applyAlignment="1">
      <alignment vertical="center"/>
    </xf>
    <xf numFmtId="177" fontId="2" fillId="0" borderId="8" xfId="1" applyNumberFormat="1" applyBorder="1" applyAlignment="1">
      <alignment vertical="center"/>
    </xf>
    <xf numFmtId="177" fontId="2" fillId="0" borderId="8" xfId="1" applyNumberFormat="1" applyFont="1" applyBorder="1" applyAlignment="1">
      <alignment vertical="center"/>
    </xf>
    <xf numFmtId="177" fontId="2" fillId="0" borderId="8" xfId="0" quotePrefix="1" applyNumberFormat="1" applyFont="1" applyBorder="1" applyAlignment="1">
      <alignment horizontal="right" vertical="center"/>
    </xf>
    <xf numFmtId="0" fontId="0" fillId="0" borderId="8" xfId="0" applyBorder="1" applyAlignment="1">
      <alignment horizontal="center" vertical="center" textRotation="255"/>
    </xf>
    <xf numFmtId="41" fontId="0" fillId="0" borderId="8" xfId="0" applyNumberForma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176" fontId="0" fillId="2" borderId="13" xfId="0" applyNumberFormat="1" applyFill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7" fontId="2" fillId="0" borderId="8" xfId="1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80" fontId="15" fillId="0" borderId="8" xfId="1" applyNumberFormat="1" applyFont="1" applyBorder="1" applyAlignment="1">
      <alignment vertical="center" textRotation="255"/>
    </xf>
    <xf numFmtId="0" fontId="13" fillId="0" borderId="8" xfId="3" applyBorder="1" applyAlignment="1">
      <alignment vertical="center"/>
    </xf>
    <xf numFmtId="0" fontId="12" fillId="0" borderId="8" xfId="2" applyFont="1" applyBorder="1" applyAlignment="1">
      <alignment horizontal="distributed" vertical="center" justifyLastLine="1"/>
    </xf>
    <xf numFmtId="0" fontId="12" fillId="0" borderId="8" xfId="0" applyFont="1" applyBorder="1" applyAlignment="1">
      <alignment horizontal="distributed" vertical="center" justifyLastLine="1"/>
    </xf>
    <xf numFmtId="4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3" fillId="0" borderId="8" xfId="3" applyBorder="1" applyAlignment="1">
      <alignment vertical="center" textRotation="255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17" fillId="0" borderId="8" xfId="0" applyNumberFormat="1" applyFont="1" applyBorder="1" applyAlignment="1">
      <alignment horizontal="right" vertical="center"/>
    </xf>
    <xf numFmtId="41" fontId="0" fillId="0" borderId="8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7</xdr:row>
      <xdr:rowOff>152399</xdr:rowOff>
    </xdr:from>
    <xdr:to>
      <xdr:col>5</xdr:col>
      <xdr:colOff>1028700</xdr:colOff>
      <xdr:row>18</xdr:row>
      <xdr:rowOff>19049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CB123A-FFAA-4CE8-9B5A-656BD9BE05CC}"/>
            </a:ext>
          </a:extLst>
        </xdr:cNvPr>
        <xdr:cNvSpPr txBox="1"/>
      </xdr:nvSpPr>
      <xdr:spPr>
        <a:xfrm>
          <a:off x="3143250" y="1752599"/>
          <a:ext cx="942975" cy="2066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/>
            <a:t>R7.4</a:t>
          </a:r>
          <a:r>
            <a:rPr kumimoji="1" lang="ja-JP" altLang="en-US" sz="1100"/>
            <a:t>～</a:t>
          </a:r>
          <a:endParaRPr kumimoji="1" lang="en-US" altLang="ja-JP" sz="1100"/>
        </a:p>
        <a:p>
          <a:pPr algn="l"/>
          <a:r>
            <a:rPr kumimoji="1" lang="ja-JP" altLang="en-US" sz="1100"/>
            <a:t>広域水道企業団に移行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8</xdr:row>
      <xdr:rowOff>85725</xdr:rowOff>
    </xdr:from>
    <xdr:to>
      <xdr:col>7</xdr:col>
      <xdr:colOff>807077</xdr:colOff>
      <xdr:row>16</xdr:row>
      <xdr:rowOff>176690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C3E7BD0-F6C2-4174-9A18-364E1C48A3DC}"/>
            </a:ext>
          </a:extLst>
        </xdr:cNvPr>
        <xdr:cNvSpPr/>
      </xdr:nvSpPr>
      <xdr:spPr bwMode="auto">
        <a:xfrm>
          <a:off x="5953125" y="1866900"/>
          <a:ext cx="1445252" cy="191976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400"/>
            <a:t>H31.3.31</a:t>
          </a:r>
        </a:p>
        <a:p>
          <a:pPr algn="ctr"/>
          <a:r>
            <a:rPr kumimoji="1" lang="ja-JP" altLang="en-US" sz="1400"/>
            <a:t>解散</a:t>
          </a:r>
        </a:p>
      </xdr:txBody>
    </xdr:sp>
    <xdr:clientData/>
  </xdr:twoCellAnchor>
  <xdr:twoCellAnchor>
    <xdr:from>
      <xdr:col>8</xdr:col>
      <xdr:colOff>367609</xdr:colOff>
      <xdr:row>8</xdr:row>
      <xdr:rowOff>88415</xdr:rowOff>
    </xdr:from>
    <xdr:to>
      <xdr:col>9</xdr:col>
      <xdr:colOff>807245</xdr:colOff>
      <xdr:row>16</xdr:row>
      <xdr:rowOff>215238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09C5927-345A-442F-B95D-EC5E14E4766D}"/>
            </a:ext>
          </a:extLst>
        </xdr:cNvPr>
        <xdr:cNvSpPr/>
      </xdr:nvSpPr>
      <xdr:spPr bwMode="auto">
        <a:xfrm>
          <a:off x="7920934" y="1869590"/>
          <a:ext cx="1401661" cy="1955623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400"/>
            <a:t>H26.3.31</a:t>
          </a:r>
        </a:p>
        <a:p>
          <a:pPr algn="ctr"/>
          <a:r>
            <a:rPr kumimoji="1" lang="ja-JP" altLang="en-US" sz="1400"/>
            <a:t>解散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activeCell="F17" sqref="F17"/>
      <selection pane="topRight" activeCell="F17" sqref="F17"/>
      <selection pane="bottomLeft" activeCell="F17" sqref="F17"/>
      <selection pane="bottomRight" activeCell="E16" sqref="E16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11" ht="33.950000000000003" customHeight="1">
      <c r="A1" s="16" t="s">
        <v>0</v>
      </c>
      <c r="B1" s="16"/>
      <c r="C1" s="16"/>
      <c r="D1" s="16"/>
      <c r="E1" s="21" t="s">
        <v>260</v>
      </c>
      <c r="F1" s="1"/>
    </row>
    <row r="3" spans="1:11" ht="14.25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.25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8"/>
      <c r="F7" s="48" t="s">
        <v>241</v>
      </c>
      <c r="G7" s="48"/>
      <c r="H7" s="48" t="s">
        <v>238</v>
      </c>
      <c r="I7" s="49" t="s">
        <v>21</v>
      </c>
    </row>
    <row r="8" spans="1:11" ht="17.100000000000001" customHeight="1">
      <c r="A8" s="18"/>
      <c r="B8" s="19"/>
      <c r="C8" s="19"/>
      <c r="D8" s="19"/>
      <c r="E8" s="59"/>
      <c r="F8" s="51" t="s">
        <v>90</v>
      </c>
      <c r="G8" s="51" t="s">
        <v>2</v>
      </c>
      <c r="H8" s="51" t="s">
        <v>233</v>
      </c>
      <c r="I8" s="52"/>
    </row>
    <row r="9" spans="1:11" ht="18" customHeight="1">
      <c r="A9" s="104" t="s">
        <v>87</v>
      </c>
      <c r="B9" s="104" t="s">
        <v>89</v>
      </c>
      <c r="C9" s="60" t="s">
        <v>3</v>
      </c>
      <c r="D9" s="53"/>
      <c r="E9" s="53"/>
      <c r="F9" s="81">
        <v>173973</v>
      </c>
      <c r="G9" s="55">
        <f>F9/$F$27*100</f>
        <v>30.934032716927458</v>
      </c>
      <c r="H9" s="84">
        <v>160474</v>
      </c>
      <c r="I9" s="55">
        <f>(F9/H9-1)*100</f>
        <v>8.4119545845432917</v>
      </c>
      <c r="K9" s="25"/>
    </row>
    <row r="10" spans="1:11" ht="18" customHeight="1">
      <c r="A10" s="104"/>
      <c r="B10" s="104"/>
      <c r="C10" s="62"/>
      <c r="D10" s="64" t="s">
        <v>22</v>
      </c>
      <c r="E10" s="53"/>
      <c r="F10" s="81">
        <v>62307</v>
      </c>
      <c r="G10" s="55">
        <f t="shared" ref="G10:G26" si="0">F10/$F$27*100</f>
        <v>11.078769559032716</v>
      </c>
      <c r="H10" s="84">
        <v>56029</v>
      </c>
      <c r="I10" s="55">
        <f t="shared" ref="I10:I27" si="1">(F10/H10-1)*100</f>
        <v>11.20491174213354</v>
      </c>
    </row>
    <row r="11" spans="1:11" ht="18" customHeight="1">
      <c r="A11" s="104"/>
      <c r="B11" s="104"/>
      <c r="C11" s="62"/>
      <c r="D11" s="62"/>
      <c r="E11" s="47" t="s">
        <v>23</v>
      </c>
      <c r="F11" s="81">
        <v>46896</v>
      </c>
      <c r="G11" s="55">
        <f t="shared" si="0"/>
        <v>8.33854907539118</v>
      </c>
      <c r="H11" s="84">
        <v>44447</v>
      </c>
      <c r="I11" s="55">
        <f t="shared" si="1"/>
        <v>5.5099331788422079</v>
      </c>
    </row>
    <row r="12" spans="1:11" ht="18" customHeight="1">
      <c r="A12" s="104"/>
      <c r="B12" s="104"/>
      <c r="C12" s="62"/>
      <c r="D12" s="62"/>
      <c r="E12" s="47" t="s">
        <v>24</v>
      </c>
      <c r="F12" s="81">
        <v>1303</v>
      </c>
      <c r="G12" s="55">
        <f t="shared" si="0"/>
        <v>0.23168563300142248</v>
      </c>
      <c r="H12" s="84">
        <v>1105</v>
      </c>
      <c r="I12" s="55">
        <f t="shared" si="1"/>
        <v>17.918552036199099</v>
      </c>
    </row>
    <row r="13" spans="1:11" ht="18" customHeight="1">
      <c r="A13" s="104"/>
      <c r="B13" s="104"/>
      <c r="C13" s="62"/>
      <c r="D13" s="63"/>
      <c r="E13" s="47" t="s">
        <v>25</v>
      </c>
      <c r="F13" s="81">
        <v>266</v>
      </c>
      <c r="G13" s="55">
        <f t="shared" si="0"/>
        <v>4.72972972972973E-2</v>
      </c>
      <c r="H13" s="84">
        <v>145</v>
      </c>
      <c r="I13" s="55">
        <f t="shared" si="1"/>
        <v>83.448275862068954</v>
      </c>
    </row>
    <row r="14" spans="1:11" ht="18" customHeight="1">
      <c r="A14" s="104"/>
      <c r="B14" s="104"/>
      <c r="C14" s="62"/>
      <c r="D14" s="60" t="s">
        <v>26</v>
      </c>
      <c r="E14" s="53"/>
      <c r="F14" s="81">
        <v>25152</v>
      </c>
      <c r="G14" s="55">
        <f t="shared" si="0"/>
        <v>4.4722617354196306</v>
      </c>
      <c r="H14" s="84">
        <v>22858</v>
      </c>
      <c r="I14" s="55">
        <f t="shared" si="1"/>
        <v>10.035873654737948</v>
      </c>
    </row>
    <row r="15" spans="1:11" ht="18" customHeight="1">
      <c r="A15" s="104"/>
      <c r="B15" s="104"/>
      <c r="C15" s="62"/>
      <c r="D15" s="62"/>
      <c r="E15" s="47" t="s">
        <v>27</v>
      </c>
      <c r="F15" s="81">
        <v>1705</v>
      </c>
      <c r="G15" s="55">
        <f t="shared" si="0"/>
        <v>0.30316500711237554</v>
      </c>
      <c r="H15" s="84">
        <v>1554</v>
      </c>
      <c r="I15" s="55">
        <f t="shared" si="1"/>
        <v>9.7168597168597159</v>
      </c>
    </row>
    <row r="16" spans="1:11" ht="18" customHeight="1">
      <c r="A16" s="104"/>
      <c r="B16" s="104"/>
      <c r="C16" s="62"/>
      <c r="D16" s="63"/>
      <c r="E16" s="47" t="s">
        <v>28</v>
      </c>
      <c r="F16" s="81">
        <v>23447</v>
      </c>
      <c r="G16" s="55">
        <f t="shared" si="0"/>
        <v>4.1690967283072551</v>
      </c>
      <c r="H16" s="84">
        <v>21304</v>
      </c>
      <c r="I16" s="55">
        <f t="shared" si="1"/>
        <v>10.059143822756301</v>
      </c>
      <c r="K16" s="26"/>
    </row>
    <row r="17" spans="1:26" ht="18" customHeight="1">
      <c r="A17" s="104"/>
      <c r="B17" s="104"/>
      <c r="C17" s="62"/>
      <c r="D17" s="105" t="s">
        <v>29</v>
      </c>
      <c r="E17" s="106"/>
      <c r="F17" s="81">
        <v>18311</v>
      </c>
      <c r="G17" s="55">
        <f t="shared" si="0"/>
        <v>3.2558677098150781</v>
      </c>
      <c r="H17" s="84">
        <v>17699</v>
      </c>
      <c r="I17" s="55">
        <f t="shared" si="1"/>
        <v>3.4578224758460951</v>
      </c>
    </row>
    <row r="18" spans="1:26" ht="18" customHeight="1">
      <c r="A18" s="104"/>
      <c r="B18" s="104"/>
      <c r="C18" s="62"/>
      <c r="D18" s="105" t="s">
        <v>93</v>
      </c>
      <c r="E18" s="107"/>
      <c r="F18" s="81">
        <v>2143</v>
      </c>
      <c r="G18" s="55">
        <f t="shared" si="0"/>
        <v>0.38104551920341395</v>
      </c>
      <c r="H18" s="84">
        <v>2256</v>
      </c>
      <c r="I18" s="55">
        <f t="shared" si="1"/>
        <v>-5.0088652482269458</v>
      </c>
    </row>
    <row r="19" spans="1:26" ht="18" customHeight="1">
      <c r="A19" s="104"/>
      <c r="B19" s="104"/>
      <c r="C19" s="61"/>
      <c r="D19" s="105" t="s">
        <v>94</v>
      </c>
      <c r="E19" s="107"/>
      <c r="F19" s="81">
        <v>0</v>
      </c>
      <c r="G19" s="55">
        <f t="shared" si="0"/>
        <v>0</v>
      </c>
      <c r="H19" s="100">
        <v>0</v>
      </c>
      <c r="I19" s="55" t="e">
        <f t="shared" si="1"/>
        <v>#DIV/0!</v>
      </c>
      <c r="Z19" s="2" t="s">
        <v>95</v>
      </c>
    </row>
    <row r="20" spans="1:26" ht="18" customHeight="1">
      <c r="A20" s="104"/>
      <c r="B20" s="104"/>
      <c r="C20" s="53" t="s">
        <v>4</v>
      </c>
      <c r="D20" s="53"/>
      <c r="E20" s="53"/>
      <c r="F20" s="81">
        <v>28645</v>
      </c>
      <c r="G20" s="55">
        <f t="shared" si="0"/>
        <v>5.0933499288762443</v>
      </c>
      <c r="H20" s="84">
        <v>26038</v>
      </c>
      <c r="I20" s="55">
        <f t="shared" si="1"/>
        <v>10.012289730394031</v>
      </c>
    </row>
    <row r="21" spans="1:26" ht="18" customHeight="1">
      <c r="A21" s="104"/>
      <c r="B21" s="104"/>
      <c r="C21" s="53" t="s">
        <v>5</v>
      </c>
      <c r="D21" s="53"/>
      <c r="E21" s="53"/>
      <c r="F21" s="54">
        <v>175700</v>
      </c>
      <c r="G21" s="55">
        <f t="shared" si="0"/>
        <v>31.241109530583216</v>
      </c>
      <c r="H21" s="84">
        <v>176400</v>
      </c>
      <c r="I21" s="55">
        <f t="shared" si="1"/>
        <v>-0.39682539682539542</v>
      </c>
    </row>
    <row r="22" spans="1:26" ht="18" customHeight="1">
      <c r="A22" s="104"/>
      <c r="B22" s="104"/>
      <c r="C22" s="53" t="s">
        <v>30</v>
      </c>
      <c r="D22" s="53"/>
      <c r="E22" s="53"/>
      <c r="F22" s="54">
        <v>7134</v>
      </c>
      <c r="G22" s="55">
        <f t="shared" si="0"/>
        <v>1.2684921763869133</v>
      </c>
      <c r="H22" s="84">
        <v>7149</v>
      </c>
      <c r="I22" s="55">
        <f t="shared" si="1"/>
        <v>-0.20981955518254436</v>
      </c>
    </row>
    <row r="23" spans="1:26" ht="18" customHeight="1">
      <c r="A23" s="104"/>
      <c r="B23" s="104"/>
      <c r="C23" s="53" t="s">
        <v>6</v>
      </c>
      <c r="D23" s="53"/>
      <c r="E23" s="53"/>
      <c r="F23" s="54">
        <v>61692</v>
      </c>
      <c r="G23" s="55">
        <f t="shared" si="0"/>
        <v>10.969416785206258</v>
      </c>
      <c r="H23" s="84">
        <v>61279</v>
      </c>
      <c r="I23" s="55">
        <f t="shared" si="1"/>
        <v>0.67396661172669514</v>
      </c>
    </row>
    <row r="24" spans="1:26" ht="18" customHeight="1">
      <c r="A24" s="104"/>
      <c r="B24" s="104"/>
      <c r="C24" s="53" t="s">
        <v>31</v>
      </c>
      <c r="D24" s="53"/>
      <c r="E24" s="53"/>
      <c r="F24" s="54">
        <v>2303</v>
      </c>
      <c r="G24" s="55">
        <f t="shared" si="0"/>
        <v>0.40949502133712662</v>
      </c>
      <c r="H24" s="84">
        <v>2696</v>
      </c>
      <c r="I24" s="55">
        <f t="shared" si="1"/>
        <v>-14.577151335311578</v>
      </c>
    </row>
    <row r="25" spans="1:26" ht="18" customHeight="1">
      <c r="A25" s="104"/>
      <c r="B25" s="104"/>
      <c r="C25" s="53" t="s">
        <v>7</v>
      </c>
      <c r="D25" s="53"/>
      <c r="E25" s="53"/>
      <c r="F25" s="54">
        <v>63080</v>
      </c>
      <c r="G25" s="55">
        <f t="shared" si="0"/>
        <v>11.216216216216218</v>
      </c>
      <c r="H25" s="84">
        <v>45038</v>
      </c>
      <c r="I25" s="55">
        <f t="shared" si="1"/>
        <v>40.059505306629958</v>
      </c>
    </row>
    <row r="26" spans="1:26" ht="18" customHeight="1">
      <c r="A26" s="104"/>
      <c r="B26" s="104"/>
      <c r="C26" s="53" t="s">
        <v>8</v>
      </c>
      <c r="D26" s="53"/>
      <c r="E26" s="53"/>
      <c r="F26" s="54">
        <v>49874</v>
      </c>
      <c r="G26" s="55">
        <f t="shared" si="0"/>
        <v>8.8680654338549072</v>
      </c>
      <c r="H26" s="84">
        <v>57004</v>
      </c>
      <c r="I26" s="55">
        <f t="shared" si="1"/>
        <v>-12.507894182864366</v>
      </c>
    </row>
    <row r="27" spans="1:26" ht="18" customHeight="1">
      <c r="A27" s="104"/>
      <c r="B27" s="104"/>
      <c r="C27" s="53" t="s">
        <v>9</v>
      </c>
      <c r="D27" s="53"/>
      <c r="E27" s="53"/>
      <c r="F27" s="54">
        <v>562400</v>
      </c>
      <c r="G27" s="55">
        <f>F27/$F$27*100</f>
        <v>100</v>
      </c>
      <c r="H27" s="84">
        <f>SUM(H9,H20:H26)</f>
        <v>536078</v>
      </c>
      <c r="I27" s="55">
        <f t="shared" si="1"/>
        <v>4.9101063651185051</v>
      </c>
    </row>
    <row r="28" spans="1:26" ht="18" customHeight="1">
      <c r="A28" s="104"/>
      <c r="B28" s="104" t="s">
        <v>88</v>
      </c>
      <c r="C28" s="60" t="s">
        <v>10</v>
      </c>
      <c r="D28" s="53"/>
      <c r="E28" s="53"/>
      <c r="F28" s="87">
        <f>SUM(F29:F31)</f>
        <v>240952</v>
      </c>
      <c r="G28" s="55">
        <f>F28/$F$45*100</f>
        <v>42.843527738264584</v>
      </c>
      <c r="H28" s="84">
        <f>SUM(H29:H31)</f>
        <v>238559</v>
      </c>
      <c r="I28" s="55">
        <f>(F28/H28-1)*100</f>
        <v>1.0031061498413374</v>
      </c>
    </row>
    <row r="29" spans="1:26" ht="18" customHeight="1">
      <c r="A29" s="104"/>
      <c r="B29" s="104"/>
      <c r="C29" s="62"/>
      <c r="D29" s="53" t="s">
        <v>11</v>
      </c>
      <c r="E29" s="53"/>
      <c r="F29" s="54">
        <v>147329</v>
      </c>
      <c r="G29" s="55">
        <f t="shared" ref="G29:G44" si="2">F29/$F$45*100</f>
        <v>26.196479374110954</v>
      </c>
      <c r="H29" s="84">
        <v>143514</v>
      </c>
      <c r="I29" s="55">
        <f t="shared" ref="I29:I45" si="3">(F29/H29-1)*100</f>
        <v>2.6582772412447664</v>
      </c>
    </row>
    <row r="30" spans="1:26" ht="18" customHeight="1">
      <c r="A30" s="104"/>
      <c r="B30" s="104"/>
      <c r="C30" s="62"/>
      <c r="D30" s="53" t="s">
        <v>32</v>
      </c>
      <c r="E30" s="53"/>
      <c r="F30" s="54">
        <v>17683</v>
      </c>
      <c r="G30" s="55">
        <f t="shared" si="2"/>
        <v>3.1442034139402559</v>
      </c>
      <c r="H30" s="84">
        <v>17281</v>
      </c>
      <c r="I30" s="55">
        <f t="shared" si="3"/>
        <v>2.3262542676928399</v>
      </c>
    </row>
    <row r="31" spans="1:26" ht="18" customHeight="1">
      <c r="A31" s="104"/>
      <c r="B31" s="104"/>
      <c r="C31" s="61"/>
      <c r="D31" s="53" t="s">
        <v>12</v>
      </c>
      <c r="E31" s="53"/>
      <c r="F31" s="54">
        <v>75940</v>
      </c>
      <c r="G31" s="55">
        <f t="shared" si="2"/>
        <v>13.502844950213372</v>
      </c>
      <c r="H31" s="84">
        <v>77764</v>
      </c>
      <c r="I31" s="55">
        <f t="shared" si="3"/>
        <v>-2.3455583560516469</v>
      </c>
    </row>
    <row r="32" spans="1:26" ht="18" customHeight="1">
      <c r="A32" s="104"/>
      <c r="B32" s="104"/>
      <c r="C32" s="60" t="s">
        <v>13</v>
      </c>
      <c r="D32" s="53"/>
      <c r="E32" s="53"/>
      <c r="F32" s="87">
        <f>SUM(F33:F38)+200</f>
        <v>230799</v>
      </c>
      <c r="G32" s="55">
        <f t="shared" si="2"/>
        <v>41.038229018492181</v>
      </c>
      <c r="H32" s="84">
        <f>SUM(H33:H38)+122</f>
        <v>207933</v>
      </c>
      <c r="I32" s="55">
        <f t="shared" si="3"/>
        <v>10.996811472926371</v>
      </c>
    </row>
    <row r="33" spans="1:9" ht="18" customHeight="1">
      <c r="A33" s="104"/>
      <c r="B33" s="104"/>
      <c r="C33" s="62"/>
      <c r="D33" s="53" t="s">
        <v>14</v>
      </c>
      <c r="E33" s="53"/>
      <c r="F33" s="54">
        <v>23038</v>
      </c>
      <c r="G33" s="55">
        <f t="shared" si="2"/>
        <v>4.0963726884779517</v>
      </c>
      <c r="H33" s="84">
        <v>20823</v>
      </c>
      <c r="I33" s="55">
        <f t="shared" si="3"/>
        <v>10.637276088940117</v>
      </c>
    </row>
    <row r="34" spans="1:9" ht="18" customHeight="1">
      <c r="A34" s="104"/>
      <c r="B34" s="104"/>
      <c r="C34" s="62"/>
      <c r="D34" s="53" t="s">
        <v>33</v>
      </c>
      <c r="E34" s="53"/>
      <c r="F34" s="54">
        <v>5572</v>
      </c>
      <c r="G34" s="55">
        <f t="shared" si="2"/>
        <v>0.99075391180654337</v>
      </c>
      <c r="H34" s="84">
        <v>5286</v>
      </c>
      <c r="I34" s="55">
        <f t="shared" si="3"/>
        <v>5.410518350359439</v>
      </c>
    </row>
    <row r="35" spans="1:9" ht="18" customHeight="1">
      <c r="A35" s="104"/>
      <c r="B35" s="104"/>
      <c r="C35" s="62"/>
      <c r="D35" s="53" t="s">
        <v>34</v>
      </c>
      <c r="E35" s="53"/>
      <c r="F35" s="54">
        <v>172361</v>
      </c>
      <c r="G35" s="55">
        <f t="shared" si="2"/>
        <v>30.6474039829303</v>
      </c>
      <c r="H35" s="84">
        <v>159389</v>
      </c>
      <c r="I35" s="55">
        <f t="shared" si="3"/>
        <v>8.1385791993173981</v>
      </c>
    </row>
    <row r="36" spans="1:9" ht="18" customHeight="1">
      <c r="A36" s="104"/>
      <c r="B36" s="104"/>
      <c r="C36" s="62"/>
      <c r="D36" s="53" t="s">
        <v>35</v>
      </c>
      <c r="E36" s="53"/>
      <c r="F36" s="54">
        <v>8802</v>
      </c>
      <c r="G36" s="55">
        <f t="shared" si="2"/>
        <v>1.5650782361308675</v>
      </c>
      <c r="H36" s="84">
        <v>8711</v>
      </c>
      <c r="I36" s="55">
        <f t="shared" si="3"/>
        <v>1.0446561818390432</v>
      </c>
    </row>
    <row r="37" spans="1:9" ht="18" customHeight="1">
      <c r="A37" s="104"/>
      <c r="B37" s="104"/>
      <c r="C37" s="62"/>
      <c r="D37" s="53" t="s">
        <v>15</v>
      </c>
      <c r="E37" s="53"/>
      <c r="F37" s="54">
        <v>5876</v>
      </c>
      <c r="G37" s="55">
        <f t="shared" si="2"/>
        <v>1.0448079658605973</v>
      </c>
      <c r="H37" s="84">
        <v>6272</v>
      </c>
      <c r="I37" s="55">
        <f t="shared" si="3"/>
        <v>-6.3137755102040778</v>
      </c>
    </row>
    <row r="38" spans="1:9" ht="18" customHeight="1">
      <c r="A38" s="104"/>
      <c r="B38" s="104"/>
      <c r="C38" s="61"/>
      <c r="D38" s="53" t="s">
        <v>262</v>
      </c>
      <c r="E38" s="53"/>
      <c r="F38" s="54">
        <v>14950</v>
      </c>
      <c r="G38" s="55">
        <f t="shared" si="2"/>
        <v>2.6582503556187764</v>
      </c>
      <c r="H38" s="84">
        <v>7330</v>
      </c>
      <c r="I38" s="55">
        <f t="shared" si="3"/>
        <v>103.95634379263301</v>
      </c>
    </row>
    <row r="39" spans="1:9" ht="18" customHeight="1">
      <c r="A39" s="104"/>
      <c r="B39" s="104"/>
      <c r="C39" s="60" t="s">
        <v>16</v>
      </c>
      <c r="D39" s="53"/>
      <c r="E39" s="53"/>
      <c r="F39" s="87">
        <f>F40+F43</f>
        <v>90648</v>
      </c>
      <c r="G39" s="55">
        <f t="shared" si="2"/>
        <v>16.118065433854909</v>
      </c>
      <c r="H39" s="84">
        <f>H40+H43</f>
        <v>89586</v>
      </c>
      <c r="I39" s="55">
        <f t="shared" si="3"/>
        <v>1.1854530841872712</v>
      </c>
    </row>
    <row r="40" spans="1:9" ht="18" customHeight="1">
      <c r="A40" s="104"/>
      <c r="B40" s="104"/>
      <c r="C40" s="62"/>
      <c r="D40" s="60" t="s">
        <v>17</v>
      </c>
      <c r="E40" s="53"/>
      <c r="F40" s="87">
        <f>SUM(F41:F42)</f>
        <v>89205</v>
      </c>
      <c r="G40" s="55">
        <f t="shared" si="2"/>
        <v>15.861486486486488</v>
      </c>
      <c r="H40" s="84">
        <f>SUM(H41:H42)</f>
        <v>85886</v>
      </c>
      <c r="I40" s="55">
        <f t="shared" si="3"/>
        <v>3.8644249353794624</v>
      </c>
    </row>
    <row r="41" spans="1:9" ht="18" customHeight="1">
      <c r="A41" s="104"/>
      <c r="B41" s="104"/>
      <c r="C41" s="62"/>
      <c r="D41" s="62"/>
      <c r="E41" s="56" t="s">
        <v>91</v>
      </c>
      <c r="F41" s="54">
        <v>47068</v>
      </c>
      <c r="G41" s="55">
        <f t="shared" si="2"/>
        <v>8.3691322901849219</v>
      </c>
      <c r="H41" s="84">
        <v>47460</v>
      </c>
      <c r="I41" s="57">
        <f t="shared" si="3"/>
        <v>-0.82595870206489952</v>
      </c>
    </row>
    <row r="42" spans="1:9" ht="18" customHeight="1">
      <c r="A42" s="104"/>
      <c r="B42" s="104"/>
      <c r="C42" s="62"/>
      <c r="D42" s="61"/>
      <c r="E42" s="47" t="s">
        <v>37</v>
      </c>
      <c r="F42" s="54">
        <v>42137</v>
      </c>
      <c r="G42" s="55">
        <f t="shared" si="2"/>
        <v>7.492354196301565</v>
      </c>
      <c r="H42" s="84">
        <v>38426</v>
      </c>
      <c r="I42" s="57">
        <f t="shared" si="3"/>
        <v>9.6575235517618374</v>
      </c>
    </row>
    <row r="43" spans="1:9" ht="18" customHeight="1">
      <c r="A43" s="104"/>
      <c r="B43" s="104"/>
      <c r="C43" s="62"/>
      <c r="D43" s="53" t="s">
        <v>38</v>
      </c>
      <c r="E43" s="53"/>
      <c r="F43" s="54">
        <v>1443</v>
      </c>
      <c r="G43" s="55">
        <f t="shared" si="2"/>
        <v>0.25657894736842107</v>
      </c>
      <c r="H43" s="84">
        <v>3700</v>
      </c>
      <c r="I43" s="57">
        <f t="shared" si="3"/>
        <v>-61</v>
      </c>
    </row>
    <row r="44" spans="1:9" ht="18" customHeight="1">
      <c r="A44" s="104"/>
      <c r="B44" s="104"/>
      <c r="C44" s="61"/>
      <c r="D44" s="53" t="s">
        <v>39</v>
      </c>
      <c r="E44" s="53"/>
      <c r="F44" s="54"/>
      <c r="G44" s="55">
        <f t="shared" si="2"/>
        <v>0</v>
      </c>
      <c r="H44" s="84">
        <v>0</v>
      </c>
      <c r="I44" s="55" t="e">
        <f t="shared" si="3"/>
        <v>#DIV/0!</v>
      </c>
    </row>
    <row r="45" spans="1:9" ht="18" customHeight="1">
      <c r="A45" s="104"/>
      <c r="B45" s="104"/>
      <c r="C45" s="47" t="s">
        <v>18</v>
      </c>
      <c r="D45" s="47"/>
      <c r="E45" s="47"/>
      <c r="F45" s="54">
        <v>562400</v>
      </c>
      <c r="G45" s="55">
        <f>F45/$F$45*100</f>
        <v>100</v>
      </c>
      <c r="H45" s="84">
        <f>SUM(H28,H32,H39)</f>
        <v>536078</v>
      </c>
      <c r="I45" s="55">
        <f t="shared" si="3"/>
        <v>4.9101063651185051</v>
      </c>
    </row>
    <row r="46" spans="1:9">
      <c r="A46" s="23" t="s">
        <v>19</v>
      </c>
    </row>
    <row r="47" spans="1:9">
      <c r="A47" s="24" t="s">
        <v>20</v>
      </c>
    </row>
    <row r="48" spans="1:9">
      <c r="A48" s="24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Normal="100" zoomScaleSheetLayoutView="100" workbookViewId="0">
      <pane xSplit="5" ySplit="7" topLeftCell="F23" activePane="bottomRight" state="frozen"/>
      <selection activeCell="F17" sqref="F17"/>
      <selection pane="topRight" activeCell="F17" sqref="F17"/>
      <selection pane="bottomLeft" activeCell="F17" sqref="F17"/>
      <selection pane="bottomRight" activeCell="F17" sqref="F17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22" t="s">
        <v>260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5.95" customHeight="1">
      <c r="A6" s="120" t="s">
        <v>48</v>
      </c>
      <c r="B6" s="121"/>
      <c r="C6" s="121"/>
      <c r="D6" s="121"/>
      <c r="E6" s="121"/>
      <c r="F6" s="110" t="s">
        <v>250</v>
      </c>
      <c r="G6" s="110"/>
      <c r="H6" s="110" t="s">
        <v>251</v>
      </c>
      <c r="I6" s="110"/>
      <c r="J6" s="110" t="s">
        <v>252</v>
      </c>
      <c r="K6" s="110"/>
      <c r="L6" s="110"/>
      <c r="M6" s="110"/>
      <c r="N6" s="110"/>
      <c r="O6" s="110"/>
    </row>
    <row r="7" spans="1:25" ht="15.95" customHeight="1">
      <c r="A7" s="121"/>
      <c r="B7" s="121"/>
      <c r="C7" s="121"/>
      <c r="D7" s="121"/>
      <c r="E7" s="121"/>
      <c r="F7" s="51" t="s">
        <v>243</v>
      </c>
      <c r="G7" s="51" t="s">
        <v>238</v>
      </c>
      <c r="H7" s="51" t="s">
        <v>243</v>
      </c>
      <c r="I7" s="51" t="s">
        <v>238</v>
      </c>
      <c r="J7" s="51" t="s">
        <v>243</v>
      </c>
      <c r="K7" s="51" t="s">
        <v>238</v>
      </c>
      <c r="L7" s="51" t="s">
        <v>243</v>
      </c>
      <c r="M7" s="51" t="s">
        <v>238</v>
      </c>
      <c r="N7" s="51" t="s">
        <v>243</v>
      </c>
      <c r="O7" s="51" t="s">
        <v>238</v>
      </c>
    </row>
    <row r="8" spans="1:25" ht="15.95" customHeight="1">
      <c r="A8" s="118" t="s">
        <v>82</v>
      </c>
      <c r="B8" s="60" t="s">
        <v>49</v>
      </c>
      <c r="C8" s="53"/>
      <c r="D8" s="53"/>
      <c r="E8" s="65" t="s">
        <v>40</v>
      </c>
      <c r="F8" s="54"/>
      <c r="G8" s="84">
        <v>11761</v>
      </c>
      <c r="H8" s="54"/>
      <c r="I8" s="54"/>
      <c r="J8" s="102">
        <v>12958</v>
      </c>
      <c r="K8" s="84">
        <v>13097</v>
      </c>
      <c r="L8" s="54"/>
      <c r="M8" s="54"/>
      <c r="N8" s="54"/>
      <c r="O8" s="54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5.95" customHeight="1">
      <c r="A9" s="118"/>
      <c r="B9" s="62"/>
      <c r="C9" s="53" t="s">
        <v>50</v>
      </c>
      <c r="D9" s="53"/>
      <c r="E9" s="65" t="s">
        <v>41</v>
      </c>
      <c r="F9" s="54"/>
      <c r="G9" s="84">
        <v>11761</v>
      </c>
      <c r="H9" s="54"/>
      <c r="I9" s="54"/>
      <c r="J9" s="102">
        <v>12958</v>
      </c>
      <c r="K9" s="84">
        <v>13097</v>
      </c>
      <c r="L9" s="54"/>
      <c r="M9" s="54"/>
      <c r="N9" s="54"/>
      <c r="O9" s="54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5.95" customHeight="1">
      <c r="A10" s="118"/>
      <c r="B10" s="61"/>
      <c r="C10" s="53" t="s">
        <v>51</v>
      </c>
      <c r="D10" s="53"/>
      <c r="E10" s="65" t="s">
        <v>42</v>
      </c>
      <c r="F10" s="54"/>
      <c r="G10" s="84">
        <v>0</v>
      </c>
      <c r="H10" s="54"/>
      <c r="I10" s="54"/>
      <c r="J10" s="103">
        <v>0</v>
      </c>
      <c r="K10" s="66">
        <v>0</v>
      </c>
      <c r="L10" s="54"/>
      <c r="M10" s="54"/>
      <c r="N10" s="54"/>
      <c r="O10" s="54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5.95" customHeight="1">
      <c r="A11" s="118"/>
      <c r="B11" s="60" t="s">
        <v>52</v>
      </c>
      <c r="C11" s="53"/>
      <c r="D11" s="53"/>
      <c r="E11" s="65" t="s">
        <v>43</v>
      </c>
      <c r="F11" s="54"/>
      <c r="G11" s="84">
        <v>11028</v>
      </c>
      <c r="H11" s="54"/>
      <c r="I11" s="54"/>
      <c r="J11" s="102">
        <v>13452</v>
      </c>
      <c r="K11" s="84">
        <v>13696</v>
      </c>
      <c r="L11" s="54"/>
      <c r="M11" s="54"/>
      <c r="N11" s="54"/>
      <c r="O11" s="54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5.95" customHeight="1">
      <c r="A12" s="118"/>
      <c r="B12" s="62"/>
      <c r="C12" s="53" t="s">
        <v>53</v>
      </c>
      <c r="D12" s="53"/>
      <c r="E12" s="65" t="s">
        <v>44</v>
      </c>
      <c r="F12" s="54"/>
      <c r="G12" s="84">
        <v>11028</v>
      </c>
      <c r="H12" s="54"/>
      <c r="I12" s="54"/>
      <c r="J12" s="102">
        <v>13452</v>
      </c>
      <c r="K12" s="84">
        <v>13696</v>
      </c>
      <c r="L12" s="54"/>
      <c r="M12" s="54"/>
      <c r="N12" s="54"/>
      <c r="O12" s="54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5.95" customHeight="1">
      <c r="A13" s="118"/>
      <c r="B13" s="61"/>
      <c r="C13" s="53" t="s">
        <v>54</v>
      </c>
      <c r="D13" s="53"/>
      <c r="E13" s="65" t="s">
        <v>45</v>
      </c>
      <c r="F13" s="54"/>
      <c r="G13" s="84">
        <v>0</v>
      </c>
      <c r="H13" s="66"/>
      <c r="I13" s="66"/>
      <c r="J13" s="103">
        <v>0</v>
      </c>
      <c r="K13" s="66">
        <v>0</v>
      </c>
      <c r="L13" s="54"/>
      <c r="M13" s="54"/>
      <c r="N13" s="54"/>
      <c r="O13" s="54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5.95" customHeight="1">
      <c r="A14" s="118"/>
      <c r="B14" s="53" t="s">
        <v>55</v>
      </c>
      <c r="C14" s="53"/>
      <c r="D14" s="53"/>
      <c r="E14" s="65" t="s">
        <v>96</v>
      </c>
      <c r="F14" s="54">
        <f t="shared" ref="F14:O15" si="0">F9-F12</f>
        <v>0</v>
      </c>
      <c r="G14" s="84">
        <f t="shared" si="0"/>
        <v>733</v>
      </c>
      <c r="H14" s="54">
        <f t="shared" si="0"/>
        <v>0</v>
      </c>
      <c r="I14" s="54">
        <f t="shared" si="0"/>
        <v>0</v>
      </c>
      <c r="J14" s="102">
        <f t="shared" si="0"/>
        <v>-494</v>
      </c>
      <c r="K14" s="84">
        <f t="shared" si="0"/>
        <v>-599</v>
      </c>
      <c r="L14" s="54">
        <f t="shared" si="0"/>
        <v>0</v>
      </c>
      <c r="M14" s="54">
        <f t="shared" si="0"/>
        <v>0</v>
      </c>
      <c r="N14" s="54">
        <f t="shared" si="0"/>
        <v>0</v>
      </c>
      <c r="O14" s="54">
        <f t="shared" si="0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5.95" customHeight="1">
      <c r="A15" s="118"/>
      <c r="B15" s="53" t="s">
        <v>56</v>
      </c>
      <c r="C15" s="53"/>
      <c r="D15" s="53"/>
      <c r="E15" s="65" t="s">
        <v>97</v>
      </c>
      <c r="F15" s="54">
        <f t="shared" ref="F15:O15" si="1">F10-F13</f>
        <v>0</v>
      </c>
      <c r="G15" s="84">
        <f t="shared" si="0"/>
        <v>0</v>
      </c>
      <c r="H15" s="54">
        <f t="shared" si="1"/>
        <v>0</v>
      </c>
      <c r="I15" s="54">
        <f t="shared" si="1"/>
        <v>0</v>
      </c>
      <c r="J15" s="102">
        <f t="shared" si="0"/>
        <v>0</v>
      </c>
      <c r="K15" s="84">
        <f t="shared" si="0"/>
        <v>0</v>
      </c>
      <c r="L15" s="54">
        <f t="shared" si="1"/>
        <v>0</v>
      </c>
      <c r="M15" s="54">
        <f t="shared" si="1"/>
        <v>0</v>
      </c>
      <c r="N15" s="54">
        <f t="shared" si="1"/>
        <v>0</v>
      </c>
      <c r="O15" s="54">
        <f t="shared" si="1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5.95" customHeight="1">
      <c r="A16" s="118"/>
      <c r="B16" s="53" t="s">
        <v>57</v>
      </c>
      <c r="C16" s="53"/>
      <c r="D16" s="53"/>
      <c r="E16" s="65" t="s">
        <v>98</v>
      </c>
      <c r="F16" s="54">
        <f t="shared" ref="F16:O16" si="2">F8-F11</f>
        <v>0</v>
      </c>
      <c r="G16" s="84">
        <f t="shared" si="2"/>
        <v>733</v>
      </c>
      <c r="H16" s="54">
        <f t="shared" si="2"/>
        <v>0</v>
      </c>
      <c r="I16" s="54">
        <f t="shared" si="2"/>
        <v>0</v>
      </c>
      <c r="J16" s="102">
        <f t="shared" si="2"/>
        <v>-494</v>
      </c>
      <c r="K16" s="84">
        <f t="shared" si="2"/>
        <v>-599</v>
      </c>
      <c r="L16" s="54">
        <f t="shared" si="2"/>
        <v>0</v>
      </c>
      <c r="M16" s="54">
        <f t="shared" si="2"/>
        <v>0</v>
      </c>
      <c r="N16" s="54">
        <f t="shared" si="2"/>
        <v>0</v>
      </c>
      <c r="O16" s="54">
        <f t="shared" si="2"/>
        <v>0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5.95" customHeight="1">
      <c r="A17" s="118"/>
      <c r="B17" s="53" t="s">
        <v>58</v>
      </c>
      <c r="C17" s="53"/>
      <c r="D17" s="53"/>
      <c r="E17" s="51"/>
      <c r="F17" s="54"/>
      <c r="G17" s="84">
        <v>0</v>
      </c>
      <c r="H17" s="66"/>
      <c r="I17" s="66"/>
      <c r="J17" s="102">
        <v>0</v>
      </c>
      <c r="K17" s="84">
        <v>0</v>
      </c>
      <c r="L17" s="54"/>
      <c r="M17" s="54"/>
      <c r="N17" s="66"/>
      <c r="O17" s="6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5.95" customHeight="1">
      <c r="A18" s="118"/>
      <c r="B18" s="53" t="s">
        <v>59</v>
      </c>
      <c r="C18" s="53"/>
      <c r="D18" s="53"/>
      <c r="E18" s="51"/>
      <c r="F18" s="67"/>
      <c r="G18" s="67">
        <v>0</v>
      </c>
      <c r="H18" s="67"/>
      <c r="I18" s="67"/>
      <c r="J18" s="67">
        <v>0</v>
      </c>
      <c r="K18" s="67">
        <v>0</v>
      </c>
      <c r="L18" s="67"/>
      <c r="M18" s="67"/>
      <c r="N18" s="67"/>
      <c r="O18" s="6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5.95" customHeight="1">
      <c r="A19" s="118" t="s">
        <v>83</v>
      </c>
      <c r="B19" s="60" t="s">
        <v>60</v>
      </c>
      <c r="C19" s="53"/>
      <c r="D19" s="53"/>
      <c r="E19" s="65"/>
      <c r="F19" s="54"/>
      <c r="G19" s="84">
        <v>497</v>
      </c>
      <c r="H19" s="54"/>
      <c r="I19" s="54"/>
      <c r="J19" s="102">
        <v>5890</v>
      </c>
      <c r="K19" s="84">
        <v>4372</v>
      </c>
      <c r="L19" s="54"/>
      <c r="M19" s="54"/>
      <c r="N19" s="54"/>
      <c r="O19" s="54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5.95" customHeight="1">
      <c r="A20" s="118"/>
      <c r="B20" s="61"/>
      <c r="C20" s="53" t="s">
        <v>61</v>
      </c>
      <c r="D20" s="53"/>
      <c r="E20" s="65"/>
      <c r="F20" s="54"/>
      <c r="G20" s="84">
        <v>0</v>
      </c>
      <c r="H20" s="54"/>
      <c r="I20" s="54"/>
      <c r="J20" s="102">
        <v>1207</v>
      </c>
      <c r="K20" s="84">
        <v>1027</v>
      </c>
      <c r="L20" s="54"/>
      <c r="M20" s="54"/>
      <c r="N20" s="54"/>
      <c r="O20" s="54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5.95" customHeight="1">
      <c r="A21" s="118"/>
      <c r="B21" s="53" t="s">
        <v>62</v>
      </c>
      <c r="C21" s="53"/>
      <c r="D21" s="53"/>
      <c r="E21" s="65" t="s">
        <v>99</v>
      </c>
      <c r="F21" s="54"/>
      <c r="G21" s="84">
        <v>497</v>
      </c>
      <c r="H21" s="54"/>
      <c r="I21" s="54"/>
      <c r="J21" s="102">
        <v>5890</v>
      </c>
      <c r="K21" s="84">
        <v>4372</v>
      </c>
      <c r="L21" s="54"/>
      <c r="M21" s="54"/>
      <c r="N21" s="54"/>
      <c r="O21" s="54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5.95" customHeight="1">
      <c r="A22" s="118"/>
      <c r="B22" s="60" t="s">
        <v>63</v>
      </c>
      <c r="C22" s="53"/>
      <c r="D22" s="53"/>
      <c r="E22" s="65" t="s">
        <v>100</v>
      </c>
      <c r="F22" s="54"/>
      <c r="G22" s="84">
        <v>7697</v>
      </c>
      <c r="H22" s="54"/>
      <c r="I22" s="54"/>
      <c r="J22" s="102">
        <v>7314</v>
      </c>
      <c r="K22" s="84">
        <v>5890</v>
      </c>
      <c r="L22" s="54"/>
      <c r="M22" s="54"/>
      <c r="N22" s="54"/>
      <c r="O22" s="54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5.95" customHeight="1">
      <c r="A23" s="118"/>
      <c r="B23" s="61" t="s">
        <v>64</v>
      </c>
      <c r="C23" s="53" t="s">
        <v>65</v>
      </c>
      <c r="D23" s="53"/>
      <c r="E23" s="65"/>
      <c r="F23" s="54"/>
      <c r="G23" s="84">
        <v>1874</v>
      </c>
      <c r="H23" s="54"/>
      <c r="I23" s="54"/>
      <c r="J23" s="102">
        <v>1390</v>
      </c>
      <c r="K23" s="84">
        <v>1478</v>
      </c>
      <c r="L23" s="54"/>
      <c r="M23" s="54"/>
      <c r="N23" s="54"/>
      <c r="O23" s="54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5.95" customHeight="1">
      <c r="A24" s="118"/>
      <c r="B24" s="53" t="s">
        <v>101</v>
      </c>
      <c r="C24" s="53"/>
      <c r="D24" s="53"/>
      <c r="E24" s="65" t="s">
        <v>102</v>
      </c>
      <c r="F24" s="54">
        <f t="shared" ref="F24:O24" si="3">F21-F22</f>
        <v>0</v>
      </c>
      <c r="G24" s="84">
        <f t="shared" si="3"/>
        <v>-7200</v>
      </c>
      <c r="H24" s="54">
        <f t="shared" si="3"/>
        <v>0</v>
      </c>
      <c r="I24" s="54">
        <f t="shared" si="3"/>
        <v>0</v>
      </c>
      <c r="J24" s="102">
        <f t="shared" si="3"/>
        <v>-1424</v>
      </c>
      <c r="K24" s="84">
        <f t="shared" si="3"/>
        <v>-1518</v>
      </c>
      <c r="L24" s="54">
        <f t="shared" si="3"/>
        <v>0</v>
      </c>
      <c r="M24" s="54">
        <f t="shared" si="3"/>
        <v>0</v>
      </c>
      <c r="N24" s="54">
        <f t="shared" si="3"/>
        <v>0</v>
      </c>
      <c r="O24" s="54">
        <f t="shared" si="3"/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5.95" customHeight="1">
      <c r="A25" s="118"/>
      <c r="B25" s="60" t="s">
        <v>66</v>
      </c>
      <c r="C25" s="60"/>
      <c r="D25" s="60"/>
      <c r="E25" s="122" t="s">
        <v>103</v>
      </c>
      <c r="F25" s="108"/>
      <c r="G25" s="108">
        <v>7200</v>
      </c>
      <c r="H25" s="108"/>
      <c r="I25" s="108"/>
      <c r="J25" s="116">
        <v>1424</v>
      </c>
      <c r="K25" s="108">
        <v>1518</v>
      </c>
      <c r="L25" s="108"/>
      <c r="M25" s="108"/>
      <c r="N25" s="108"/>
      <c r="O25" s="108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5.95" customHeight="1">
      <c r="A26" s="118"/>
      <c r="B26" s="77" t="s">
        <v>67</v>
      </c>
      <c r="C26" s="77"/>
      <c r="D26" s="77"/>
      <c r="E26" s="123"/>
      <c r="F26" s="109"/>
      <c r="G26" s="109"/>
      <c r="H26" s="109"/>
      <c r="I26" s="109"/>
      <c r="J26" s="117"/>
      <c r="K26" s="109"/>
      <c r="L26" s="109"/>
      <c r="M26" s="109"/>
      <c r="N26" s="109"/>
      <c r="O26" s="109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5.95" customHeight="1">
      <c r="A27" s="118"/>
      <c r="B27" s="53" t="s">
        <v>104</v>
      </c>
      <c r="C27" s="53"/>
      <c r="D27" s="53"/>
      <c r="E27" s="65" t="s">
        <v>105</v>
      </c>
      <c r="F27" s="54">
        <f>F24+F25</f>
        <v>0</v>
      </c>
      <c r="G27" s="84">
        <f>G24+G25</f>
        <v>0</v>
      </c>
      <c r="H27" s="54">
        <f t="shared" ref="H27:O27" si="4">H24+H25</f>
        <v>0</v>
      </c>
      <c r="I27" s="54">
        <f t="shared" si="4"/>
        <v>0</v>
      </c>
      <c r="J27" s="54">
        <f t="shared" si="4"/>
        <v>0</v>
      </c>
      <c r="K27" s="84">
        <f t="shared" si="4"/>
        <v>0</v>
      </c>
      <c r="L27" s="54">
        <f t="shared" si="4"/>
        <v>0</v>
      </c>
      <c r="M27" s="54">
        <f t="shared" si="4"/>
        <v>0</v>
      </c>
      <c r="N27" s="54">
        <f t="shared" si="4"/>
        <v>0</v>
      </c>
      <c r="O27" s="54">
        <f t="shared" si="4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5.95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5.95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106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5.95" customHeight="1">
      <c r="A30" s="121" t="s">
        <v>68</v>
      </c>
      <c r="B30" s="121"/>
      <c r="C30" s="121"/>
      <c r="D30" s="121"/>
      <c r="E30" s="121"/>
      <c r="F30" s="112" t="s">
        <v>254</v>
      </c>
      <c r="G30" s="113"/>
      <c r="H30" s="114" t="s">
        <v>255</v>
      </c>
      <c r="I30" s="115"/>
      <c r="J30" s="111"/>
      <c r="K30" s="111"/>
      <c r="L30" s="111"/>
      <c r="M30" s="111"/>
      <c r="N30" s="111"/>
      <c r="O30" s="111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5.95" customHeight="1">
      <c r="A31" s="121"/>
      <c r="B31" s="121"/>
      <c r="C31" s="121"/>
      <c r="D31" s="121"/>
      <c r="E31" s="121"/>
      <c r="F31" s="51" t="s">
        <v>243</v>
      </c>
      <c r="G31" s="51" t="s">
        <v>238</v>
      </c>
      <c r="H31" s="51" t="s">
        <v>243</v>
      </c>
      <c r="I31" s="51" t="s">
        <v>238</v>
      </c>
      <c r="J31" s="51" t="s">
        <v>243</v>
      </c>
      <c r="K31" s="51" t="s">
        <v>238</v>
      </c>
      <c r="L31" s="51" t="s">
        <v>243</v>
      </c>
      <c r="M31" s="51" t="s">
        <v>238</v>
      </c>
      <c r="N31" s="51" t="s">
        <v>243</v>
      </c>
      <c r="O31" s="51" t="s">
        <v>238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5.95" customHeight="1">
      <c r="A32" s="118" t="s">
        <v>84</v>
      </c>
      <c r="B32" s="60" t="s">
        <v>49</v>
      </c>
      <c r="C32" s="53"/>
      <c r="D32" s="53"/>
      <c r="E32" s="65" t="s">
        <v>40</v>
      </c>
      <c r="F32" s="54">
        <v>1075</v>
      </c>
      <c r="G32" s="84">
        <v>833</v>
      </c>
      <c r="H32" s="54">
        <v>81</v>
      </c>
      <c r="I32" s="84">
        <v>78</v>
      </c>
      <c r="J32" s="54"/>
      <c r="K32" s="54"/>
      <c r="L32" s="54"/>
      <c r="M32" s="54"/>
      <c r="N32" s="54"/>
      <c r="O32" s="54"/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5.95" customHeight="1">
      <c r="A33" s="124"/>
      <c r="B33" s="62"/>
      <c r="C33" s="60" t="s">
        <v>69</v>
      </c>
      <c r="D33" s="53"/>
      <c r="E33" s="65"/>
      <c r="F33" s="54">
        <v>552</v>
      </c>
      <c r="G33" s="84">
        <v>551</v>
      </c>
      <c r="H33" s="54">
        <v>81</v>
      </c>
      <c r="I33" s="84">
        <v>78</v>
      </c>
      <c r="J33" s="54"/>
      <c r="K33" s="54"/>
      <c r="L33" s="54"/>
      <c r="M33" s="54"/>
      <c r="N33" s="54"/>
      <c r="O33" s="54"/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5.95" customHeight="1">
      <c r="A34" s="124"/>
      <c r="B34" s="62"/>
      <c r="C34" s="61"/>
      <c r="D34" s="53" t="s">
        <v>70</v>
      </c>
      <c r="E34" s="65"/>
      <c r="F34" s="54">
        <v>391</v>
      </c>
      <c r="G34" s="84">
        <v>387</v>
      </c>
      <c r="H34" s="54">
        <v>81</v>
      </c>
      <c r="I34" s="84">
        <v>78</v>
      </c>
      <c r="J34" s="54"/>
      <c r="K34" s="54"/>
      <c r="L34" s="54"/>
      <c r="M34" s="54"/>
      <c r="N34" s="54"/>
      <c r="O34" s="54"/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5.95" customHeight="1">
      <c r="A35" s="124"/>
      <c r="B35" s="61"/>
      <c r="C35" s="53" t="s">
        <v>71</v>
      </c>
      <c r="D35" s="53"/>
      <c r="E35" s="65"/>
      <c r="F35" s="54">
        <v>296</v>
      </c>
      <c r="G35" s="84">
        <v>280</v>
      </c>
      <c r="H35" s="54">
        <v>0</v>
      </c>
      <c r="I35" s="84">
        <v>0</v>
      </c>
      <c r="J35" s="67"/>
      <c r="K35" s="67"/>
      <c r="L35" s="54"/>
      <c r="M35" s="54"/>
      <c r="N35" s="54"/>
      <c r="O35" s="54"/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5.95" customHeight="1">
      <c r="A36" s="124"/>
      <c r="B36" s="60" t="s">
        <v>52</v>
      </c>
      <c r="C36" s="53"/>
      <c r="D36" s="53"/>
      <c r="E36" s="65" t="s">
        <v>41</v>
      </c>
      <c r="F36" s="54">
        <v>654</v>
      </c>
      <c r="G36" s="84">
        <v>640</v>
      </c>
      <c r="H36" s="54">
        <v>81</v>
      </c>
      <c r="I36" s="84">
        <v>78</v>
      </c>
      <c r="J36" s="54"/>
      <c r="K36" s="54"/>
      <c r="L36" s="54"/>
      <c r="M36" s="54"/>
      <c r="N36" s="54"/>
      <c r="O36" s="54"/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5.95" customHeight="1">
      <c r="A37" s="124"/>
      <c r="B37" s="62"/>
      <c r="C37" s="53" t="s">
        <v>72</v>
      </c>
      <c r="D37" s="53"/>
      <c r="E37" s="65"/>
      <c r="F37" s="54">
        <v>622</v>
      </c>
      <c r="G37" s="84">
        <v>616</v>
      </c>
      <c r="H37" s="54">
        <v>76</v>
      </c>
      <c r="I37" s="84">
        <v>72</v>
      </c>
      <c r="J37" s="54"/>
      <c r="K37" s="54"/>
      <c r="L37" s="54"/>
      <c r="M37" s="54"/>
      <c r="N37" s="54"/>
      <c r="O37" s="54"/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5.95" customHeight="1">
      <c r="A38" s="124"/>
      <c r="B38" s="61"/>
      <c r="C38" s="53" t="s">
        <v>73</v>
      </c>
      <c r="D38" s="53"/>
      <c r="E38" s="65"/>
      <c r="F38" s="54">
        <v>33</v>
      </c>
      <c r="G38" s="84">
        <v>24</v>
      </c>
      <c r="H38" s="54">
        <v>5</v>
      </c>
      <c r="I38" s="84">
        <v>6</v>
      </c>
      <c r="J38" s="54"/>
      <c r="K38" s="67"/>
      <c r="L38" s="54"/>
      <c r="M38" s="54"/>
      <c r="N38" s="54"/>
      <c r="O38" s="54"/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5.95" customHeight="1">
      <c r="A39" s="124"/>
      <c r="B39" s="47" t="s">
        <v>74</v>
      </c>
      <c r="C39" s="47"/>
      <c r="D39" s="47"/>
      <c r="E39" s="65" t="s">
        <v>107</v>
      </c>
      <c r="F39" s="54">
        <v>421</v>
      </c>
      <c r="G39" s="84">
        <f>G32-G36</f>
        <v>193</v>
      </c>
      <c r="H39" s="54">
        <v>0</v>
      </c>
      <c r="I39" s="84">
        <f t="shared" ref="I39:O39" si="5">I32-I36</f>
        <v>0</v>
      </c>
      <c r="J39" s="54">
        <f t="shared" si="5"/>
        <v>0</v>
      </c>
      <c r="K39" s="54">
        <f t="shared" si="5"/>
        <v>0</v>
      </c>
      <c r="L39" s="54">
        <f t="shared" si="5"/>
        <v>0</v>
      </c>
      <c r="M39" s="54">
        <f t="shared" si="5"/>
        <v>0</v>
      </c>
      <c r="N39" s="54">
        <f t="shared" si="5"/>
        <v>0</v>
      </c>
      <c r="O39" s="54">
        <f t="shared" si="5"/>
        <v>0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5.95" customHeight="1">
      <c r="A40" s="118" t="s">
        <v>85</v>
      </c>
      <c r="B40" s="60" t="s">
        <v>75</v>
      </c>
      <c r="C40" s="53"/>
      <c r="D40" s="53"/>
      <c r="E40" s="65" t="s">
        <v>43</v>
      </c>
      <c r="F40" s="54">
        <v>250</v>
      </c>
      <c r="G40" s="84">
        <v>480</v>
      </c>
      <c r="H40" s="54">
        <v>0</v>
      </c>
      <c r="I40" s="84">
        <v>0</v>
      </c>
      <c r="J40" s="54"/>
      <c r="K40" s="54"/>
      <c r="L40" s="54"/>
      <c r="M40" s="54"/>
      <c r="N40" s="54"/>
      <c r="O40" s="54"/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5.95" customHeight="1">
      <c r="A41" s="119"/>
      <c r="B41" s="61"/>
      <c r="C41" s="53" t="s">
        <v>76</v>
      </c>
      <c r="D41" s="53"/>
      <c r="E41" s="65"/>
      <c r="F41" s="67">
        <v>250</v>
      </c>
      <c r="G41" s="67">
        <v>480</v>
      </c>
      <c r="H41" s="67">
        <v>0</v>
      </c>
      <c r="I41" s="67">
        <v>0</v>
      </c>
      <c r="J41" s="54"/>
      <c r="K41" s="54"/>
      <c r="L41" s="54"/>
      <c r="M41" s="54"/>
      <c r="N41" s="54"/>
      <c r="O41" s="54"/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5.95" customHeight="1">
      <c r="A42" s="119"/>
      <c r="B42" s="60" t="s">
        <v>63</v>
      </c>
      <c r="C42" s="53"/>
      <c r="D42" s="53"/>
      <c r="E42" s="65" t="s">
        <v>44</v>
      </c>
      <c r="F42" s="54">
        <v>446</v>
      </c>
      <c r="G42" s="84">
        <v>673</v>
      </c>
      <c r="H42" s="54">
        <v>38</v>
      </c>
      <c r="I42" s="84">
        <v>35</v>
      </c>
      <c r="J42" s="54"/>
      <c r="K42" s="54"/>
      <c r="L42" s="54"/>
      <c r="M42" s="54"/>
      <c r="N42" s="54"/>
      <c r="O42" s="54"/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5.95" customHeight="1">
      <c r="A43" s="119"/>
      <c r="B43" s="61"/>
      <c r="C43" s="53" t="s">
        <v>77</v>
      </c>
      <c r="D43" s="53"/>
      <c r="E43" s="65"/>
      <c r="F43" s="54">
        <v>53</v>
      </c>
      <c r="G43" s="84">
        <v>24</v>
      </c>
      <c r="H43" s="54">
        <v>0</v>
      </c>
      <c r="I43" s="84">
        <v>0</v>
      </c>
      <c r="J43" s="67"/>
      <c r="K43" s="67"/>
      <c r="L43" s="54"/>
      <c r="M43" s="54"/>
      <c r="N43" s="54"/>
      <c r="O43" s="54"/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5.95" customHeight="1">
      <c r="A44" s="119"/>
      <c r="B44" s="53" t="s">
        <v>74</v>
      </c>
      <c r="C44" s="53"/>
      <c r="D44" s="53"/>
      <c r="E44" s="65" t="s">
        <v>108</v>
      </c>
      <c r="F44" s="67">
        <v>-196</v>
      </c>
      <c r="G44" s="67">
        <f>G40-G42</f>
        <v>-193</v>
      </c>
      <c r="H44" s="67">
        <v>-38</v>
      </c>
      <c r="I44" s="67">
        <f t="shared" ref="I44:O44" si="6">I40-I42</f>
        <v>-35</v>
      </c>
      <c r="J44" s="67">
        <f t="shared" si="6"/>
        <v>0</v>
      </c>
      <c r="K44" s="67">
        <f t="shared" si="6"/>
        <v>0</v>
      </c>
      <c r="L44" s="67">
        <f t="shared" si="6"/>
        <v>0</v>
      </c>
      <c r="M44" s="67">
        <f t="shared" si="6"/>
        <v>0</v>
      </c>
      <c r="N44" s="67">
        <f t="shared" si="6"/>
        <v>0</v>
      </c>
      <c r="O44" s="67">
        <f t="shared" si="6"/>
        <v>0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5.95" customHeight="1">
      <c r="A45" s="118" t="s">
        <v>86</v>
      </c>
      <c r="B45" s="47" t="s">
        <v>78</v>
      </c>
      <c r="C45" s="47"/>
      <c r="D45" s="47"/>
      <c r="E45" s="65" t="s">
        <v>109</v>
      </c>
      <c r="F45" s="54">
        <v>225</v>
      </c>
      <c r="G45" s="84">
        <f>G39+G44</f>
        <v>0</v>
      </c>
      <c r="H45" s="54">
        <v>-38</v>
      </c>
      <c r="I45" s="84">
        <f t="shared" ref="I45:O45" si="7">I39+I44</f>
        <v>-35</v>
      </c>
      <c r="J45" s="54">
        <f t="shared" si="7"/>
        <v>0</v>
      </c>
      <c r="K45" s="54">
        <f t="shared" si="7"/>
        <v>0</v>
      </c>
      <c r="L45" s="54">
        <f t="shared" si="7"/>
        <v>0</v>
      </c>
      <c r="M45" s="54">
        <f t="shared" si="7"/>
        <v>0</v>
      </c>
      <c r="N45" s="54">
        <f t="shared" si="7"/>
        <v>0</v>
      </c>
      <c r="O45" s="54">
        <f t="shared" si="7"/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5.95" customHeight="1">
      <c r="A46" s="119"/>
      <c r="B46" s="53" t="s">
        <v>79</v>
      </c>
      <c r="C46" s="53"/>
      <c r="D46" s="53"/>
      <c r="E46" s="53"/>
      <c r="F46" s="67">
        <v>0</v>
      </c>
      <c r="G46" s="67">
        <v>0</v>
      </c>
      <c r="H46" s="67">
        <v>0</v>
      </c>
      <c r="I46" s="67">
        <v>0</v>
      </c>
      <c r="J46" s="67"/>
      <c r="K46" s="67"/>
      <c r="L46" s="54"/>
      <c r="M46" s="54"/>
      <c r="N46" s="67"/>
      <c r="O46" s="67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5.95" customHeight="1">
      <c r="A47" s="119"/>
      <c r="B47" s="53" t="s">
        <v>80</v>
      </c>
      <c r="C47" s="53"/>
      <c r="D47" s="53"/>
      <c r="E47" s="53"/>
      <c r="F47" s="54">
        <v>0</v>
      </c>
      <c r="G47" s="84">
        <v>0</v>
      </c>
      <c r="H47" s="54">
        <v>0</v>
      </c>
      <c r="I47" s="84">
        <v>0</v>
      </c>
      <c r="J47" s="54"/>
      <c r="K47" s="54"/>
      <c r="L47" s="54"/>
      <c r="M47" s="54"/>
      <c r="N47" s="54"/>
      <c r="O47" s="54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5.95" customHeight="1">
      <c r="A48" s="119"/>
      <c r="B48" s="53" t="s">
        <v>81</v>
      </c>
      <c r="C48" s="53"/>
      <c r="D48" s="53"/>
      <c r="E48" s="53"/>
      <c r="F48" s="54">
        <v>0</v>
      </c>
      <c r="G48" s="84">
        <v>0</v>
      </c>
      <c r="H48" s="54">
        <v>0</v>
      </c>
      <c r="I48" s="84">
        <v>0</v>
      </c>
      <c r="J48" s="54"/>
      <c r="K48" s="54"/>
      <c r="L48" s="54"/>
      <c r="M48" s="54"/>
      <c r="N48" s="54"/>
      <c r="O48" s="54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" ht="15.95" customHeight="1">
      <c r="A49" s="8" t="s">
        <v>110</v>
      </c>
    </row>
    <row r="50" spans="1:1" ht="15.95" customHeight="1">
      <c r="A50" s="8"/>
    </row>
  </sheetData>
  <mergeCells count="28">
    <mergeCell ref="A45:A48"/>
    <mergeCell ref="A6:E7"/>
    <mergeCell ref="A30:E31"/>
    <mergeCell ref="A8:A18"/>
    <mergeCell ref="A19:A27"/>
    <mergeCell ref="E25:E26"/>
    <mergeCell ref="A32:A39"/>
    <mergeCell ref="A40:A44"/>
    <mergeCell ref="F6:G6"/>
    <mergeCell ref="H6:I6"/>
    <mergeCell ref="J25:J26"/>
    <mergeCell ref="K25:K26"/>
    <mergeCell ref="F25:F26"/>
    <mergeCell ref="G25:G26"/>
    <mergeCell ref="H25:H26"/>
    <mergeCell ref="I25:I26"/>
    <mergeCell ref="N30:O30"/>
    <mergeCell ref="F30:G30"/>
    <mergeCell ref="H30:I30"/>
    <mergeCell ref="J30:K30"/>
    <mergeCell ref="L30:M30"/>
    <mergeCell ref="N25:N26"/>
    <mergeCell ref="O25:O26"/>
    <mergeCell ref="N6:O6"/>
    <mergeCell ref="L6:M6"/>
    <mergeCell ref="J6:K6"/>
    <mergeCell ref="L25:L26"/>
    <mergeCell ref="M25:M26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F17" sqref="F17"/>
      <selection pane="topRight" activeCell="F17" sqref="F17"/>
      <selection pane="bottomLeft" activeCell="F17" sqref="F17"/>
      <selection pane="bottomRight" activeCell="F17" sqref="F17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0" width="14.625" style="2" customWidth="1"/>
    <col min="11" max="11" width="9" style="2"/>
    <col min="12" max="12" width="9.875" style="2" customWidth="1"/>
    <col min="13" max="16384" width="9" style="2"/>
  </cols>
  <sheetData>
    <row r="1" spans="1:9" ht="33.950000000000003" customHeight="1">
      <c r="A1" s="16" t="s">
        <v>0</v>
      </c>
      <c r="B1" s="16"/>
      <c r="C1" s="16"/>
      <c r="D1" s="16"/>
      <c r="E1" s="21" t="s">
        <v>260</v>
      </c>
      <c r="F1" s="1"/>
    </row>
    <row r="3" spans="1:9" ht="14.25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.25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8"/>
      <c r="F7" s="48" t="s">
        <v>235</v>
      </c>
      <c r="G7" s="48"/>
      <c r="H7" s="48" t="s">
        <v>245</v>
      </c>
      <c r="I7" s="68" t="s">
        <v>21</v>
      </c>
    </row>
    <row r="8" spans="1:9" ht="17.100000000000001" customHeight="1">
      <c r="A8" s="18"/>
      <c r="B8" s="19"/>
      <c r="C8" s="19"/>
      <c r="D8" s="19"/>
      <c r="E8" s="59"/>
      <c r="F8" s="51" t="s">
        <v>234</v>
      </c>
      <c r="G8" s="51" t="s">
        <v>2</v>
      </c>
      <c r="H8" s="51" t="s">
        <v>234</v>
      </c>
      <c r="I8" s="52"/>
    </row>
    <row r="9" spans="1:9" ht="18" customHeight="1">
      <c r="A9" s="104" t="s">
        <v>87</v>
      </c>
      <c r="B9" s="104" t="s">
        <v>89</v>
      </c>
      <c r="C9" s="60" t="s">
        <v>3</v>
      </c>
      <c r="D9" s="53"/>
      <c r="E9" s="53"/>
      <c r="F9" s="81">
        <v>168224</v>
      </c>
      <c r="G9" s="55">
        <f>F9/$F$27*100</f>
        <v>30.771031798293752</v>
      </c>
      <c r="H9" s="84">
        <v>166179</v>
      </c>
      <c r="I9" s="55">
        <f>(F9/H9-1)*100</f>
        <v>1.2306007377586914</v>
      </c>
    </row>
    <row r="10" spans="1:9" ht="18" customHeight="1">
      <c r="A10" s="104"/>
      <c r="B10" s="104"/>
      <c r="C10" s="62"/>
      <c r="D10" s="60" t="s">
        <v>22</v>
      </c>
      <c r="E10" s="53"/>
      <c r="F10" s="81">
        <v>59376</v>
      </c>
      <c r="G10" s="55">
        <f t="shared" ref="G10:G27" si="0">F10/$F$27*100</f>
        <v>10.860880635673208</v>
      </c>
      <c r="H10" s="84">
        <v>56344</v>
      </c>
      <c r="I10" s="55">
        <f t="shared" ref="I10:I45" si="1">(F10/H10-1)*100</f>
        <v>5.3812295896634943</v>
      </c>
    </row>
    <row r="11" spans="1:9" ht="18" customHeight="1">
      <c r="A11" s="104"/>
      <c r="B11" s="104"/>
      <c r="C11" s="62"/>
      <c r="D11" s="62"/>
      <c r="E11" s="47" t="s">
        <v>23</v>
      </c>
      <c r="F11" s="81">
        <v>47436</v>
      </c>
      <c r="G11" s="55">
        <f t="shared" si="0"/>
        <v>8.6768514860178243</v>
      </c>
      <c r="H11" s="84">
        <v>46576</v>
      </c>
      <c r="I11" s="55">
        <f t="shared" si="1"/>
        <v>1.8464445207832414</v>
      </c>
    </row>
    <row r="12" spans="1:9" ht="18" customHeight="1">
      <c r="A12" s="104"/>
      <c r="B12" s="104"/>
      <c r="C12" s="62"/>
      <c r="D12" s="62"/>
      <c r="E12" s="47" t="s">
        <v>24</v>
      </c>
      <c r="F12" s="81">
        <v>1085</v>
      </c>
      <c r="G12" s="55">
        <f t="shared" si="0"/>
        <v>0.19846496041675812</v>
      </c>
      <c r="H12" s="84">
        <v>1321</v>
      </c>
      <c r="I12" s="55">
        <f t="shared" si="1"/>
        <v>-17.865253595760787</v>
      </c>
    </row>
    <row r="13" spans="1:9" ht="18" customHeight="1">
      <c r="A13" s="104"/>
      <c r="B13" s="104"/>
      <c r="C13" s="62"/>
      <c r="D13" s="61"/>
      <c r="E13" s="47" t="s">
        <v>25</v>
      </c>
      <c r="F13" s="81">
        <v>139</v>
      </c>
      <c r="G13" s="55">
        <f t="shared" si="0"/>
        <v>2.5425464975050122E-2</v>
      </c>
      <c r="H13" s="84">
        <v>154</v>
      </c>
      <c r="I13" s="55">
        <f t="shared" si="1"/>
        <v>-9.740259740259738</v>
      </c>
    </row>
    <row r="14" spans="1:9" ht="18" customHeight="1">
      <c r="A14" s="104"/>
      <c r="B14" s="104"/>
      <c r="C14" s="62"/>
      <c r="D14" s="60" t="s">
        <v>26</v>
      </c>
      <c r="E14" s="53"/>
      <c r="F14" s="81">
        <v>23377</v>
      </c>
      <c r="G14" s="55">
        <f t="shared" si="0"/>
        <v>4.2760510411636448</v>
      </c>
      <c r="H14" s="84">
        <v>24326</v>
      </c>
      <c r="I14" s="55">
        <f t="shared" si="1"/>
        <v>-3.9011756967853306</v>
      </c>
    </row>
    <row r="15" spans="1:9" ht="18" customHeight="1">
      <c r="A15" s="104"/>
      <c r="B15" s="104"/>
      <c r="C15" s="62"/>
      <c r="D15" s="62"/>
      <c r="E15" s="47" t="s">
        <v>27</v>
      </c>
      <c r="F15" s="81">
        <v>1552</v>
      </c>
      <c r="G15" s="55">
        <f t="shared" si="0"/>
        <v>0.28388720605235812</v>
      </c>
      <c r="H15" s="84">
        <v>1485</v>
      </c>
      <c r="I15" s="55">
        <f t="shared" si="1"/>
        <v>4.5117845117845112</v>
      </c>
    </row>
    <row r="16" spans="1:9" ht="18" customHeight="1">
      <c r="A16" s="104"/>
      <c r="B16" s="104"/>
      <c r="C16" s="62"/>
      <c r="D16" s="61"/>
      <c r="E16" s="47" t="s">
        <v>28</v>
      </c>
      <c r="F16" s="81">
        <v>21825</v>
      </c>
      <c r="G16" s="55">
        <f t="shared" si="0"/>
        <v>3.9921638351112869</v>
      </c>
      <c r="H16" s="84">
        <v>22840</v>
      </c>
      <c r="I16" s="55">
        <f t="shared" si="1"/>
        <v>-4.4439579684763526</v>
      </c>
    </row>
    <row r="17" spans="1:9" ht="18" customHeight="1">
      <c r="A17" s="104"/>
      <c r="B17" s="104"/>
      <c r="C17" s="62"/>
      <c r="D17" s="105" t="s">
        <v>29</v>
      </c>
      <c r="E17" s="106"/>
      <c r="F17" s="81">
        <v>17489</v>
      </c>
      <c r="G17" s="55">
        <f t="shared" si="0"/>
        <v>3.1990356615010902</v>
      </c>
      <c r="H17" s="84">
        <v>17848</v>
      </c>
      <c r="I17" s="55">
        <f t="shared" si="1"/>
        <v>-2.0114298520842677</v>
      </c>
    </row>
    <row r="18" spans="1:9" ht="18" customHeight="1">
      <c r="A18" s="104"/>
      <c r="B18" s="104"/>
      <c r="C18" s="62"/>
      <c r="D18" s="105" t="s">
        <v>93</v>
      </c>
      <c r="E18" s="107"/>
      <c r="F18" s="81">
        <v>2284</v>
      </c>
      <c r="G18" s="55">
        <f t="shared" si="0"/>
        <v>0.41778246045334155</v>
      </c>
      <c r="H18" s="84">
        <v>2228</v>
      </c>
      <c r="I18" s="55">
        <f t="shared" si="1"/>
        <v>2.5134649910233398</v>
      </c>
    </row>
    <row r="19" spans="1:9" ht="18" customHeight="1">
      <c r="A19" s="104"/>
      <c r="B19" s="104"/>
      <c r="C19" s="61"/>
      <c r="D19" s="105" t="s">
        <v>94</v>
      </c>
      <c r="E19" s="107"/>
      <c r="F19" s="81">
        <v>0</v>
      </c>
      <c r="G19" s="55">
        <f t="shared" si="0"/>
        <v>0</v>
      </c>
      <c r="H19" s="84">
        <v>0</v>
      </c>
      <c r="I19" s="55" t="e">
        <f t="shared" si="1"/>
        <v>#DIV/0!</v>
      </c>
    </row>
    <row r="20" spans="1:9" ht="18" customHeight="1">
      <c r="A20" s="104"/>
      <c r="B20" s="104"/>
      <c r="C20" s="53" t="s">
        <v>4</v>
      </c>
      <c r="D20" s="53"/>
      <c r="E20" s="53"/>
      <c r="F20" s="81">
        <v>26703</v>
      </c>
      <c r="G20" s="55">
        <f t="shared" si="0"/>
        <v>4.8844330304227581</v>
      </c>
      <c r="H20" s="84">
        <v>26599</v>
      </c>
      <c r="I20" s="55">
        <f t="shared" si="1"/>
        <v>0.39099214256175241</v>
      </c>
    </row>
    <row r="21" spans="1:9" ht="18" customHeight="1">
      <c r="A21" s="104"/>
      <c r="B21" s="104"/>
      <c r="C21" s="53" t="s">
        <v>5</v>
      </c>
      <c r="D21" s="53"/>
      <c r="E21" s="53"/>
      <c r="F21" s="54">
        <v>182548</v>
      </c>
      <c r="G21" s="55">
        <f t="shared" si="0"/>
        <v>33.391135109823381</v>
      </c>
      <c r="H21" s="84">
        <v>180067</v>
      </c>
      <c r="I21" s="55">
        <f t="shared" si="1"/>
        <v>1.3778204779332226</v>
      </c>
    </row>
    <row r="22" spans="1:9" ht="18" customHeight="1">
      <c r="A22" s="104"/>
      <c r="B22" s="104"/>
      <c r="C22" s="53" t="s">
        <v>30</v>
      </c>
      <c r="D22" s="53"/>
      <c r="E22" s="53"/>
      <c r="F22" s="54">
        <v>6884</v>
      </c>
      <c r="G22" s="55">
        <f t="shared" si="0"/>
        <v>1.2592007258147124</v>
      </c>
      <c r="H22" s="84">
        <v>7063</v>
      </c>
      <c r="I22" s="55">
        <f t="shared" si="1"/>
        <v>-2.534333852470616</v>
      </c>
    </row>
    <row r="23" spans="1:9" ht="18" customHeight="1">
      <c r="A23" s="104"/>
      <c r="B23" s="104"/>
      <c r="C23" s="53" t="s">
        <v>6</v>
      </c>
      <c r="D23" s="53"/>
      <c r="E23" s="53"/>
      <c r="F23" s="54">
        <v>81663</v>
      </c>
      <c r="G23" s="55">
        <f t="shared" si="0"/>
        <v>14.937552131349049</v>
      </c>
      <c r="H23" s="84">
        <v>143265</v>
      </c>
      <c r="I23" s="55">
        <f t="shared" si="1"/>
        <v>-42.998638885980526</v>
      </c>
    </row>
    <row r="24" spans="1:9" ht="18" customHeight="1">
      <c r="A24" s="104"/>
      <c r="B24" s="104"/>
      <c r="C24" s="53" t="s">
        <v>31</v>
      </c>
      <c r="D24" s="53"/>
      <c r="E24" s="53"/>
      <c r="F24" s="54">
        <v>675</v>
      </c>
      <c r="G24" s="55">
        <f t="shared" si="0"/>
        <v>0.12346898459107074</v>
      </c>
      <c r="H24" s="84">
        <v>955</v>
      </c>
      <c r="I24" s="55">
        <f t="shared" si="1"/>
        <v>-29.319371727748688</v>
      </c>
    </row>
    <row r="25" spans="1:9" ht="18" customHeight="1">
      <c r="A25" s="104"/>
      <c r="B25" s="104"/>
      <c r="C25" s="53" t="s">
        <v>7</v>
      </c>
      <c r="D25" s="53"/>
      <c r="E25" s="53"/>
      <c r="F25" s="54">
        <v>40375</v>
      </c>
      <c r="G25" s="55">
        <f t="shared" si="0"/>
        <v>7.3852744486881186</v>
      </c>
      <c r="H25" s="84">
        <v>45079</v>
      </c>
      <c r="I25" s="55">
        <f t="shared" si="1"/>
        <v>-10.435014086381688</v>
      </c>
    </row>
    <row r="26" spans="1:9" ht="18" customHeight="1">
      <c r="A26" s="104"/>
      <c r="B26" s="104"/>
      <c r="C26" s="53" t="s">
        <v>8</v>
      </c>
      <c r="D26" s="53"/>
      <c r="E26" s="53"/>
      <c r="F26" s="54">
        <f>39625-1</f>
        <v>39624</v>
      </c>
      <c r="G26" s="55">
        <f t="shared" si="0"/>
        <v>7.2479037710171657</v>
      </c>
      <c r="H26" s="84">
        <v>34363</v>
      </c>
      <c r="I26" s="55">
        <f t="shared" si="1"/>
        <v>15.310071879637977</v>
      </c>
    </row>
    <row r="27" spans="1:9" ht="18" customHeight="1">
      <c r="A27" s="104"/>
      <c r="B27" s="104"/>
      <c r="C27" s="53" t="s">
        <v>9</v>
      </c>
      <c r="D27" s="53"/>
      <c r="E27" s="53"/>
      <c r="F27" s="54">
        <f>SUM(F9,F20:F26)</f>
        <v>546696</v>
      </c>
      <c r="G27" s="55">
        <f t="shared" si="0"/>
        <v>100</v>
      </c>
      <c r="H27" s="84">
        <f>SUM(H9,H20:H26)</f>
        <v>603570</v>
      </c>
      <c r="I27" s="55">
        <f t="shared" si="1"/>
        <v>-9.4229335454048435</v>
      </c>
    </row>
    <row r="28" spans="1:9" ht="18" customHeight="1">
      <c r="A28" s="104"/>
      <c r="B28" s="104" t="s">
        <v>88</v>
      </c>
      <c r="C28" s="60" t="s">
        <v>10</v>
      </c>
      <c r="D28" s="53"/>
      <c r="E28" s="53"/>
      <c r="F28" s="87">
        <f>SUM(F29:F31)</f>
        <v>236516</v>
      </c>
      <c r="G28" s="55">
        <f t="shared" ref="G28:G45" si="2">F28/$F$45*100</f>
        <v>44.102751527175897</v>
      </c>
      <c r="H28" s="84">
        <f>SUM(H29:H31)</f>
        <v>246041</v>
      </c>
      <c r="I28" s="55">
        <f t="shared" si="1"/>
        <v>-3.8713060018452206</v>
      </c>
    </row>
    <row r="29" spans="1:9" ht="18" customHeight="1">
      <c r="A29" s="104"/>
      <c r="B29" s="104"/>
      <c r="C29" s="62"/>
      <c r="D29" s="53" t="s">
        <v>11</v>
      </c>
      <c r="E29" s="53"/>
      <c r="F29" s="54">
        <v>135419</v>
      </c>
      <c r="G29" s="55">
        <f t="shared" si="2"/>
        <v>25.251359354371939</v>
      </c>
      <c r="H29" s="84">
        <v>139806</v>
      </c>
      <c r="I29" s="55">
        <f t="shared" si="1"/>
        <v>-3.1379196887114991</v>
      </c>
    </row>
    <row r="30" spans="1:9" ht="18" customHeight="1">
      <c r="A30" s="104"/>
      <c r="B30" s="104"/>
      <c r="C30" s="62"/>
      <c r="D30" s="53" t="s">
        <v>32</v>
      </c>
      <c r="E30" s="53"/>
      <c r="F30" s="87">
        <v>17450</v>
      </c>
      <c r="G30" s="55">
        <f t="shared" si="2"/>
        <v>3.2538729479156565</v>
      </c>
      <c r="H30" s="84">
        <v>19283</v>
      </c>
      <c r="I30" s="55">
        <f t="shared" si="1"/>
        <v>-9.5057822952860036</v>
      </c>
    </row>
    <row r="31" spans="1:9" ht="18" customHeight="1">
      <c r="A31" s="104"/>
      <c r="B31" s="104"/>
      <c r="C31" s="61"/>
      <c r="D31" s="53" t="s">
        <v>12</v>
      </c>
      <c r="E31" s="53"/>
      <c r="F31" s="87">
        <v>83647</v>
      </c>
      <c r="G31" s="55">
        <f t="shared" si="2"/>
        <v>15.597519224888307</v>
      </c>
      <c r="H31" s="84">
        <v>86952</v>
      </c>
      <c r="I31" s="55">
        <f t="shared" si="1"/>
        <v>-3.8009476492777639</v>
      </c>
    </row>
    <row r="32" spans="1:9" ht="18" customHeight="1">
      <c r="A32" s="104"/>
      <c r="B32" s="104"/>
      <c r="C32" s="60" t="s">
        <v>13</v>
      </c>
      <c r="D32" s="53"/>
      <c r="E32" s="53"/>
      <c r="F32" s="87">
        <f>SUM(F33:F38)</f>
        <v>214103</v>
      </c>
      <c r="G32" s="55">
        <f t="shared" si="2"/>
        <v>39.923436089832997</v>
      </c>
      <c r="H32" s="84">
        <f>SUM(H33:H38)</f>
        <v>265505</v>
      </c>
      <c r="I32" s="55">
        <f t="shared" si="1"/>
        <v>-19.360087380651969</v>
      </c>
    </row>
    <row r="33" spans="1:9" ht="18" customHeight="1">
      <c r="A33" s="104"/>
      <c r="B33" s="104"/>
      <c r="C33" s="62"/>
      <c r="D33" s="53" t="s">
        <v>14</v>
      </c>
      <c r="E33" s="53"/>
      <c r="F33" s="87">
        <v>23274</v>
      </c>
      <c r="G33" s="55">
        <f t="shared" si="2"/>
        <v>4.3398646985552434</v>
      </c>
      <c r="H33" s="84">
        <v>37618</v>
      </c>
      <c r="I33" s="55">
        <f t="shared" si="1"/>
        <v>-38.130682120261575</v>
      </c>
    </row>
    <row r="34" spans="1:9" ht="18" customHeight="1">
      <c r="A34" s="104"/>
      <c r="B34" s="104"/>
      <c r="C34" s="62"/>
      <c r="D34" s="53" t="s">
        <v>33</v>
      </c>
      <c r="E34" s="53"/>
      <c r="F34" s="87">
        <v>4992</v>
      </c>
      <c r="G34" s="55">
        <f t="shared" si="2"/>
        <v>0.93085007197678848</v>
      </c>
      <c r="H34" s="84">
        <v>4948</v>
      </c>
      <c r="I34" s="55">
        <f t="shared" si="1"/>
        <v>0.88924818108326864</v>
      </c>
    </row>
    <row r="35" spans="1:9" ht="18" customHeight="1">
      <c r="A35" s="104"/>
      <c r="B35" s="104"/>
      <c r="C35" s="62"/>
      <c r="D35" s="53" t="s">
        <v>34</v>
      </c>
      <c r="E35" s="53"/>
      <c r="F35" s="87">
        <v>165178</v>
      </c>
      <c r="G35" s="55">
        <f t="shared" si="2"/>
        <v>30.800471392023631</v>
      </c>
      <c r="H35" s="84">
        <v>194372</v>
      </c>
      <c r="I35" s="55">
        <f t="shared" si="1"/>
        <v>-15.019653036445579</v>
      </c>
    </row>
    <row r="36" spans="1:9" ht="18" customHeight="1">
      <c r="A36" s="104"/>
      <c r="B36" s="104"/>
      <c r="C36" s="62"/>
      <c r="D36" s="53" t="s">
        <v>35</v>
      </c>
      <c r="E36" s="53"/>
      <c r="F36" s="87">
        <v>7965</v>
      </c>
      <c r="G36" s="55">
        <f t="shared" si="2"/>
        <v>1.4852205174870032</v>
      </c>
      <c r="H36" s="84">
        <v>8206</v>
      </c>
      <c r="I36" s="55">
        <f t="shared" si="1"/>
        <v>-2.9368754569826905</v>
      </c>
    </row>
    <row r="37" spans="1:9" ht="18" customHeight="1">
      <c r="A37" s="104"/>
      <c r="B37" s="104"/>
      <c r="C37" s="62"/>
      <c r="D37" s="53" t="s">
        <v>15</v>
      </c>
      <c r="E37" s="53"/>
      <c r="F37" s="87">
        <v>8786</v>
      </c>
      <c r="G37" s="55">
        <f t="shared" si="2"/>
        <v>1.63831104414825</v>
      </c>
      <c r="H37" s="84">
        <v>16308</v>
      </c>
      <c r="I37" s="55">
        <f t="shared" si="1"/>
        <v>-46.124601422614667</v>
      </c>
    </row>
    <row r="38" spans="1:9" ht="18" customHeight="1">
      <c r="A38" s="104"/>
      <c r="B38" s="104"/>
      <c r="C38" s="61"/>
      <c r="D38" s="53" t="s">
        <v>36</v>
      </c>
      <c r="E38" s="53"/>
      <c r="F38" s="87">
        <v>3908</v>
      </c>
      <c r="G38" s="55">
        <f t="shared" si="2"/>
        <v>0.72871836564208514</v>
      </c>
      <c r="H38" s="84">
        <v>4053</v>
      </c>
      <c r="I38" s="55">
        <f t="shared" si="1"/>
        <v>-3.5775968418455428</v>
      </c>
    </row>
    <row r="39" spans="1:9" ht="18" customHeight="1">
      <c r="A39" s="104"/>
      <c r="B39" s="104"/>
      <c r="C39" s="60" t="s">
        <v>16</v>
      </c>
      <c r="D39" s="53"/>
      <c r="E39" s="53"/>
      <c r="F39" s="87">
        <f>F40+F43</f>
        <v>85666</v>
      </c>
      <c r="G39" s="55">
        <f>F39/$F$45*100</f>
        <v>15.973998851354878</v>
      </c>
      <c r="H39" s="84">
        <f>H40+H43</f>
        <v>83099</v>
      </c>
      <c r="I39" s="55">
        <f t="shared" si="1"/>
        <v>3.0890865112696897</v>
      </c>
    </row>
    <row r="40" spans="1:9" ht="18" customHeight="1">
      <c r="A40" s="104"/>
      <c r="B40" s="104"/>
      <c r="C40" s="62"/>
      <c r="D40" s="60" t="s">
        <v>17</v>
      </c>
      <c r="E40" s="53"/>
      <c r="F40" s="87">
        <f>SUM(F41:F42)</f>
        <v>84160</v>
      </c>
      <c r="G40" s="55">
        <f t="shared" si="2"/>
        <v>15.693177495506113</v>
      </c>
      <c r="H40" s="84">
        <f>SUM(H41:H42)</f>
        <v>78107</v>
      </c>
      <c r="I40" s="55">
        <f t="shared" si="1"/>
        <v>7.7496255137183612</v>
      </c>
    </row>
    <row r="41" spans="1:9" ht="18" customHeight="1">
      <c r="A41" s="104"/>
      <c r="B41" s="104"/>
      <c r="C41" s="62"/>
      <c r="D41" s="62"/>
      <c r="E41" s="56" t="s">
        <v>91</v>
      </c>
      <c r="F41" s="87">
        <v>52592</v>
      </c>
      <c r="G41" s="55">
        <f t="shared" si="2"/>
        <v>9.806744187781101</v>
      </c>
      <c r="H41" s="84">
        <v>54896</v>
      </c>
      <c r="I41" s="57">
        <f t="shared" si="1"/>
        <v>-4.1970271058000552</v>
      </c>
    </row>
    <row r="42" spans="1:9" ht="18" customHeight="1">
      <c r="A42" s="104"/>
      <c r="B42" s="104"/>
      <c r="C42" s="62"/>
      <c r="D42" s="61"/>
      <c r="E42" s="47" t="s">
        <v>37</v>
      </c>
      <c r="F42" s="87">
        <v>31568</v>
      </c>
      <c r="G42" s="55">
        <f t="shared" si="2"/>
        <v>5.8864333077250111</v>
      </c>
      <c r="H42" s="84">
        <v>23211</v>
      </c>
      <c r="I42" s="57">
        <f t="shared" si="1"/>
        <v>36.004480634182066</v>
      </c>
    </row>
    <row r="43" spans="1:9" ht="18" customHeight="1">
      <c r="A43" s="104"/>
      <c r="B43" s="104"/>
      <c r="C43" s="62"/>
      <c r="D43" s="53" t="s">
        <v>38</v>
      </c>
      <c r="E43" s="53"/>
      <c r="F43" s="87">
        <v>1506</v>
      </c>
      <c r="G43" s="55">
        <f t="shared" si="2"/>
        <v>0.28082135584876672</v>
      </c>
      <c r="H43" s="84">
        <v>4992</v>
      </c>
      <c r="I43" s="57">
        <f t="shared" si="1"/>
        <v>-69.831730769230774</v>
      </c>
    </row>
    <row r="44" spans="1:9" ht="18" customHeight="1">
      <c r="A44" s="104"/>
      <c r="B44" s="104"/>
      <c r="C44" s="61"/>
      <c r="D44" s="53" t="s">
        <v>39</v>
      </c>
      <c r="E44" s="53"/>
      <c r="F44" s="87">
        <v>0</v>
      </c>
      <c r="G44" s="55">
        <f t="shared" si="2"/>
        <v>0</v>
      </c>
      <c r="H44" s="84">
        <v>0</v>
      </c>
      <c r="I44" s="55" t="e">
        <f t="shared" si="1"/>
        <v>#DIV/0!</v>
      </c>
    </row>
    <row r="45" spans="1:9" ht="18" customHeight="1">
      <c r="A45" s="104"/>
      <c r="B45" s="104"/>
      <c r="C45" s="47" t="s">
        <v>18</v>
      </c>
      <c r="D45" s="47"/>
      <c r="E45" s="47"/>
      <c r="F45" s="87">
        <v>536284</v>
      </c>
      <c r="G45" s="55">
        <f t="shared" si="2"/>
        <v>100</v>
      </c>
      <c r="H45" s="84">
        <f>SUM(H28,H32,H39)</f>
        <v>594645</v>
      </c>
      <c r="I45" s="55">
        <f t="shared" si="1"/>
        <v>-9.8144270951576189</v>
      </c>
    </row>
    <row r="46" spans="1:9">
      <c r="A46" s="23" t="s">
        <v>19</v>
      </c>
    </row>
    <row r="47" spans="1:9">
      <c r="A47" s="24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13" activePane="bottomRight" state="frozen"/>
      <selection activeCell="F17" sqref="F17"/>
      <selection pane="topRight" activeCell="F17" sqref="F17"/>
      <selection pane="bottomLeft" activeCell="F17" sqref="F17"/>
      <selection pane="bottomRight" activeCell="I23" sqref="I23"/>
    </sheetView>
  </sheetViews>
  <sheetFormatPr defaultColWidth="9" defaultRowHeight="13.5"/>
  <cols>
    <col min="1" max="1" width="5.375" style="2" customWidth="1"/>
    <col min="2" max="2" width="3.125" style="2" customWidth="1"/>
    <col min="3" max="3" width="34.75" style="2" customWidth="1"/>
    <col min="4" max="9" width="11.875" style="2" customWidth="1"/>
    <col min="10" max="16384" width="9" style="2"/>
  </cols>
  <sheetData>
    <row r="1" spans="1:9" ht="33.950000000000003" customHeight="1">
      <c r="A1" s="33" t="s">
        <v>0</v>
      </c>
      <c r="B1" s="33"/>
      <c r="C1" s="21" t="s">
        <v>261</v>
      </c>
      <c r="D1" s="34"/>
      <c r="E1" s="34"/>
    </row>
    <row r="4" spans="1:9">
      <c r="A4" s="35" t="s">
        <v>112</v>
      </c>
    </row>
    <row r="5" spans="1:9">
      <c r="I5" s="9" t="s">
        <v>113</v>
      </c>
    </row>
    <row r="6" spans="1:9" s="37" customFormat="1" ht="29.25" customHeight="1">
      <c r="A6" s="50" t="s">
        <v>114</v>
      </c>
      <c r="B6" s="48"/>
      <c r="C6" s="48"/>
      <c r="D6" s="48"/>
      <c r="E6" s="36" t="s">
        <v>231</v>
      </c>
      <c r="F6" s="36" t="s">
        <v>232</v>
      </c>
      <c r="G6" s="36" t="s">
        <v>237</v>
      </c>
      <c r="H6" s="36" t="s">
        <v>239</v>
      </c>
      <c r="I6" s="36" t="s">
        <v>249</v>
      </c>
    </row>
    <row r="7" spans="1:9" ht="27" customHeight="1">
      <c r="A7" s="104" t="s">
        <v>115</v>
      </c>
      <c r="B7" s="60" t="s">
        <v>116</v>
      </c>
      <c r="C7" s="53"/>
      <c r="D7" s="65" t="s">
        <v>117</v>
      </c>
      <c r="E7" s="88">
        <v>514284</v>
      </c>
      <c r="F7" s="86">
        <v>621940</v>
      </c>
      <c r="G7" s="86">
        <v>628129</v>
      </c>
      <c r="H7" s="86">
        <v>603570</v>
      </c>
      <c r="I7" s="36">
        <v>546696</v>
      </c>
    </row>
    <row r="8" spans="1:9" ht="27" customHeight="1">
      <c r="A8" s="104"/>
      <c r="B8" s="77"/>
      <c r="C8" s="53" t="s">
        <v>118</v>
      </c>
      <c r="D8" s="65" t="s">
        <v>41</v>
      </c>
      <c r="E8" s="70">
        <v>328019</v>
      </c>
      <c r="F8" s="70">
        <v>337032</v>
      </c>
      <c r="G8" s="70">
        <v>371579</v>
      </c>
      <c r="H8" s="70">
        <v>373713</v>
      </c>
      <c r="I8" s="70">
        <v>378300</v>
      </c>
    </row>
    <row r="9" spans="1:9" ht="27" customHeight="1">
      <c r="A9" s="104"/>
      <c r="B9" s="53" t="s">
        <v>119</v>
      </c>
      <c r="C9" s="53"/>
      <c r="D9" s="65"/>
      <c r="E9" s="71">
        <v>506793</v>
      </c>
      <c r="F9" s="71">
        <v>613770</v>
      </c>
      <c r="G9" s="71">
        <v>621926</v>
      </c>
      <c r="H9" s="71">
        <v>594644</v>
      </c>
      <c r="I9" s="71">
        <v>536284</v>
      </c>
    </row>
    <row r="10" spans="1:9" ht="27" customHeight="1">
      <c r="A10" s="104"/>
      <c r="B10" s="53" t="s">
        <v>120</v>
      </c>
      <c r="C10" s="53"/>
      <c r="D10" s="65"/>
      <c r="E10" s="89">
        <v>7492</v>
      </c>
      <c r="F10" s="71">
        <v>8170</v>
      </c>
      <c r="G10" s="71">
        <v>6204</v>
      </c>
      <c r="H10" s="71">
        <f>H7-H9</f>
        <v>8926</v>
      </c>
      <c r="I10" s="71">
        <v>10412</v>
      </c>
    </row>
    <row r="11" spans="1:9" ht="27" customHeight="1">
      <c r="A11" s="104"/>
      <c r="B11" s="53" t="s">
        <v>121</v>
      </c>
      <c r="C11" s="53"/>
      <c r="D11" s="65"/>
      <c r="E11" s="90">
        <v>6028</v>
      </c>
      <c r="F11" s="71">
        <v>6864</v>
      </c>
      <c r="G11" s="71">
        <v>4854</v>
      </c>
      <c r="H11" s="71">
        <v>6120</v>
      </c>
      <c r="I11" s="71">
        <v>5540</v>
      </c>
    </row>
    <row r="12" spans="1:9" ht="27" customHeight="1">
      <c r="A12" s="104"/>
      <c r="B12" s="53" t="s">
        <v>122</v>
      </c>
      <c r="C12" s="53"/>
      <c r="D12" s="65"/>
      <c r="E12" s="71">
        <v>1464</v>
      </c>
      <c r="F12" s="71">
        <v>1306</v>
      </c>
      <c r="G12" s="71">
        <v>1350</v>
      </c>
      <c r="H12" s="71">
        <v>2806</v>
      </c>
      <c r="I12" s="71">
        <v>4871</v>
      </c>
    </row>
    <row r="13" spans="1:9" ht="27" customHeight="1">
      <c r="A13" s="104"/>
      <c r="B13" s="53" t="s">
        <v>123</v>
      </c>
      <c r="C13" s="53"/>
      <c r="D13" s="65"/>
      <c r="E13" s="90">
        <v>196</v>
      </c>
      <c r="F13" s="71">
        <v>-158</v>
      </c>
      <c r="G13" s="71">
        <v>44</v>
      </c>
      <c r="H13" s="71">
        <v>1456</v>
      </c>
      <c r="I13" s="71">
        <v>2066</v>
      </c>
    </row>
    <row r="14" spans="1:9" ht="27" customHeight="1">
      <c r="A14" s="104"/>
      <c r="B14" s="53" t="s">
        <v>124</v>
      </c>
      <c r="C14" s="53"/>
      <c r="D14" s="65"/>
      <c r="E14" s="71">
        <v>16286</v>
      </c>
      <c r="F14" s="71">
        <v>23812</v>
      </c>
      <c r="G14" s="71">
        <v>11155</v>
      </c>
      <c r="H14" s="71">
        <v>9283</v>
      </c>
      <c r="I14" s="71">
        <v>9093</v>
      </c>
    </row>
    <row r="15" spans="1:9" ht="27" customHeight="1">
      <c r="A15" s="104"/>
      <c r="B15" s="53" t="s">
        <v>125</v>
      </c>
      <c r="C15" s="53"/>
      <c r="D15" s="65"/>
      <c r="E15" s="91">
        <v>15153</v>
      </c>
      <c r="F15" s="71">
        <v>23412</v>
      </c>
      <c r="G15" s="71">
        <v>10869</v>
      </c>
      <c r="H15" s="71">
        <v>11431</v>
      </c>
      <c r="I15" s="71">
        <v>12612</v>
      </c>
    </row>
    <row r="16" spans="1:9" ht="27" customHeight="1">
      <c r="A16" s="104"/>
      <c r="B16" s="53" t="s">
        <v>126</v>
      </c>
      <c r="C16" s="53"/>
      <c r="D16" s="65" t="s">
        <v>42</v>
      </c>
      <c r="E16" s="92">
        <v>136654</v>
      </c>
      <c r="F16" s="71">
        <v>151555</v>
      </c>
      <c r="G16" s="71">
        <v>177639</v>
      </c>
      <c r="H16" s="71">
        <v>188314</v>
      </c>
      <c r="I16" s="71">
        <v>187961</v>
      </c>
    </row>
    <row r="17" spans="1:9" ht="27" customHeight="1">
      <c r="A17" s="104"/>
      <c r="B17" s="53" t="s">
        <v>127</v>
      </c>
      <c r="C17" s="53"/>
      <c r="D17" s="65" t="s">
        <v>43</v>
      </c>
      <c r="E17" s="71">
        <v>86228</v>
      </c>
      <c r="F17" s="71">
        <v>138365</v>
      </c>
      <c r="G17" s="71">
        <v>123936</v>
      </c>
      <c r="H17" s="71">
        <v>128776</v>
      </c>
      <c r="I17" s="71">
        <v>147513</v>
      </c>
    </row>
    <row r="18" spans="1:9" ht="27" customHeight="1">
      <c r="A18" s="104"/>
      <c r="B18" s="53" t="s">
        <v>128</v>
      </c>
      <c r="C18" s="53"/>
      <c r="D18" s="65" t="s">
        <v>44</v>
      </c>
      <c r="E18" s="90">
        <v>1060403</v>
      </c>
      <c r="F18" s="71">
        <v>1031883</v>
      </c>
      <c r="G18" s="71">
        <v>1012867</v>
      </c>
      <c r="H18" s="71">
        <v>975031</v>
      </c>
      <c r="I18" s="71">
        <v>935501</v>
      </c>
    </row>
    <row r="19" spans="1:9" ht="27" customHeight="1">
      <c r="A19" s="104"/>
      <c r="B19" s="53" t="s">
        <v>129</v>
      </c>
      <c r="C19" s="53"/>
      <c r="D19" s="65" t="s">
        <v>130</v>
      </c>
      <c r="E19" s="85">
        <f>E17+E18-E16</f>
        <v>1009977</v>
      </c>
      <c r="F19" s="85">
        <f>F17+F18-F16</f>
        <v>1018693</v>
      </c>
      <c r="G19" s="85">
        <f>G17+G18-G16</f>
        <v>959164</v>
      </c>
      <c r="H19" s="85">
        <f>H17+H18-H16</f>
        <v>915493</v>
      </c>
      <c r="I19" s="69">
        <f>I17+I18-I16</f>
        <v>895053</v>
      </c>
    </row>
    <row r="20" spans="1:9" ht="27" customHeight="1">
      <c r="A20" s="104"/>
      <c r="B20" s="53" t="s">
        <v>131</v>
      </c>
      <c r="C20" s="53"/>
      <c r="D20" s="65" t="s">
        <v>132</v>
      </c>
      <c r="E20" s="72">
        <f>E18/E8</f>
        <v>3.2327487127270067</v>
      </c>
      <c r="F20" s="72">
        <f>F18/F8</f>
        <v>3.0616766360464287</v>
      </c>
      <c r="G20" s="72">
        <f>G18/G8</f>
        <v>2.7258456478972168</v>
      </c>
      <c r="H20" s="72">
        <f>H18/H8</f>
        <v>2.6090368812430929</v>
      </c>
      <c r="I20" s="72">
        <f>I18/I8</f>
        <v>2.4729077451757866</v>
      </c>
    </row>
    <row r="21" spans="1:9" ht="27" customHeight="1">
      <c r="A21" s="104"/>
      <c r="B21" s="53" t="s">
        <v>133</v>
      </c>
      <c r="C21" s="53"/>
      <c r="D21" s="65" t="s">
        <v>134</v>
      </c>
      <c r="E21" s="93">
        <f>E19/E8</f>
        <v>3.0790198128766932</v>
      </c>
      <c r="F21" s="72">
        <f>F19/F8</f>
        <v>3.0225408863253342</v>
      </c>
      <c r="G21" s="72">
        <f>G19/G8</f>
        <v>2.5813191811162635</v>
      </c>
      <c r="H21" s="72">
        <f>H19/H8</f>
        <v>2.4497221129583395</v>
      </c>
      <c r="I21" s="72">
        <f>I19/I8</f>
        <v>2.3659873116574146</v>
      </c>
    </row>
    <row r="22" spans="1:9" ht="27" customHeight="1">
      <c r="A22" s="104"/>
      <c r="B22" s="53" t="s">
        <v>135</v>
      </c>
      <c r="C22" s="53"/>
      <c r="D22" s="65" t="s">
        <v>136</v>
      </c>
      <c r="E22" s="94">
        <f>E18/E24*1000000</f>
        <v>777241.48950829578</v>
      </c>
      <c r="F22" s="85">
        <f>F18/F24*1000000</f>
        <v>779089.49446308077</v>
      </c>
      <c r="G22" s="85">
        <f>G18/G24*1000000</f>
        <v>764732.0858937857</v>
      </c>
      <c r="H22" s="85">
        <f>H18/H24*1000000</f>
        <v>736165.25214179524</v>
      </c>
      <c r="I22" s="69">
        <f>I18/I24*1000000</f>
        <v>706319.41911990661</v>
      </c>
    </row>
    <row r="23" spans="1:9" ht="27" customHeight="1">
      <c r="A23" s="104"/>
      <c r="B23" s="53" t="s">
        <v>137</v>
      </c>
      <c r="C23" s="53"/>
      <c r="D23" s="65" t="s">
        <v>138</v>
      </c>
      <c r="E23" s="85">
        <f>E19/E24*1000000</f>
        <v>740280.84402733669</v>
      </c>
      <c r="F23" s="85">
        <f>F19/F24*1000000</f>
        <v>769130.81655873696</v>
      </c>
      <c r="G23" s="85">
        <f>G19/G24*1000000</f>
        <v>724185.39298271842</v>
      </c>
      <c r="H23" s="85">
        <f>H19/H24*1000000</f>
        <v>691213.03341026965</v>
      </c>
      <c r="I23" s="69">
        <f>I19/I24*1000000</f>
        <v>675780.48023629026</v>
      </c>
    </row>
    <row r="24" spans="1:9" ht="27" customHeight="1">
      <c r="A24" s="104"/>
      <c r="B24" s="73" t="s">
        <v>139</v>
      </c>
      <c r="C24" s="74"/>
      <c r="D24" s="65" t="s">
        <v>140</v>
      </c>
      <c r="E24" s="91">
        <v>1364316</v>
      </c>
      <c r="F24" s="71">
        <v>1324473</v>
      </c>
      <c r="G24" s="71">
        <v>1324473</v>
      </c>
      <c r="H24" s="71">
        <v>1324473</v>
      </c>
      <c r="I24" s="71">
        <v>1324473</v>
      </c>
    </row>
    <row r="25" spans="1:9" ht="27" customHeight="1">
      <c r="A25" s="104"/>
      <c r="B25" s="47" t="s">
        <v>141</v>
      </c>
      <c r="C25" s="47"/>
      <c r="D25" s="47"/>
      <c r="E25" s="95">
        <v>322377</v>
      </c>
      <c r="F25" s="84">
        <v>327775</v>
      </c>
      <c r="G25" s="84">
        <v>344762</v>
      </c>
      <c r="H25" s="84">
        <v>336501</v>
      </c>
      <c r="I25" s="54">
        <v>339865</v>
      </c>
    </row>
    <row r="26" spans="1:9" ht="27" customHeight="1">
      <c r="A26" s="104"/>
      <c r="B26" s="47" t="s">
        <v>142</v>
      </c>
      <c r="C26" s="47"/>
      <c r="D26" s="47"/>
      <c r="E26" s="75">
        <v>0.43048999999999998</v>
      </c>
      <c r="F26" s="75">
        <v>0.437</v>
      </c>
      <c r="G26" s="75">
        <v>0.41699999999999998</v>
      </c>
      <c r="H26" s="75">
        <v>0.41</v>
      </c>
      <c r="I26" s="75">
        <v>0.40200000000000002</v>
      </c>
    </row>
    <row r="27" spans="1:9" ht="27" customHeight="1">
      <c r="A27" s="104"/>
      <c r="B27" s="47" t="s">
        <v>143</v>
      </c>
      <c r="C27" s="47"/>
      <c r="D27" s="47"/>
      <c r="E27" s="96">
        <v>0.5</v>
      </c>
      <c r="F27" s="55">
        <v>0.4</v>
      </c>
      <c r="G27" s="55">
        <v>0.4</v>
      </c>
      <c r="H27" s="55">
        <v>0.8</v>
      </c>
      <c r="I27" s="55">
        <v>1.4</v>
      </c>
    </row>
    <row r="28" spans="1:9" ht="27" customHeight="1">
      <c r="A28" s="104"/>
      <c r="B28" s="47" t="s">
        <v>144</v>
      </c>
      <c r="C28" s="47"/>
      <c r="D28" s="47"/>
      <c r="E28" s="55">
        <v>93.7</v>
      </c>
      <c r="F28" s="55">
        <v>92.6</v>
      </c>
      <c r="G28" s="55">
        <v>84.8</v>
      </c>
      <c r="H28" s="55">
        <v>89.5</v>
      </c>
      <c r="I28" s="55">
        <v>88.6</v>
      </c>
    </row>
    <row r="29" spans="1:9" ht="27" customHeight="1">
      <c r="A29" s="104"/>
      <c r="B29" s="47" t="s">
        <v>145</v>
      </c>
      <c r="C29" s="47"/>
      <c r="D29" s="47"/>
      <c r="E29" s="97">
        <v>41.5</v>
      </c>
      <c r="F29" s="55">
        <v>38.6</v>
      </c>
      <c r="G29" s="98">
        <v>33.5</v>
      </c>
      <c r="H29" s="55">
        <v>34.4</v>
      </c>
      <c r="I29" s="55">
        <v>39.200000000000003</v>
      </c>
    </row>
    <row r="30" spans="1:9" ht="27" customHeight="1">
      <c r="A30" s="104"/>
      <c r="B30" s="104" t="s">
        <v>146</v>
      </c>
      <c r="C30" s="47" t="s">
        <v>147</v>
      </c>
      <c r="D30" s="47"/>
      <c r="E30" s="55">
        <v>0</v>
      </c>
      <c r="F30" s="55">
        <v>0</v>
      </c>
      <c r="G30" s="55">
        <v>0</v>
      </c>
      <c r="H30" s="55">
        <v>0</v>
      </c>
      <c r="I30" s="55">
        <v>0</v>
      </c>
    </row>
    <row r="31" spans="1:9" ht="27" customHeight="1">
      <c r="A31" s="104"/>
      <c r="B31" s="104"/>
      <c r="C31" s="47" t="s">
        <v>148</v>
      </c>
      <c r="D31" s="47"/>
      <c r="E31" s="55">
        <v>0</v>
      </c>
      <c r="F31" s="55">
        <v>0</v>
      </c>
      <c r="G31" s="55">
        <v>0</v>
      </c>
      <c r="H31" s="55">
        <v>0</v>
      </c>
      <c r="I31" s="55">
        <v>0</v>
      </c>
    </row>
    <row r="32" spans="1:9" ht="27" customHeight="1">
      <c r="A32" s="104"/>
      <c r="B32" s="104"/>
      <c r="C32" s="47" t="s">
        <v>149</v>
      </c>
      <c r="D32" s="47"/>
      <c r="E32" s="55">
        <v>8.6999999999999993</v>
      </c>
      <c r="F32" s="55">
        <v>8.5</v>
      </c>
      <c r="G32" s="55">
        <v>9</v>
      </c>
      <c r="H32" s="55">
        <v>9.5</v>
      </c>
      <c r="I32" s="55">
        <v>9.3000000000000007</v>
      </c>
    </row>
    <row r="33" spans="1:9" ht="27" customHeight="1">
      <c r="A33" s="104"/>
      <c r="B33" s="104"/>
      <c r="C33" s="47" t="s">
        <v>150</v>
      </c>
      <c r="D33" s="47"/>
      <c r="E33" s="99">
        <v>156</v>
      </c>
      <c r="F33" s="76">
        <v>137.4</v>
      </c>
      <c r="G33" s="76">
        <v>115.3</v>
      </c>
      <c r="H33" s="76">
        <v>112.7</v>
      </c>
      <c r="I33" s="76">
        <v>106.1</v>
      </c>
    </row>
    <row r="34" spans="1:9" ht="27" customHeight="1">
      <c r="A34" s="2" t="s">
        <v>248</v>
      </c>
      <c r="E34" s="38"/>
      <c r="F34" s="38"/>
      <c r="G34" s="38"/>
      <c r="H34" s="38"/>
      <c r="I34" s="39"/>
    </row>
    <row r="35" spans="1:9" ht="27" customHeight="1">
      <c r="A35" s="8" t="s">
        <v>110</v>
      </c>
    </row>
    <row r="36" spans="1:9">
      <c r="A36" s="40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F17" sqref="F17"/>
      <selection pane="topRight" activeCell="F17" sqref="F17"/>
      <selection pane="bottomLeft" activeCell="F17" sqref="F17"/>
      <selection pane="bottomRight" activeCell="F17" sqref="F17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22" t="s">
        <v>261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5.95" customHeight="1">
      <c r="A6" s="120" t="s">
        <v>48</v>
      </c>
      <c r="B6" s="121"/>
      <c r="C6" s="121"/>
      <c r="D6" s="121"/>
      <c r="E6" s="121"/>
      <c r="F6" s="125" t="s">
        <v>253</v>
      </c>
      <c r="G6" s="126"/>
      <c r="H6" s="125" t="s">
        <v>251</v>
      </c>
      <c r="I6" s="126"/>
      <c r="J6" s="125" t="s">
        <v>252</v>
      </c>
      <c r="K6" s="126"/>
      <c r="L6" s="110"/>
      <c r="M6" s="110"/>
      <c r="N6" s="110"/>
      <c r="O6" s="110"/>
    </row>
    <row r="7" spans="1:25" ht="15.95" customHeight="1">
      <c r="A7" s="121"/>
      <c r="B7" s="121"/>
      <c r="C7" s="121"/>
      <c r="D7" s="121"/>
      <c r="E7" s="121"/>
      <c r="F7" s="51" t="s">
        <v>235</v>
      </c>
      <c r="G7" s="51" t="s">
        <v>236</v>
      </c>
      <c r="H7" s="51" t="s">
        <v>235</v>
      </c>
      <c r="I7" s="51" t="s">
        <v>236</v>
      </c>
      <c r="J7" s="51" t="s">
        <v>235</v>
      </c>
      <c r="K7" s="51" t="s">
        <v>236</v>
      </c>
      <c r="L7" s="51" t="s">
        <v>235</v>
      </c>
      <c r="M7" s="51" t="s">
        <v>236</v>
      </c>
      <c r="N7" s="51" t="s">
        <v>235</v>
      </c>
      <c r="O7" s="51" t="s">
        <v>236</v>
      </c>
    </row>
    <row r="8" spans="1:25" ht="15.95" customHeight="1">
      <c r="A8" s="118" t="s">
        <v>82</v>
      </c>
      <c r="B8" s="60" t="s">
        <v>49</v>
      </c>
      <c r="C8" s="53"/>
      <c r="D8" s="53"/>
      <c r="E8" s="65" t="s">
        <v>40</v>
      </c>
      <c r="F8" s="101">
        <v>10915</v>
      </c>
      <c r="G8" s="84">
        <v>11001</v>
      </c>
      <c r="H8" s="54"/>
      <c r="I8" s="54"/>
      <c r="J8" s="102">
        <v>12917</v>
      </c>
      <c r="K8" s="84">
        <v>12336</v>
      </c>
      <c r="L8" s="54"/>
      <c r="M8" s="54"/>
      <c r="N8" s="54"/>
      <c r="O8" s="54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5.95" customHeight="1">
      <c r="A9" s="118"/>
      <c r="B9" s="62"/>
      <c r="C9" s="53" t="s">
        <v>50</v>
      </c>
      <c r="D9" s="53"/>
      <c r="E9" s="65" t="s">
        <v>41</v>
      </c>
      <c r="F9" s="101">
        <v>10915</v>
      </c>
      <c r="G9" s="84">
        <v>10998</v>
      </c>
      <c r="H9" s="54"/>
      <c r="I9" s="54"/>
      <c r="J9" s="102">
        <v>12917</v>
      </c>
      <c r="K9" s="84">
        <v>12336</v>
      </c>
      <c r="L9" s="54"/>
      <c r="M9" s="54"/>
      <c r="N9" s="54"/>
      <c r="O9" s="54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5.95" customHeight="1">
      <c r="A10" s="118"/>
      <c r="B10" s="61"/>
      <c r="C10" s="53" t="s">
        <v>51</v>
      </c>
      <c r="D10" s="53"/>
      <c r="E10" s="65" t="s">
        <v>42</v>
      </c>
      <c r="F10" s="101">
        <v>0</v>
      </c>
      <c r="G10" s="84">
        <v>3</v>
      </c>
      <c r="H10" s="54"/>
      <c r="I10" s="54"/>
      <c r="J10" s="103">
        <v>0</v>
      </c>
      <c r="K10" s="66">
        <v>0</v>
      </c>
      <c r="L10" s="54"/>
      <c r="M10" s="54"/>
      <c r="N10" s="54"/>
      <c r="O10" s="54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5.95" customHeight="1">
      <c r="A11" s="118"/>
      <c r="B11" s="60" t="s">
        <v>52</v>
      </c>
      <c r="C11" s="53"/>
      <c r="D11" s="53"/>
      <c r="E11" s="65" t="s">
        <v>43</v>
      </c>
      <c r="F11" s="101">
        <v>8965</v>
      </c>
      <c r="G11" s="84">
        <v>9190</v>
      </c>
      <c r="H11" s="54"/>
      <c r="I11" s="54"/>
      <c r="J11" s="102">
        <v>12307</v>
      </c>
      <c r="K11" s="84">
        <v>12693</v>
      </c>
      <c r="L11" s="54"/>
      <c r="M11" s="54"/>
      <c r="N11" s="54"/>
      <c r="O11" s="54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5.95" customHeight="1">
      <c r="A12" s="118"/>
      <c r="B12" s="62"/>
      <c r="C12" s="53" t="s">
        <v>53</v>
      </c>
      <c r="D12" s="53"/>
      <c r="E12" s="65" t="s">
        <v>44</v>
      </c>
      <c r="F12" s="101">
        <v>8963</v>
      </c>
      <c r="G12" s="84">
        <v>9190</v>
      </c>
      <c r="H12" s="54"/>
      <c r="I12" s="54"/>
      <c r="J12" s="102">
        <v>12307</v>
      </c>
      <c r="K12" s="84">
        <v>12693</v>
      </c>
      <c r="L12" s="54"/>
      <c r="M12" s="54"/>
      <c r="N12" s="54"/>
      <c r="O12" s="54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5.95" customHeight="1">
      <c r="A13" s="118"/>
      <c r="B13" s="61"/>
      <c r="C13" s="53" t="s">
        <v>54</v>
      </c>
      <c r="D13" s="53"/>
      <c r="E13" s="65" t="s">
        <v>45</v>
      </c>
      <c r="F13" s="101">
        <v>2</v>
      </c>
      <c r="G13" s="84">
        <v>0</v>
      </c>
      <c r="H13" s="66"/>
      <c r="I13" s="66"/>
      <c r="J13" s="103">
        <v>0</v>
      </c>
      <c r="K13" s="66">
        <v>0</v>
      </c>
      <c r="L13" s="54"/>
      <c r="M13" s="54"/>
      <c r="N13" s="54"/>
      <c r="O13" s="54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5.95" customHeight="1">
      <c r="A14" s="118"/>
      <c r="B14" s="53" t="s">
        <v>55</v>
      </c>
      <c r="C14" s="53"/>
      <c r="D14" s="53"/>
      <c r="E14" s="65" t="s">
        <v>152</v>
      </c>
      <c r="F14" s="101">
        <f t="shared" ref="F14:F15" si="0">F9-F12</f>
        <v>1952</v>
      </c>
      <c r="G14" s="84">
        <f t="shared" ref="G14:O15" si="1">G9-G12</f>
        <v>1808</v>
      </c>
      <c r="H14" s="54">
        <f t="shared" si="1"/>
        <v>0</v>
      </c>
      <c r="I14" s="54">
        <f t="shared" si="1"/>
        <v>0</v>
      </c>
      <c r="J14" s="102">
        <f t="shared" si="1"/>
        <v>610</v>
      </c>
      <c r="K14" s="84">
        <f t="shared" si="1"/>
        <v>-357</v>
      </c>
      <c r="L14" s="54">
        <f t="shared" si="1"/>
        <v>0</v>
      </c>
      <c r="M14" s="54">
        <f t="shared" si="1"/>
        <v>0</v>
      </c>
      <c r="N14" s="54">
        <f t="shared" si="1"/>
        <v>0</v>
      </c>
      <c r="O14" s="54">
        <f t="shared" si="1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5.95" customHeight="1">
      <c r="A15" s="118"/>
      <c r="B15" s="53" t="s">
        <v>56</v>
      </c>
      <c r="C15" s="53"/>
      <c r="D15" s="53"/>
      <c r="E15" s="65" t="s">
        <v>153</v>
      </c>
      <c r="F15" s="101">
        <f t="shared" si="0"/>
        <v>-2</v>
      </c>
      <c r="G15" s="84">
        <f t="shared" si="1"/>
        <v>3</v>
      </c>
      <c r="H15" s="54">
        <f t="shared" si="1"/>
        <v>0</v>
      </c>
      <c r="I15" s="54">
        <f t="shared" si="1"/>
        <v>0</v>
      </c>
      <c r="J15" s="102">
        <f t="shared" si="1"/>
        <v>0</v>
      </c>
      <c r="K15" s="84">
        <f t="shared" si="1"/>
        <v>0</v>
      </c>
      <c r="L15" s="54">
        <f t="shared" si="1"/>
        <v>0</v>
      </c>
      <c r="M15" s="54">
        <f t="shared" si="1"/>
        <v>0</v>
      </c>
      <c r="N15" s="54">
        <f t="shared" si="1"/>
        <v>0</v>
      </c>
      <c r="O15" s="54">
        <f t="shared" si="1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5.95" customHeight="1">
      <c r="A16" s="118"/>
      <c r="B16" s="53" t="s">
        <v>57</v>
      </c>
      <c r="C16" s="53"/>
      <c r="D16" s="53"/>
      <c r="E16" s="65" t="s">
        <v>154</v>
      </c>
      <c r="F16" s="101">
        <f t="shared" ref="F16" si="2">F8-F11</f>
        <v>1950</v>
      </c>
      <c r="G16" s="84">
        <f t="shared" ref="G16:O16" si="3">G8-G11</f>
        <v>1811</v>
      </c>
      <c r="H16" s="54">
        <f t="shared" si="3"/>
        <v>0</v>
      </c>
      <c r="I16" s="54">
        <f t="shared" si="3"/>
        <v>0</v>
      </c>
      <c r="J16" s="102">
        <f t="shared" si="3"/>
        <v>610</v>
      </c>
      <c r="K16" s="84">
        <f t="shared" si="3"/>
        <v>-357</v>
      </c>
      <c r="L16" s="54">
        <f t="shared" si="3"/>
        <v>0</v>
      </c>
      <c r="M16" s="54">
        <f t="shared" si="3"/>
        <v>0</v>
      </c>
      <c r="N16" s="54">
        <f t="shared" si="3"/>
        <v>0</v>
      </c>
      <c r="O16" s="54">
        <f t="shared" si="3"/>
        <v>0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5.95" customHeight="1">
      <c r="A17" s="118"/>
      <c r="B17" s="53" t="s">
        <v>58</v>
      </c>
      <c r="C17" s="53"/>
      <c r="D17" s="53"/>
      <c r="E17" s="51"/>
      <c r="F17" s="66">
        <v>0</v>
      </c>
      <c r="G17" s="66">
        <v>0</v>
      </c>
      <c r="H17" s="66"/>
      <c r="I17" s="66"/>
      <c r="J17" s="102">
        <v>0</v>
      </c>
      <c r="K17" s="84">
        <v>0</v>
      </c>
      <c r="L17" s="54"/>
      <c r="M17" s="54"/>
      <c r="N17" s="66"/>
      <c r="O17" s="6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5.95" customHeight="1">
      <c r="A18" s="118"/>
      <c r="B18" s="53" t="s">
        <v>59</v>
      </c>
      <c r="C18" s="53"/>
      <c r="D18" s="53"/>
      <c r="E18" s="51"/>
      <c r="F18" s="67">
        <v>0</v>
      </c>
      <c r="G18" s="67">
        <v>0</v>
      </c>
      <c r="H18" s="67"/>
      <c r="I18" s="67"/>
      <c r="J18" s="67">
        <v>0</v>
      </c>
      <c r="K18" s="67">
        <v>0</v>
      </c>
      <c r="L18" s="67"/>
      <c r="M18" s="67"/>
      <c r="N18" s="67"/>
      <c r="O18" s="6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5.95" customHeight="1">
      <c r="A19" s="118" t="s">
        <v>83</v>
      </c>
      <c r="B19" s="60" t="s">
        <v>60</v>
      </c>
      <c r="C19" s="53"/>
      <c r="D19" s="53"/>
      <c r="E19" s="65"/>
      <c r="F19" s="101">
        <v>964</v>
      </c>
      <c r="G19" s="84">
        <v>52</v>
      </c>
      <c r="H19" s="54"/>
      <c r="I19" s="54"/>
      <c r="J19" s="102">
        <v>3737</v>
      </c>
      <c r="K19" s="84">
        <v>3009</v>
      </c>
      <c r="L19" s="54"/>
      <c r="M19" s="54"/>
      <c r="N19" s="54"/>
      <c r="O19" s="54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5.95" customHeight="1">
      <c r="A20" s="118"/>
      <c r="B20" s="61"/>
      <c r="C20" s="53" t="s">
        <v>61</v>
      </c>
      <c r="D20" s="53"/>
      <c r="E20" s="65"/>
      <c r="F20" s="101">
        <v>0</v>
      </c>
      <c r="G20" s="84">
        <v>0</v>
      </c>
      <c r="H20" s="54"/>
      <c r="I20" s="54"/>
      <c r="J20" s="102">
        <v>912</v>
      </c>
      <c r="K20" s="84">
        <v>704</v>
      </c>
      <c r="L20" s="54"/>
      <c r="M20" s="54"/>
      <c r="N20" s="54"/>
      <c r="O20" s="54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5.95" customHeight="1">
      <c r="A21" s="118"/>
      <c r="B21" s="77" t="s">
        <v>62</v>
      </c>
      <c r="C21" s="53"/>
      <c r="D21" s="53"/>
      <c r="E21" s="65" t="s">
        <v>155</v>
      </c>
      <c r="F21" s="101">
        <v>964</v>
      </c>
      <c r="G21" s="84">
        <v>52</v>
      </c>
      <c r="H21" s="54"/>
      <c r="I21" s="54"/>
      <c r="J21" s="102">
        <v>3737</v>
      </c>
      <c r="K21" s="84">
        <v>3009</v>
      </c>
      <c r="L21" s="54"/>
      <c r="M21" s="54"/>
      <c r="N21" s="54"/>
      <c r="O21" s="54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5.95" customHeight="1">
      <c r="A22" s="118"/>
      <c r="B22" s="60" t="s">
        <v>63</v>
      </c>
      <c r="C22" s="53"/>
      <c r="D22" s="53"/>
      <c r="E22" s="65" t="s">
        <v>156</v>
      </c>
      <c r="F22" s="101">
        <v>5335</v>
      </c>
      <c r="G22" s="84">
        <v>5430</v>
      </c>
      <c r="H22" s="54"/>
      <c r="I22" s="54"/>
      <c r="J22" s="102">
        <v>5440</v>
      </c>
      <c r="K22" s="84">
        <v>4626</v>
      </c>
      <c r="L22" s="54"/>
      <c r="M22" s="54"/>
      <c r="N22" s="54"/>
      <c r="O22" s="54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5.95" customHeight="1">
      <c r="A23" s="118"/>
      <c r="B23" s="61" t="s">
        <v>64</v>
      </c>
      <c r="C23" s="53" t="s">
        <v>65</v>
      </c>
      <c r="D23" s="53"/>
      <c r="E23" s="65"/>
      <c r="F23" s="101">
        <v>2146</v>
      </c>
      <c r="G23" s="84">
        <v>2265</v>
      </c>
      <c r="H23" s="54"/>
      <c r="I23" s="54"/>
      <c r="J23" s="102">
        <v>1447</v>
      </c>
      <c r="K23" s="84">
        <v>1494</v>
      </c>
      <c r="L23" s="54"/>
      <c r="M23" s="54"/>
      <c r="N23" s="54"/>
      <c r="O23" s="54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5.95" customHeight="1">
      <c r="A24" s="118"/>
      <c r="B24" s="53" t="s">
        <v>157</v>
      </c>
      <c r="C24" s="53"/>
      <c r="D24" s="53"/>
      <c r="E24" s="65" t="s">
        <v>158</v>
      </c>
      <c r="F24" s="101">
        <f>F21-F22</f>
        <v>-4371</v>
      </c>
      <c r="G24" s="84">
        <f t="shared" ref="G24:O24" si="4">G21-G22</f>
        <v>-5378</v>
      </c>
      <c r="H24" s="54">
        <f t="shared" si="4"/>
        <v>0</v>
      </c>
      <c r="I24" s="54">
        <f t="shared" si="4"/>
        <v>0</v>
      </c>
      <c r="J24" s="102">
        <v>-1704</v>
      </c>
      <c r="K24" s="84">
        <v>-1618</v>
      </c>
      <c r="L24" s="54">
        <f t="shared" si="4"/>
        <v>0</v>
      </c>
      <c r="M24" s="54">
        <f t="shared" si="4"/>
        <v>0</v>
      </c>
      <c r="N24" s="54">
        <f t="shared" si="4"/>
        <v>0</v>
      </c>
      <c r="O24" s="54">
        <f t="shared" si="4"/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5.95" customHeight="1">
      <c r="A25" s="118"/>
      <c r="B25" s="60" t="s">
        <v>66</v>
      </c>
      <c r="C25" s="60"/>
      <c r="D25" s="60"/>
      <c r="E25" s="122" t="s">
        <v>159</v>
      </c>
      <c r="F25" s="108">
        <v>4371</v>
      </c>
      <c r="G25" s="108">
        <v>5378</v>
      </c>
      <c r="H25" s="108"/>
      <c r="I25" s="108"/>
      <c r="J25" s="116">
        <v>1704</v>
      </c>
      <c r="K25" s="108">
        <v>1618</v>
      </c>
      <c r="L25" s="108"/>
      <c r="M25" s="108"/>
      <c r="N25" s="108"/>
      <c r="O25" s="108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5.95" customHeight="1">
      <c r="A26" s="118"/>
      <c r="B26" s="77" t="s">
        <v>67</v>
      </c>
      <c r="C26" s="77"/>
      <c r="D26" s="77"/>
      <c r="E26" s="123"/>
      <c r="F26" s="109"/>
      <c r="G26" s="109"/>
      <c r="H26" s="109"/>
      <c r="I26" s="109"/>
      <c r="J26" s="117"/>
      <c r="K26" s="109"/>
      <c r="L26" s="109"/>
      <c r="M26" s="109"/>
      <c r="N26" s="109"/>
      <c r="O26" s="109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5.95" customHeight="1">
      <c r="A27" s="118"/>
      <c r="B27" s="53" t="s">
        <v>160</v>
      </c>
      <c r="C27" s="53"/>
      <c r="D27" s="53"/>
      <c r="E27" s="65" t="s">
        <v>161</v>
      </c>
      <c r="F27" s="101">
        <f>F24+F25</f>
        <v>0</v>
      </c>
      <c r="G27" s="84">
        <f t="shared" ref="G27:O27" si="5">G24+G25</f>
        <v>0</v>
      </c>
      <c r="H27" s="54">
        <f t="shared" si="5"/>
        <v>0</v>
      </c>
      <c r="I27" s="54">
        <f t="shared" si="5"/>
        <v>0</v>
      </c>
      <c r="J27" s="102">
        <f t="shared" si="5"/>
        <v>0</v>
      </c>
      <c r="K27" s="84">
        <f t="shared" si="5"/>
        <v>0</v>
      </c>
      <c r="L27" s="54">
        <f t="shared" si="5"/>
        <v>0</v>
      </c>
      <c r="M27" s="54">
        <f t="shared" si="5"/>
        <v>0</v>
      </c>
      <c r="N27" s="54">
        <f t="shared" si="5"/>
        <v>0</v>
      </c>
      <c r="O27" s="54">
        <f t="shared" si="5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5.95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5.95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162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5.95" customHeight="1">
      <c r="A30" s="121" t="s">
        <v>68</v>
      </c>
      <c r="B30" s="121"/>
      <c r="C30" s="121"/>
      <c r="D30" s="121"/>
      <c r="E30" s="121"/>
      <c r="F30" s="114" t="s">
        <v>254</v>
      </c>
      <c r="G30" s="115"/>
      <c r="H30" s="114" t="s">
        <v>256</v>
      </c>
      <c r="I30" s="115"/>
      <c r="J30" s="111"/>
      <c r="K30" s="111"/>
      <c r="L30" s="111"/>
      <c r="M30" s="111"/>
      <c r="N30" s="111"/>
      <c r="O30" s="111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5.95" customHeight="1">
      <c r="A31" s="121"/>
      <c r="B31" s="121"/>
      <c r="C31" s="121"/>
      <c r="D31" s="121"/>
      <c r="E31" s="121"/>
      <c r="F31" s="51" t="s">
        <v>235</v>
      </c>
      <c r="G31" s="51" t="s">
        <v>236</v>
      </c>
      <c r="H31" s="51" t="s">
        <v>235</v>
      </c>
      <c r="I31" s="51" t="s">
        <v>236</v>
      </c>
      <c r="J31" s="51" t="s">
        <v>235</v>
      </c>
      <c r="K31" s="51" t="s">
        <v>236</v>
      </c>
      <c r="L31" s="51" t="s">
        <v>235</v>
      </c>
      <c r="M31" s="51" t="s">
        <v>236</v>
      </c>
      <c r="N31" s="51" t="s">
        <v>235</v>
      </c>
      <c r="O31" s="51" t="s">
        <v>236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5.95" customHeight="1">
      <c r="A32" s="118" t="s">
        <v>84</v>
      </c>
      <c r="B32" s="60" t="s">
        <v>49</v>
      </c>
      <c r="C32" s="53"/>
      <c r="D32" s="53"/>
      <c r="E32" s="65" t="s">
        <v>40</v>
      </c>
      <c r="F32" s="101">
        <v>681</v>
      </c>
      <c r="G32" s="101">
        <v>740</v>
      </c>
      <c r="H32" s="101">
        <v>103</v>
      </c>
      <c r="I32" s="101">
        <v>99</v>
      </c>
      <c r="J32" s="54"/>
      <c r="K32" s="54"/>
      <c r="L32" s="54"/>
      <c r="M32" s="54"/>
      <c r="N32" s="54"/>
      <c r="O32" s="54"/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5.95" customHeight="1">
      <c r="A33" s="124"/>
      <c r="B33" s="62"/>
      <c r="C33" s="60" t="s">
        <v>69</v>
      </c>
      <c r="D33" s="53"/>
      <c r="E33" s="65"/>
      <c r="F33" s="101">
        <v>504</v>
      </c>
      <c r="G33" s="101">
        <v>504</v>
      </c>
      <c r="H33" s="101">
        <v>103</v>
      </c>
      <c r="I33" s="101">
        <v>99</v>
      </c>
      <c r="J33" s="54"/>
      <c r="K33" s="54"/>
      <c r="L33" s="54"/>
      <c r="M33" s="54"/>
      <c r="N33" s="54"/>
      <c r="O33" s="54"/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5.95" customHeight="1">
      <c r="A34" s="124"/>
      <c r="B34" s="62"/>
      <c r="C34" s="61"/>
      <c r="D34" s="53" t="s">
        <v>70</v>
      </c>
      <c r="E34" s="65"/>
      <c r="F34" s="101">
        <v>370</v>
      </c>
      <c r="G34" s="101">
        <v>376</v>
      </c>
      <c r="H34" s="101">
        <v>103</v>
      </c>
      <c r="I34" s="101">
        <v>99</v>
      </c>
      <c r="J34" s="54"/>
      <c r="K34" s="54"/>
      <c r="L34" s="54"/>
      <c r="M34" s="54"/>
      <c r="N34" s="54"/>
      <c r="O34" s="54"/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5.95" customHeight="1">
      <c r="A35" s="124"/>
      <c r="B35" s="61"/>
      <c r="C35" s="77" t="s">
        <v>71</v>
      </c>
      <c r="D35" s="53"/>
      <c r="E35" s="65"/>
      <c r="F35" s="101">
        <v>176</v>
      </c>
      <c r="G35" s="101">
        <v>236</v>
      </c>
      <c r="H35" s="101">
        <v>0</v>
      </c>
      <c r="I35" s="101">
        <v>0</v>
      </c>
      <c r="J35" s="67"/>
      <c r="K35" s="67"/>
      <c r="L35" s="54"/>
      <c r="M35" s="54"/>
      <c r="N35" s="54"/>
      <c r="O35" s="54"/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5.95" customHeight="1">
      <c r="A36" s="124"/>
      <c r="B36" s="60" t="s">
        <v>52</v>
      </c>
      <c r="C36" s="53"/>
      <c r="D36" s="53"/>
      <c r="E36" s="65" t="s">
        <v>41</v>
      </c>
      <c r="F36" s="101">
        <v>650</v>
      </c>
      <c r="G36" s="101">
        <v>731</v>
      </c>
      <c r="H36" s="101">
        <v>44</v>
      </c>
      <c r="I36" s="101">
        <v>44</v>
      </c>
      <c r="J36" s="54"/>
      <c r="K36" s="54"/>
      <c r="L36" s="54"/>
      <c r="M36" s="54"/>
      <c r="N36" s="54"/>
      <c r="O36" s="54"/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5.95" customHeight="1">
      <c r="A37" s="124"/>
      <c r="B37" s="62"/>
      <c r="C37" s="53" t="s">
        <v>72</v>
      </c>
      <c r="D37" s="53"/>
      <c r="E37" s="65"/>
      <c r="F37" s="101">
        <v>629</v>
      </c>
      <c r="G37" s="101">
        <v>719</v>
      </c>
      <c r="H37" s="101">
        <v>43</v>
      </c>
      <c r="I37" s="101">
        <v>44</v>
      </c>
      <c r="J37" s="54"/>
      <c r="K37" s="54"/>
      <c r="L37" s="54"/>
      <c r="M37" s="54"/>
      <c r="N37" s="54"/>
      <c r="O37" s="54"/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5.95" customHeight="1">
      <c r="A38" s="124"/>
      <c r="B38" s="61"/>
      <c r="C38" s="53" t="s">
        <v>73</v>
      </c>
      <c r="D38" s="53"/>
      <c r="E38" s="65"/>
      <c r="F38" s="101">
        <v>21</v>
      </c>
      <c r="G38" s="101">
        <v>12</v>
      </c>
      <c r="H38" s="101">
        <v>1</v>
      </c>
      <c r="I38" s="101">
        <v>1</v>
      </c>
      <c r="J38" s="54"/>
      <c r="K38" s="67"/>
      <c r="L38" s="54"/>
      <c r="M38" s="54"/>
      <c r="N38" s="54"/>
      <c r="O38" s="54"/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5.95" customHeight="1">
      <c r="A39" s="124"/>
      <c r="B39" s="47" t="s">
        <v>74</v>
      </c>
      <c r="C39" s="47"/>
      <c r="D39" s="47"/>
      <c r="E39" s="65" t="s">
        <v>163</v>
      </c>
      <c r="F39" s="101">
        <f t="shared" ref="F39:I39" si="6">F32-F36</f>
        <v>31</v>
      </c>
      <c r="G39" s="101">
        <f t="shared" si="6"/>
        <v>9</v>
      </c>
      <c r="H39" s="101">
        <f t="shared" si="6"/>
        <v>59</v>
      </c>
      <c r="I39" s="101">
        <f t="shared" si="6"/>
        <v>55</v>
      </c>
      <c r="J39" s="54">
        <f t="shared" ref="J39:O39" si="7">J32-J36</f>
        <v>0</v>
      </c>
      <c r="K39" s="54">
        <f t="shared" si="7"/>
        <v>0</v>
      </c>
      <c r="L39" s="54">
        <f t="shared" si="7"/>
        <v>0</v>
      </c>
      <c r="M39" s="54">
        <f t="shared" si="7"/>
        <v>0</v>
      </c>
      <c r="N39" s="54">
        <f t="shared" si="7"/>
        <v>0</v>
      </c>
      <c r="O39" s="54">
        <f t="shared" si="7"/>
        <v>0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5.95" customHeight="1">
      <c r="A40" s="118" t="s">
        <v>85</v>
      </c>
      <c r="B40" s="60" t="s">
        <v>75</v>
      </c>
      <c r="C40" s="53"/>
      <c r="D40" s="53"/>
      <c r="E40" s="65" t="s">
        <v>43</v>
      </c>
      <c r="F40" s="101">
        <v>198</v>
      </c>
      <c r="G40" s="101">
        <v>570</v>
      </c>
      <c r="H40" s="101">
        <v>0</v>
      </c>
      <c r="I40" s="101">
        <v>0</v>
      </c>
      <c r="J40" s="54"/>
      <c r="K40" s="54"/>
      <c r="L40" s="54"/>
      <c r="M40" s="54"/>
      <c r="N40" s="54"/>
      <c r="O40" s="54"/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5.95" customHeight="1">
      <c r="A41" s="119"/>
      <c r="B41" s="61"/>
      <c r="C41" s="53" t="s">
        <v>76</v>
      </c>
      <c r="D41" s="53"/>
      <c r="E41" s="65"/>
      <c r="F41" s="67">
        <v>198</v>
      </c>
      <c r="G41" s="67">
        <v>570</v>
      </c>
      <c r="H41" s="67">
        <v>0</v>
      </c>
      <c r="I41" s="67">
        <v>0</v>
      </c>
      <c r="J41" s="54"/>
      <c r="K41" s="54"/>
      <c r="L41" s="54"/>
      <c r="M41" s="54"/>
      <c r="N41" s="54"/>
      <c r="O41" s="54"/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5.95" customHeight="1">
      <c r="A42" s="119"/>
      <c r="B42" s="60" t="s">
        <v>63</v>
      </c>
      <c r="C42" s="53"/>
      <c r="D42" s="53"/>
      <c r="E42" s="65" t="s">
        <v>44</v>
      </c>
      <c r="F42" s="101">
        <v>234</v>
      </c>
      <c r="G42" s="101">
        <v>562</v>
      </c>
      <c r="H42" s="101">
        <v>34</v>
      </c>
      <c r="I42" s="101">
        <v>48</v>
      </c>
      <c r="J42" s="54"/>
      <c r="K42" s="54"/>
      <c r="L42" s="54"/>
      <c r="M42" s="54"/>
      <c r="N42" s="54"/>
      <c r="O42" s="54"/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5.95" customHeight="1">
      <c r="A43" s="119"/>
      <c r="B43" s="61"/>
      <c r="C43" s="53" t="s">
        <v>77</v>
      </c>
      <c r="D43" s="53"/>
      <c r="E43" s="65"/>
      <c r="F43" s="101">
        <v>36</v>
      </c>
      <c r="G43" s="101">
        <v>13</v>
      </c>
      <c r="H43" s="101">
        <v>7</v>
      </c>
      <c r="I43" s="101">
        <v>7</v>
      </c>
      <c r="J43" s="67"/>
      <c r="K43" s="67"/>
      <c r="L43" s="54"/>
      <c r="M43" s="54"/>
      <c r="N43" s="54"/>
      <c r="O43" s="54"/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5.95" customHeight="1">
      <c r="A44" s="119"/>
      <c r="B44" s="53" t="s">
        <v>74</v>
      </c>
      <c r="C44" s="53"/>
      <c r="D44" s="53"/>
      <c r="E44" s="65" t="s">
        <v>164</v>
      </c>
      <c r="F44" s="67">
        <f>F40-F42</f>
        <v>-36</v>
      </c>
      <c r="G44" s="67">
        <f t="shared" ref="G44:I44" si="8">G40-G42</f>
        <v>8</v>
      </c>
      <c r="H44" s="67">
        <f>H40-H42</f>
        <v>-34</v>
      </c>
      <c r="I44" s="67">
        <f t="shared" si="8"/>
        <v>-48</v>
      </c>
      <c r="J44" s="67">
        <f t="shared" ref="J44:O44" si="9">J40-J42</f>
        <v>0</v>
      </c>
      <c r="K44" s="67">
        <f t="shared" si="9"/>
        <v>0</v>
      </c>
      <c r="L44" s="67">
        <f t="shared" si="9"/>
        <v>0</v>
      </c>
      <c r="M44" s="67">
        <f t="shared" si="9"/>
        <v>0</v>
      </c>
      <c r="N44" s="67">
        <f t="shared" si="9"/>
        <v>0</v>
      </c>
      <c r="O44" s="67">
        <f t="shared" si="9"/>
        <v>0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5.95" customHeight="1">
      <c r="A45" s="118" t="s">
        <v>86</v>
      </c>
      <c r="B45" s="47" t="s">
        <v>78</v>
      </c>
      <c r="C45" s="47"/>
      <c r="D45" s="47"/>
      <c r="E45" s="65" t="s">
        <v>165</v>
      </c>
      <c r="F45" s="101">
        <f t="shared" ref="F45:I45" si="10">F39+F44</f>
        <v>-5</v>
      </c>
      <c r="G45" s="101">
        <f t="shared" si="10"/>
        <v>17</v>
      </c>
      <c r="H45" s="101">
        <f t="shared" si="10"/>
        <v>25</v>
      </c>
      <c r="I45" s="101">
        <f t="shared" si="10"/>
        <v>7</v>
      </c>
      <c r="J45" s="54">
        <f t="shared" ref="J45:O45" si="11">J39+J44</f>
        <v>0</v>
      </c>
      <c r="K45" s="54">
        <f t="shared" si="11"/>
        <v>0</v>
      </c>
      <c r="L45" s="54">
        <f t="shared" si="11"/>
        <v>0</v>
      </c>
      <c r="M45" s="54">
        <f t="shared" si="11"/>
        <v>0</v>
      </c>
      <c r="N45" s="54">
        <f t="shared" si="11"/>
        <v>0</v>
      </c>
      <c r="O45" s="54">
        <f t="shared" si="11"/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5.95" customHeight="1">
      <c r="A46" s="119"/>
      <c r="B46" s="53" t="s">
        <v>79</v>
      </c>
      <c r="C46" s="53"/>
      <c r="D46" s="53"/>
      <c r="E46" s="53"/>
      <c r="F46" s="67">
        <v>0</v>
      </c>
      <c r="G46" s="67">
        <v>0</v>
      </c>
      <c r="H46" s="67">
        <v>0</v>
      </c>
      <c r="I46" s="67">
        <v>0</v>
      </c>
      <c r="J46" s="67"/>
      <c r="K46" s="67"/>
      <c r="L46" s="54"/>
      <c r="M46" s="54"/>
      <c r="N46" s="67"/>
      <c r="O46" s="67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5.95" customHeight="1">
      <c r="A47" s="119"/>
      <c r="B47" s="53" t="s">
        <v>80</v>
      </c>
      <c r="C47" s="53"/>
      <c r="D47" s="53"/>
      <c r="E47" s="53"/>
      <c r="F47" s="101">
        <v>0</v>
      </c>
      <c r="G47" s="101">
        <v>0</v>
      </c>
      <c r="H47" s="101">
        <v>0</v>
      </c>
      <c r="I47" s="101">
        <v>0</v>
      </c>
      <c r="J47" s="54"/>
      <c r="K47" s="54"/>
      <c r="L47" s="54"/>
      <c r="M47" s="54"/>
      <c r="N47" s="54"/>
      <c r="O47" s="54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5.95" customHeight="1">
      <c r="A48" s="119"/>
      <c r="B48" s="53" t="s">
        <v>81</v>
      </c>
      <c r="C48" s="53"/>
      <c r="D48" s="53"/>
      <c r="E48" s="53"/>
      <c r="F48" s="101">
        <v>0</v>
      </c>
      <c r="G48" s="101">
        <v>0</v>
      </c>
      <c r="H48" s="101">
        <v>0</v>
      </c>
      <c r="I48" s="101">
        <v>0</v>
      </c>
      <c r="J48" s="54"/>
      <c r="K48" s="54"/>
      <c r="L48" s="54"/>
      <c r="M48" s="54"/>
      <c r="N48" s="54"/>
      <c r="O48" s="54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5" ht="15.95" customHeight="1">
      <c r="A49" s="8" t="s">
        <v>166</v>
      </c>
      <c r="O49" s="6"/>
    </row>
    <row r="50" spans="1:15" ht="15.95" customHeight="1">
      <c r="A50" s="8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topLeftCell="A7" zoomScaleNormal="100" zoomScaleSheetLayoutView="100" workbookViewId="0">
      <selection activeCell="E31" sqref="E31"/>
    </sheetView>
  </sheetViews>
  <sheetFormatPr defaultColWidth="9" defaultRowHeight="13.5"/>
  <cols>
    <col min="1" max="2" width="3.625" style="2" customWidth="1"/>
    <col min="3" max="3" width="21.375" style="2" customWidth="1"/>
    <col min="4" max="4" width="20" style="2" customWidth="1"/>
    <col min="5" max="14" width="12.625" style="2" customWidth="1"/>
    <col min="15" max="16384" width="9" style="2"/>
  </cols>
  <sheetData>
    <row r="1" spans="1:14" ht="33.950000000000003" customHeight="1">
      <c r="A1" s="33" t="s">
        <v>0</v>
      </c>
      <c r="B1" s="33"/>
      <c r="C1" s="41" t="s">
        <v>261</v>
      </c>
      <c r="D1" s="42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3"/>
      <c r="B5" s="43" t="s">
        <v>247</v>
      </c>
      <c r="C5" s="43"/>
      <c r="D5" s="43"/>
      <c r="H5" s="15"/>
      <c r="L5" s="15"/>
      <c r="N5" s="15" t="s">
        <v>168</v>
      </c>
    </row>
    <row r="6" spans="1:14" ht="15" customHeight="1">
      <c r="A6" s="44"/>
      <c r="B6" s="45"/>
      <c r="C6" s="45"/>
      <c r="D6" s="83"/>
      <c r="E6" s="128" t="s">
        <v>257</v>
      </c>
      <c r="F6" s="128"/>
      <c r="G6" s="128" t="s">
        <v>258</v>
      </c>
      <c r="H6" s="128"/>
      <c r="I6" s="128" t="s">
        <v>259</v>
      </c>
      <c r="J6" s="128"/>
      <c r="K6" s="128"/>
      <c r="L6" s="128"/>
      <c r="M6" s="128"/>
      <c r="N6" s="128"/>
    </row>
    <row r="7" spans="1:14" ht="15" customHeight="1">
      <c r="A7" s="18"/>
      <c r="B7" s="19"/>
      <c r="C7" s="19"/>
      <c r="D7" s="59"/>
      <c r="E7" s="36" t="s">
        <v>235</v>
      </c>
      <c r="F7" s="36" t="s">
        <v>236</v>
      </c>
      <c r="G7" s="36" t="s">
        <v>235</v>
      </c>
      <c r="H7" s="36" t="s">
        <v>236</v>
      </c>
      <c r="I7" s="36" t="s">
        <v>235</v>
      </c>
      <c r="J7" s="36" t="s">
        <v>236</v>
      </c>
      <c r="K7" s="36" t="s">
        <v>235</v>
      </c>
      <c r="L7" s="36" t="s">
        <v>236</v>
      </c>
      <c r="M7" s="36" t="s">
        <v>235</v>
      </c>
      <c r="N7" s="36" t="s">
        <v>236</v>
      </c>
    </row>
    <row r="8" spans="1:14" ht="18" customHeight="1">
      <c r="A8" s="104" t="s">
        <v>169</v>
      </c>
      <c r="B8" s="78" t="s">
        <v>170</v>
      </c>
      <c r="C8" s="79"/>
      <c r="D8" s="79"/>
      <c r="E8" s="80">
        <v>1</v>
      </c>
      <c r="F8" s="80">
        <v>1</v>
      </c>
      <c r="G8" s="80"/>
      <c r="H8" s="80"/>
      <c r="I8" s="80"/>
      <c r="J8" s="80"/>
      <c r="K8" s="80"/>
      <c r="L8" s="80"/>
      <c r="M8" s="80"/>
      <c r="N8" s="80"/>
    </row>
    <row r="9" spans="1:14" ht="18" customHeight="1">
      <c r="A9" s="104"/>
      <c r="B9" s="104" t="s">
        <v>171</v>
      </c>
      <c r="C9" s="53" t="s">
        <v>172</v>
      </c>
      <c r="D9" s="53"/>
      <c r="E9" s="80">
        <v>10</v>
      </c>
      <c r="F9" s="80">
        <v>10</v>
      </c>
      <c r="G9" s="80"/>
      <c r="H9" s="80"/>
      <c r="I9" s="80"/>
      <c r="J9" s="80"/>
      <c r="K9" s="80"/>
      <c r="L9" s="80"/>
      <c r="M9" s="80"/>
      <c r="N9" s="80"/>
    </row>
    <row r="10" spans="1:14" ht="18" customHeight="1">
      <c r="A10" s="104"/>
      <c r="B10" s="104"/>
      <c r="C10" s="53" t="s">
        <v>173</v>
      </c>
      <c r="D10" s="53"/>
      <c r="E10" s="80">
        <v>10</v>
      </c>
      <c r="F10" s="80">
        <v>10</v>
      </c>
      <c r="G10" s="80"/>
      <c r="H10" s="80"/>
      <c r="I10" s="80"/>
      <c r="J10" s="80"/>
      <c r="K10" s="80"/>
      <c r="L10" s="80"/>
      <c r="M10" s="80"/>
      <c r="N10" s="80"/>
    </row>
    <row r="11" spans="1:14" ht="18" customHeight="1">
      <c r="A11" s="104"/>
      <c r="B11" s="104"/>
      <c r="C11" s="53" t="s">
        <v>174</v>
      </c>
      <c r="D11" s="53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spans="1:14" ht="18" customHeight="1">
      <c r="A12" s="104"/>
      <c r="B12" s="104"/>
      <c r="C12" s="53" t="s">
        <v>175</v>
      </c>
      <c r="D12" s="53"/>
      <c r="E12" s="80"/>
      <c r="F12" s="80"/>
      <c r="G12" s="80"/>
      <c r="H12" s="80"/>
      <c r="I12" s="80"/>
      <c r="J12" s="80"/>
      <c r="K12" s="80"/>
      <c r="L12" s="80"/>
      <c r="M12" s="80"/>
      <c r="N12" s="80"/>
    </row>
    <row r="13" spans="1:14" ht="18" customHeight="1">
      <c r="A13" s="104"/>
      <c r="B13" s="104"/>
      <c r="C13" s="53" t="s">
        <v>176</v>
      </c>
      <c r="D13" s="53"/>
      <c r="E13" s="80"/>
      <c r="F13" s="80"/>
      <c r="G13" s="80"/>
      <c r="H13" s="80"/>
      <c r="I13" s="80"/>
      <c r="J13" s="80"/>
      <c r="K13" s="80"/>
      <c r="L13" s="80"/>
      <c r="M13" s="80"/>
      <c r="N13" s="80"/>
    </row>
    <row r="14" spans="1:14" ht="18" customHeight="1">
      <c r="A14" s="104"/>
      <c r="B14" s="104"/>
      <c r="C14" s="53" t="s">
        <v>177</v>
      </c>
      <c r="D14" s="53"/>
      <c r="E14" s="80"/>
      <c r="F14" s="80"/>
      <c r="G14" s="80"/>
      <c r="H14" s="80"/>
      <c r="I14" s="80"/>
      <c r="J14" s="80"/>
      <c r="K14" s="80"/>
      <c r="L14" s="80"/>
      <c r="M14" s="80"/>
      <c r="N14" s="80"/>
    </row>
    <row r="15" spans="1:14" ht="18" customHeight="1">
      <c r="A15" s="104" t="s">
        <v>178</v>
      </c>
      <c r="B15" s="104" t="s">
        <v>179</v>
      </c>
      <c r="C15" s="53" t="s">
        <v>180</v>
      </c>
      <c r="D15" s="53"/>
      <c r="E15" s="54">
        <v>14668</v>
      </c>
      <c r="F15" s="84">
        <v>13699</v>
      </c>
      <c r="G15" s="54"/>
      <c r="H15" s="54"/>
      <c r="I15" s="54"/>
      <c r="J15" s="54"/>
      <c r="K15" s="54"/>
      <c r="L15" s="54"/>
      <c r="M15" s="54"/>
      <c r="N15" s="54"/>
    </row>
    <row r="16" spans="1:14" ht="18" customHeight="1">
      <c r="A16" s="104"/>
      <c r="B16" s="104"/>
      <c r="C16" s="53" t="s">
        <v>181</v>
      </c>
      <c r="D16" s="53"/>
      <c r="E16" s="54">
        <v>2284</v>
      </c>
      <c r="F16" s="84">
        <v>2276</v>
      </c>
      <c r="G16" s="54"/>
      <c r="H16" s="54"/>
      <c r="I16" s="54"/>
      <c r="J16" s="54"/>
      <c r="K16" s="54"/>
      <c r="L16" s="54"/>
      <c r="M16" s="54"/>
      <c r="N16" s="54"/>
    </row>
    <row r="17" spans="1:15" ht="18" customHeight="1">
      <c r="A17" s="104"/>
      <c r="B17" s="104"/>
      <c r="C17" s="53" t="s">
        <v>182</v>
      </c>
      <c r="D17" s="53"/>
      <c r="E17" s="54"/>
      <c r="F17" s="84"/>
      <c r="G17" s="54"/>
      <c r="H17" s="54"/>
      <c r="I17" s="54"/>
      <c r="J17" s="54"/>
      <c r="K17" s="54"/>
      <c r="L17" s="54"/>
      <c r="M17" s="54"/>
      <c r="N17" s="54"/>
    </row>
    <row r="18" spans="1:15" ht="18" customHeight="1">
      <c r="A18" s="104"/>
      <c r="B18" s="104"/>
      <c r="C18" s="53" t="s">
        <v>183</v>
      </c>
      <c r="D18" s="53"/>
      <c r="E18" s="54">
        <v>16953</v>
      </c>
      <c r="F18" s="84">
        <v>15976</v>
      </c>
      <c r="G18" s="54"/>
      <c r="H18" s="54"/>
      <c r="I18" s="54"/>
      <c r="J18" s="54"/>
      <c r="K18" s="54"/>
      <c r="L18" s="54"/>
      <c r="M18" s="54"/>
      <c r="N18" s="54"/>
    </row>
    <row r="19" spans="1:15" ht="18" customHeight="1">
      <c r="A19" s="104"/>
      <c r="B19" s="104" t="s">
        <v>184</v>
      </c>
      <c r="C19" s="53" t="s">
        <v>185</v>
      </c>
      <c r="D19" s="53"/>
      <c r="E19" s="54">
        <v>13616</v>
      </c>
      <c r="F19" s="84">
        <v>12685</v>
      </c>
      <c r="G19" s="54"/>
      <c r="H19" s="54"/>
      <c r="I19" s="54"/>
      <c r="J19" s="54"/>
      <c r="K19" s="54"/>
      <c r="L19" s="54"/>
      <c r="M19" s="54"/>
      <c r="N19" s="54"/>
    </row>
    <row r="20" spans="1:15" ht="18" customHeight="1">
      <c r="A20" s="104"/>
      <c r="B20" s="104"/>
      <c r="C20" s="53" t="s">
        <v>186</v>
      </c>
      <c r="D20" s="53"/>
      <c r="E20" s="54">
        <v>1</v>
      </c>
      <c r="F20" s="84">
        <v>1</v>
      </c>
      <c r="G20" s="54"/>
      <c r="H20" s="54"/>
      <c r="I20" s="54"/>
      <c r="J20" s="54"/>
      <c r="K20" s="54"/>
      <c r="L20" s="54"/>
      <c r="M20" s="54"/>
      <c r="N20" s="54"/>
    </row>
    <row r="21" spans="1:15" ht="18" customHeight="1">
      <c r="A21" s="104"/>
      <c r="B21" s="104"/>
      <c r="C21" s="53" t="s">
        <v>187</v>
      </c>
      <c r="D21" s="53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spans="1:15" ht="18" customHeight="1">
      <c r="A22" s="104"/>
      <c r="B22" s="104"/>
      <c r="C22" s="47" t="s">
        <v>188</v>
      </c>
      <c r="D22" s="47"/>
      <c r="E22" s="54">
        <v>13617</v>
      </c>
      <c r="F22" s="84">
        <v>12686</v>
      </c>
      <c r="G22" s="54"/>
      <c r="H22" s="54"/>
      <c r="I22" s="54"/>
      <c r="J22" s="54"/>
      <c r="K22" s="54"/>
      <c r="L22" s="54"/>
      <c r="M22" s="54"/>
      <c r="N22" s="54"/>
    </row>
    <row r="23" spans="1:15" ht="18" customHeight="1">
      <c r="A23" s="104"/>
      <c r="B23" s="104" t="s">
        <v>189</v>
      </c>
      <c r="C23" s="53" t="s">
        <v>190</v>
      </c>
      <c r="D23" s="53"/>
      <c r="E23" s="54">
        <v>10</v>
      </c>
      <c r="F23" s="84">
        <v>10</v>
      </c>
      <c r="G23" s="54"/>
      <c r="H23" s="54"/>
      <c r="I23" s="54"/>
      <c r="J23" s="54"/>
      <c r="K23" s="54"/>
      <c r="L23" s="54"/>
      <c r="M23" s="54"/>
      <c r="N23" s="54"/>
    </row>
    <row r="24" spans="1:15" ht="18" customHeight="1">
      <c r="A24" s="104"/>
      <c r="B24" s="104"/>
      <c r="C24" s="53" t="s">
        <v>191</v>
      </c>
      <c r="D24" s="53"/>
      <c r="E24" s="54"/>
      <c r="F24" s="84"/>
      <c r="G24" s="54"/>
      <c r="H24" s="54"/>
      <c r="I24" s="54"/>
      <c r="J24" s="54"/>
      <c r="K24" s="54"/>
      <c r="L24" s="54"/>
      <c r="M24" s="54"/>
      <c r="N24" s="54"/>
    </row>
    <row r="25" spans="1:15" ht="18" customHeight="1">
      <c r="A25" s="104"/>
      <c r="B25" s="104"/>
      <c r="C25" s="53" t="s">
        <v>192</v>
      </c>
      <c r="D25" s="53"/>
      <c r="E25" s="54">
        <v>3325</v>
      </c>
      <c r="F25" s="84">
        <v>3280</v>
      </c>
      <c r="G25" s="54"/>
      <c r="H25" s="54"/>
      <c r="I25" s="54"/>
      <c r="J25" s="54"/>
      <c r="K25" s="54"/>
      <c r="L25" s="54"/>
      <c r="M25" s="54"/>
      <c r="N25" s="54"/>
    </row>
    <row r="26" spans="1:15" ht="18" customHeight="1">
      <c r="A26" s="104"/>
      <c r="B26" s="104"/>
      <c r="C26" s="53" t="s">
        <v>193</v>
      </c>
      <c r="D26" s="53"/>
      <c r="E26" s="87">
        <v>3335</v>
      </c>
      <c r="F26" s="84">
        <f>SUM(F23:F25)</f>
        <v>3290</v>
      </c>
      <c r="G26" s="54"/>
      <c r="H26" s="54"/>
      <c r="I26" s="54"/>
      <c r="J26" s="54"/>
      <c r="K26" s="54"/>
      <c r="L26" s="54"/>
      <c r="M26" s="54"/>
      <c r="N26" s="54"/>
    </row>
    <row r="27" spans="1:15" ht="18" customHeight="1">
      <c r="A27" s="104"/>
      <c r="B27" s="53" t="s">
        <v>194</v>
      </c>
      <c r="C27" s="53"/>
      <c r="D27" s="53"/>
      <c r="E27" s="87">
        <v>16953</v>
      </c>
      <c r="F27" s="84">
        <f>SUM(F26,F22)</f>
        <v>15976</v>
      </c>
      <c r="G27" s="54"/>
      <c r="H27" s="54"/>
      <c r="I27" s="54"/>
      <c r="J27" s="54"/>
      <c r="K27" s="54"/>
      <c r="L27" s="54"/>
      <c r="M27" s="54"/>
      <c r="N27" s="54"/>
    </row>
    <row r="28" spans="1:15" ht="18" customHeight="1">
      <c r="A28" s="104" t="s">
        <v>195</v>
      </c>
      <c r="B28" s="104" t="s">
        <v>196</v>
      </c>
      <c r="C28" s="53" t="s">
        <v>197</v>
      </c>
      <c r="D28" s="82" t="s">
        <v>40</v>
      </c>
      <c r="E28" s="54">
        <v>4061</v>
      </c>
      <c r="F28" s="84">
        <v>4048</v>
      </c>
      <c r="G28" s="54"/>
      <c r="H28" s="54"/>
      <c r="I28" s="54"/>
      <c r="J28" s="54"/>
      <c r="K28" s="54"/>
      <c r="L28" s="54"/>
      <c r="M28" s="54"/>
      <c r="N28" s="54"/>
    </row>
    <row r="29" spans="1:15" ht="18" customHeight="1">
      <c r="A29" s="104"/>
      <c r="B29" s="104"/>
      <c r="C29" s="53" t="s">
        <v>198</v>
      </c>
      <c r="D29" s="82" t="s">
        <v>41</v>
      </c>
      <c r="E29" s="54">
        <v>4001</v>
      </c>
      <c r="F29" s="84">
        <v>3955</v>
      </c>
      <c r="G29" s="54"/>
      <c r="H29" s="54"/>
      <c r="I29" s="54"/>
      <c r="J29" s="54"/>
      <c r="K29" s="54"/>
      <c r="L29" s="54"/>
      <c r="M29" s="54"/>
      <c r="N29" s="54"/>
    </row>
    <row r="30" spans="1:15" ht="18" customHeight="1">
      <c r="A30" s="104"/>
      <c r="B30" s="104"/>
      <c r="C30" s="53" t="s">
        <v>199</v>
      </c>
      <c r="D30" s="82" t="s">
        <v>200</v>
      </c>
      <c r="E30" s="54">
        <v>18</v>
      </c>
      <c r="F30" s="84">
        <v>34</v>
      </c>
      <c r="G30" s="54"/>
      <c r="H30" s="54"/>
      <c r="I30" s="54"/>
      <c r="J30" s="54"/>
      <c r="K30" s="54"/>
      <c r="L30" s="54"/>
      <c r="M30" s="54"/>
      <c r="N30" s="54"/>
    </row>
    <row r="31" spans="1:15" ht="18" customHeight="1">
      <c r="A31" s="104"/>
      <c r="B31" s="104"/>
      <c r="C31" s="47" t="s">
        <v>201</v>
      </c>
      <c r="D31" s="82" t="s">
        <v>202</v>
      </c>
      <c r="E31" s="54">
        <f t="shared" ref="E31:N31" si="0">E28-E29-E30</f>
        <v>42</v>
      </c>
      <c r="F31" s="84">
        <f t="shared" si="0"/>
        <v>59</v>
      </c>
      <c r="G31" s="54">
        <f t="shared" si="0"/>
        <v>0</v>
      </c>
      <c r="H31" s="54">
        <f t="shared" si="0"/>
        <v>0</v>
      </c>
      <c r="I31" s="54">
        <f t="shared" si="0"/>
        <v>0</v>
      </c>
      <c r="J31" s="54">
        <f t="shared" si="0"/>
        <v>0</v>
      </c>
      <c r="K31" s="54">
        <f t="shared" si="0"/>
        <v>0</v>
      </c>
      <c r="L31" s="54">
        <f t="shared" si="0"/>
        <v>0</v>
      </c>
      <c r="M31" s="54">
        <f t="shared" si="0"/>
        <v>0</v>
      </c>
      <c r="N31" s="54">
        <f t="shared" si="0"/>
        <v>0</v>
      </c>
      <c r="O31" s="7"/>
    </row>
    <row r="32" spans="1:15" ht="18" customHeight="1">
      <c r="A32" s="104"/>
      <c r="B32" s="104"/>
      <c r="C32" s="53" t="s">
        <v>203</v>
      </c>
      <c r="D32" s="82" t="s">
        <v>204</v>
      </c>
      <c r="E32" s="54">
        <v>9</v>
      </c>
      <c r="F32" s="84">
        <v>9</v>
      </c>
      <c r="G32" s="54"/>
      <c r="H32" s="54"/>
      <c r="I32" s="54"/>
      <c r="J32" s="54"/>
      <c r="K32" s="54"/>
      <c r="L32" s="54"/>
      <c r="M32" s="54"/>
      <c r="N32" s="54"/>
    </row>
    <row r="33" spans="1:14" ht="18" customHeight="1">
      <c r="A33" s="104"/>
      <c r="B33" s="104"/>
      <c r="C33" s="53" t="s">
        <v>205</v>
      </c>
      <c r="D33" s="82" t="s">
        <v>206</v>
      </c>
      <c r="E33" s="54">
        <v>6</v>
      </c>
      <c r="F33" s="84">
        <v>4</v>
      </c>
      <c r="G33" s="54"/>
      <c r="H33" s="54"/>
      <c r="I33" s="54"/>
      <c r="J33" s="54"/>
      <c r="K33" s="54"/>
      <c r="L33" s="54"/>
      <c r="M33" s="54"/>
      <c r="N33" s="54"/>
    </row>
    <row r="34" spans="1:14" ht="18" customHeight="1">
      <c r="A34" s="104"/>
      <c r="B34" s="104"/>
      <c r="C34" s="47" t="s">
        <v>207</v>
      </c>
      <c r="D34" s="82" t="s">
        <v>208</v>
      </c>
      <c r="E34" s="54">
        <f t="shared" ref="E34:N34" si="1">E31+E32-E33</f>
        <v>45</v>
      </c>
      <c r="F34" s="84">
        <f t="shared" si="1"/>
        <v>64</v>
      </c>
      <c r="G34" s="54">
        <f t="shared" si="1"/>
        <v>0</v>
      </c>
      <c r="H34" s="54">
        <f t="shared" si="1"/>
        <v>0</v>
      </c>
      <c r="I34" s="54">
        <f t="shared" si="1"/>
        <v>0</v>
      </c>
      <c r="J34" s="54">
        <f t="shared" si="1"/>
        <v>0</v>
      </c>
      <c r="K34" s="54">
        <f t="shared" si="1"/>
        <v>0</v>
      </c>
      <c r="L34" s="54">
        <f t="shared" si="1"/>
        <v>0</v>
      </c>
      <c r="M34" s="54">
        <f t="shared" si="1"/>
        <v>0</v>
      </c>
      <c r="N34" s="54">
        <f t="shared" si="1"/>
        <v>0</v>
      </c>
    </row>
    <row r="35" spans="1:14" ht="18" customHeight="1">
      <c r="A35" s="104"/>
      <c r="B35" s="104" t="s">
        <v>209</v>
      </c>
      <c r="C35" s="53" t="s">
        <v>210</v>
      </c>
      <c r="D35" s="82" t="s">
        <v>211</v>
      </c>
      <c r="E35" s="54"/>
      <c r="F35" s="84"/>
      <c r="G35" s="54"/>
      <c r="H35" s="54"/>
      <c r="I35" s="54"/>
      <c r="J35" s="54"/>
      <c r="K35" s="54"/>
      <c r="L35" s="54"/>
      <c r="M35" s="54"/>
      <c r="N35" s="54"/>
    </row>
    <row r="36" spans="1:14" ht="18" customHeight="1">
      <c r="A36" s="104"/>
      <c r="B36" s="104"/>
      <c r="C36" s="53" t="s">
        <v>212</v>
      </c>
      <c r="D36" s="82" t="s">
        <v>213</v>
      </c>
      <c r="E36" s="54">
        <v>9.9999999999999995E-7</v>
      </c>
      <c r="F36" s="84">
        <v>0.11529200000000001</v>
      </c>
      <c r="G36" s="54"/>
      <c r="H36" s="54"/>
      <c r="I36" s="54"/>
      <c r="J36" s="54"/>
      <c r="K36" s="54"/>
      <c r="L36" s="54"/>
      <c r="M36" s="54"/>
      <c r="N36" s="54"/>
    </row>
    <row r="37" spans="1:14" ht="18" customHeight="1">
      <c r="A37" s="104"/>
      <c r="B37" s="104"/>
      <c r="C37" s="53" t="s">
        <v>214</v>
      </c>
      <c r="D37" s="82" t="s">
        <v>215</v>
      </c>
      <c r="E37" s="54">
        <f t="shared" ref="E37:N37" si="2">E34+E35-E36</f>
        <v>44.999999000000003</v>
      </c>
      <c r="F37" s="84">
        <f t="shared" si="2"/>
        <v>63.884708000000003</v>
      </c>
      <c r="G37" s="54">
        <f t="shared" si="2"/>
        <v>0</v>
      </c>
      <c r="H37" s="54">
        <f t="shared" si="2"/>
        <v>0</v>
      </c>
      <c r="I37" s="54">
        <f t="shared" si="2"/>
        <v>0</v>
      </c>
      <c r="J37" s="54">
        <f t="shared" si="2"/>
        <v>0</v>
      </c>
      <c r="K37" s="54">
        <f t="shared" si="2"/>
        <v>0</v>
      </c>
      <c r="L37" s="54">
        <f t="shared" si="2"/>
        <v>0</v>
      </c>
      <c r="M37" s="54">
        <f t="shared" si="2"/>
        <v>0</v>
      </c>
      <c r="N37" s="54">
        <f t="shared" si="2"/>
        <v>0</v>
      </c>
    </row>
    <row r="38" spans="1:14" ht="18" customHeight="1">
      <c r="A38" s="104"/>
      <c r="B38" s="104"/>
      <c r="C38" s="53" t="s">
        <v>216</v>
      </c>
      <c r="D38" s="82" t="s">
        <v>217</v>
      </c>
      <c r="E38" s="54"/>
      <c r="F38" s="84"/>
      <c r="G38" s="54"/>
      <c r="H38" s="54"/>
      <c r="I38" s="54"/>
      <c r="J38" s="54"/>
      <c r="K38" s="54"/>
      <c r="L38" s="54"/>
      <c r="M38" s="54"/>
      <c r="N38" s="54"/>
    </row>
    <row r="39" spans="1:14" ht="18" customHeight="1">
      <c r="A39" s="104"/>
      <c r="B39" s="104"/>
      <c r="C39" s="53" t="s">
        <v>218</v>
      </c>
      <c r="D39" s="82" t="s">
        <v>219</v>
      </c>
      <c r="E39" s="54"/>
      <c r="F39" s="84"/>
      <c r="G39" s="54"/>
      <c r="H39" s="54"/>
      <c r="I39" s="54"/>
      <c r="J39" s="54"/>
      <c r="K39" s="54"/>
      <c r="L39" s="54"/>
      <c r="M39" s="54"/>
      <c r="N39" s="54"/>
    </row>
    <row r="40" spans="1:14" ht="18" customHeight="1">
      <c r="A40" s="104"/>
      <c r="B40" s="104"/>
      <c r="C40" s="53" t="s">
        <v>220</v>
      </c>
      <c r="D40" s="82" t="s">
        <v>221</v>
      </c>
      <c r="E40" s="54"/>
      <c r="F40" s="84"/>
      <c r="G40" s="54"/>
      <c r="H40" s="54"/>
      <c r="I40" s="54"/>
      <c r="J40" s="54"/>
      <c r="K40" s="54"/>
      <c r="L40" s="54"/>
      <c r="M40" s="54"/>
      <c r="N40" s="54"/>
    </row>
    <row r="41" spans="1:14" ht="18" customHeight="1">
      <c r="A41" s="104"/>
      <c r="B41" s="104"/>
      <c r="C41" s="47" t="s">
        <v>222</v>
      </c>
      <c r="D41" s="82" t="s">
        <v>223</v>
      </c>
      <c r="E41" s="54">
        <f t="shared" ref="E41:N41" si="3">E34+E35-E36-E40</f>
        <v>44.999999000000003</v>
      </c>
      <c r="F41" s="84">
        <f t="shared" si="3"/>
        <v>63.884708000000003</v>
      </c>
      <c r="G41" s="54">
        <f t="shared" si="3"/>
        <v>0</v>
      </c>
      <c r="H41" s="54">
        <f t="shared" si="3"/>
        <v>0</v>
      </c>
      <c r="I41" s="54">
        <f t="shared" si="3"/>
        <v>0</v>
      </c>
      <c r="J41" s="54">
        <f t="shared" si="3"/>
        <v>0</v>
      </c>
      <c r="K41" s="54">
        <f t="shared" si="3"/>
        <v>0</v>
      </c>
      <c r="L41" s="54">
        <f t="shared" si="3"/>
        <v>0</v>
      </c>
      <c r="M41" s="54">
        <f t="shared" si="3"/>
        <v>0</v>
      </c>
      <c r="N41" s="54">
        <f t="shared" si="3"/>
        <v>0</v>
      </c>
    </row>
    <row r="42" spans="1:14" ht="18" customHeight="1">
      <c r="A42" s="104"/>
      <c r="B42" s="104"/>
      <c r="C42" s="127" t="s">
        <v>224</v>
      </c>
      <c r="D42" s="127"/>
      <c r="E42" s="54">
        <f t="shared" ref="E42:N42" si="4">E37+E38-E39-E40</f>
        <v>44.999999000000003</v>
      </c>
      <c r="F42" s="84">
        <f t="shared" si="4"/>
        <v>63.884708000000003</v>
      </c>
      <c r="G42" s="54">
        <f t="shared" si="4"/>
        <v>0</v>
      </c>
      <c r="H42" s="54">
        <f t="shared" si="4"/>
        <v>0</v>
      </c>
      <c r="I42" s="54">
        <f t="shared" si="4"/>
        <v>0</v>
      </c>
      <c r="J42" s="54">
        <f t="shared" si="4"/>
        <v>0</v>
      </c>
      <c r="K42" s="54">
        <f t="shared" si="4"/>
        <v>0</v>
      </c>
      <c r="L42" s="54">
        <f t="shared" si="4"/>
        <v>0</v>
      </c>
      <c r="M42" s="54">
        <f t="shared" si="4"/>
        <v>0</v>
      </c>
      <c r="N42" s="54">
        <f t="shared" si="4"/>
        <v>0</v>
      </c>
    </row>
    <row r="43" spans="1:14" ht="18" customHeight="1">
      <c r="A43" s="104"/>
      <c r="B43" s="104"/>
      <c r="C43" s="53" t="s">
        <v>225</v>
      </c>
      <c r="D43" s="82" t="s">
        <v>226</v>
      </c>
      <c r="E43" s="54"/>
      <c r="F43" s="84"/>
      <c r="G43" s="54"/>
      <c r="H43" s="54"/>
      <c r="I43" s="54"/>
      <c r="J43" s="54"/>
      <c r="K43" s="54"/>
      <c r="L43" s="54"/>
      <c r="M43" s="54"/>
      <c r="N43" s="54"/>
    </row>
    <row r="44" spans="1:14" ht="18" customHeight="1">
      <c r="A44" s="104"/>
      <c r="B44" s="104"/>
      <c r="C44" s="47" t="s">
        <v>227</v>
      </c>
      <c r="D44" s="65" t="s">
        <v>228</v>
      </c>
      <c r="E44" s="54">
        <f t="shared" ref="E44:N44" si="5">E41+E43</f>
        <v>44.999999000000003</v>
      </c>
      <c r="F44" s="84">
        <f t="shared" si="5"/>
        <v>63.884708000000003</v>
      </c>
      <c r="G44" s="54">
        <f t="shared" si="5"/>
        <v>0</v>
      </c>
      <c r="H44" s="54">
        <f t="shared" si="5"/>
        <v>0</v>
      </c>
      <c r="I44" s="54">
        <f t="shared" si="5"/>
        <v>0</v>
      </c>
      <c r="J44" s="54">
        <f t="shared" si="5"/>
        <v>0</v>
      </c>
      <c r="K44" s="54">
        <f t="shared" si="5"/>
        <v>0</v>
      </c>
      <c r="L44" s="54">
        <f t="shared" si="5"/>
        <v>0</v>
      </c>
      <c r="M44" s="54">
        <f t="shared" si="5"/>
        <v>0</v>
      </c>
      <c r="N44" s="54">
        <f t="shared" si="5"/>
        <v>0</v>
      </c>
    </row>
    <row r="45" spans="1:14" ht="14.1" customHeight="1">
      <c r="A45" s="8" t="s">
        <v>229</v>
      </c>
    </row>
    <row r="46" spans="1:14" ht="14.1" customHeight="1">
      <c r="A46" s="8" t="s">
        <v>230</v>
      </c>
    </row>
    <row r="47" spans="1:14">
      <c r="A47" s="46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75" orientation="landscape" r:id="rId1"/>
  <headerFooter alignWithMargins="0">
    <oddHeader>&amp;R&amp;"ｺﾞｼｯｸ,斜体"&amp;9都道府県－5</oddHeader>
  </headerFooter>
  <rowBreaks count="1" manualBreakCount="1">
    <brk id="4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江島 幸恵</cp:lastModifiedBy>
  <cp:lastPrinted>2025-08-06T01:28:46Z</cp:lastPrinted>
  <dcterms:created xsi:type="dcterms:W3CDTF">1999-07-06T05:17:05Z</dcterms:created>
  <dcterms:modified xsi:type="dcterms:W3CDTF">2025-08-06T02:49:38Z</dcterms:modified>
</cp:coreProperties>
</file>