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0.1.23.239\backup_tantou\農林担当２\01　照会・回答\98　照復\R7\R7.8.29〆　【地方債協会】都道府県及び指定都市の財政状況について（照会）\03　回答（とりまとめ）\"/>
    </mc:Choice>
  </mc:AlternateContent>
  <xr:revisionPtr revIDLastSave="0" documentId="13_ncr:1_{29F8191B-5DD0-4F24-B8B0-D3BDF6D3CE3C}" xr6:coauthVersionLast="47" xr6:coauthVersionMax="47" xr10:uidLastSave="{00000000-0000-0000-0000-000000000000}"/>
  <bookViews>
    <workbookView xWindow="-110" yWindow="-110" windowWidth="19420" windowHeight="1030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81029"/>
</workbook>
</file>

<file path=xl/calcChain.xml><?xml version="1.0" encoding="utf-8"?>
<calcChain xmlns="http://schemas.openxmlformats.org/spreadsheetml/2006/main">
  <c r="F27" i="2" l="1"/>
  <c r="G27" i="2" s="1"/>
  <c r="I9" i="2"/>
  <c r="F45" i="2"/>
  <c r="G45" i="2" s="1"/>
  <c r="G24" i="6"/>
  <c r="H24" i="6" s="1"/>
  <c r="F22" i="6"/>
  <c r="E22" i="6"/>
  <c r="E19" i="6"/>
  <c r="E23" i="6" s="1"/>
  <c r="H45" i="5"/>
  <c r="F45" i="5"/>
  <c r="G44" i="5" s="1"/>
  <c r="H27" i="5"/>
  <c r="F27" i="5"/>
  <c r="G19" i="5" s="1"/>
  <c r="F44" i="4"/>
  <c r="F39" i="4"/>
  <c r="F45" i="4" s="1"/>
  <c r="H27" i="2"/>
  <c r="H45" i="2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F31" i="8"/>
  <c r="F34" i="8" s="1"/>
  <c r="E31" i="8"/>
  <c r="E34" i="8" s="1"/>
  <c r="O44" i="7"/>
  <c r="N44" i="7"/>
  <c r="M44" i="7"/>
  <c r="L44" i="7"/>
  <c r="K44" i="7"/>
  <c r="J44" i="7"/>
  <c r="I44" i="7"/>
  <c r="H44" i="7"/>
  <c r="G44" i="7"/>
  <c r="F44" i="7"/>
  <c r="O39" i="7"/>
  <c r="N39" i="7"/>
  <c r="M39" i="7"/>
  <c r="L39" i="7"/>
  <c r="K39" i="7"/>
  <c r="J39" i="7"/>
  <c r="I39" i="7"/>
  <c r="H39" i="7"/>
  <c r="G39" i="7"/>
  <c r="F39" i="7"/>
  <c r="O24" i="7"/>
  <c r="O27" i="7" s="1"/>
  <c r="N24" i="7"/>
  <c r="N27" i="7" s="1"/>
  <c r="M24" i="7"/>
  <c r="M27" i="7" s="1"/>
  <c r="L24" i="7"/>
  <c r="L27" i="7" s="1"/>
  <c r="K24" i="7"/>
  <c r="K27" i="7" s="1"/>
  <c r="J24" i="7"/>
  <c r="J27" i="7"/>
  <c r="I24" i="7"/>
  <c r="I27" i="7" s="1"/>
  <c r="H24" i="7"/>
  <c r="H27" i="7" s="1"/>
  <c r="G24" i="7"/>
  <c r="G27" i="7"/>
  <c r="F24" i="7"/>
  <c r="F27" i="7" s="1"/>
  <c r="O16" i="7"/>
  <c r="N16" i="7"/>
  <c r="M16" i="7"/>
  <c r="L16" i="7"/>
  <c r="K16" i="7"/>
  <c r="J16" i="7"/>
  <c r="I16" i="7"/>
  <c r="H16" i="7"/>
  <c r="G16" i="7"/>
  <c r="F16" i="7"/>
  <c r="O15" i="7"/>
  <c r="N15" i="7"/>
  <c r="M15" i="7"/>
  <c r="L15" i="7"/>
  <c r="K15" i="7"/>
  <c r="J15" i="7"/>
  <c r="I15" i="7"/>
  <c r="H15" i="7"/>
  <c r="G15" i="7"/>
  <c r="F15" i="7"/>
  <c r="O14" i="7"/>
  <c r="N14" i="7"/>
  <c r="M14" i="7"/>
  <c r="L14" i="7"/>
  <c r="K14" i="7"/>
  <c r="J14" i="7"/>
  <c r="I14" i="7"/>
  <c r="H14" i="7"/>
  <c r="G14" i="7"/>
  <c r="F14" i="7"/>
  <c r="I20" i="6"/>
  <c r="H20" i="6"/>
  <c r="G20" i="6"/>
  <c r="F20" i="6"/>
  <c r="E20" i="6"/>
  <c r="I19" i="6"/>
  <c r="I21" i="6" s="1"/>
  <c r="H19" i="6"/>
  <c r="H21" i="6" s="1"/>
  <c r="G19" i="6"/>
  <c r="F19" i="6"/>
  <c r="F21" i="6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4" i="4"/>
  <c r="M39" i="4"/>
  <c r="M44" i="4"/>
  <c r="M45" i="4" s="1"/>
  <c r="L39" i="4"/>
  <c r="L44" i="4"/>
  <c r="K39" i="4"/>
  <c r="K44" i="4"/>
  <c r="J39" i="4"/>
  <c r="J44" i="4"/>
  <c r="I39" i="4"/>
  <c r="I44" i="4"/>
  <c r="H39" i="4"/>
  <c r="H44" i="4"/>
  <c r="G39" i="4"/>
  <c r="G44" i="4"/>
  <c r="O24" i="4"/>
  <c r="O27" i="4" s="1"/>
  <c r="N24" i="4"/>
  <c r="N27" i="4" s="1"/>
  <c r="M24" i="4"/>
  <c r="M27" i="4" s="1"/>
  <c r="L24" i="4"/>
  <c r="L27" i="4" s="1"/>
  <c r="K24" i="4"/>
  <c r="K27" i="4"/>
  <c r="J24" i="4"/>
  <c r="J27" i="4"/>
  <c r="I24" i="4"/>
  <c r="I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G35" i="5"/>
  <c r="G41" i="2"/>
  <c r="G33" i="5"/>
  <c r="G37" i="5"/>
  <c r="G29" i="2"/>
  <c r="G28" i="5"/>
  <c r="G30" i="5"/>
  <c r="G34" i="5"/>
  <c r="G40" i="5"/>
  <c r="L45" i="4" l="1"/>
  <c r="N45" i="4"/>
  <c r="K45" i="4"/>
  <c r="G45" i="4"/>
  <c r="E21" i="6"/>
  <c r="G42" i="5"/>
  <c r="G14" i="2"/>
  <c r="G41" i="5"/>
  <c r="M45" i="7"/>
  <c r="G38" i="5"/>
  <c r="I45" i="4"/>
  <c r="O45" i="7"/>
  <c r="G39" i="5"/>
  <c r="I45" i="5"/>
  <c r="G45" i="5"/>
  <c r="G29" i="5"/>
  <c r="G28" i="2"/>
  <c r="J37" i="8"/>
  <c r="J42" i="8" s="1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F23" i="6"/>
  <c r="H45" i="7"/>
  <c r="G26" i="2"/>
  <c r="G32" i="2"/>
  <c r="G13" i="2"/>
  <c r="G40" i="2"/>
  <c r="I45" i="7"/>
  <c r="G20" i="2"/>
  <c r="G17" i="2"/>
  <c r="G10" i="2"/>
  <c r="G31" i="2"/>
  <c r="N45" i="7"/>
  <c r="I23" i="6"/>
  <c r="H22" i="6"/>
  <c r="H23" i="6"/>
  <c r="G23" i="6"/>
  <c r="G22" i="6"/>
  <c r="E41" i="8"/>
  <c r="E44" i="8" s="1"/>
  <c r="E37" i="8"/>
  <c r="E42" i="8" s="1"/>
  <c r="F41" i="8"/>
  <c r="F44" i="8" s="1"/>
  <c r="F37" i="8"/>
  <c r="F42" i="8" s="1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21" i="6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<sst xmlns="http://schemas.openxmlformats.org/spreadsheetml/2006/main" count="446" uniqueCount="275">
  <si>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</si>
  <si>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</si>
  <si>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</si>
  <si>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</si>
  <si>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</si>
  <si>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</si>
  <si>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</si>
  <si>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</si>
  <si>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</si>
  <si>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</si>
  <si>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</si>
  <si>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</si>
  <si>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</si>
  <si>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</si>
  <si>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</si>
  <si>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</si>
  <si>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</si>
  <si>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</si>
  <si>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</si>
  <si>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</si>
  <si>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</si>
  <si>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</si>
  <si>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</si>
  <si>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</si>
  <si>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</si>
  <si>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</si>
  <si>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</si>
  <si>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</si>
  <si>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</si>
  <si>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</si>
  <si>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</si>
  <si>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</si>
  <si>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</si>
  <si>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</si>
  <si>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</si>
  <si>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</si>
  <si>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</si>
  <si>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</si>
  <si>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</si>
  <si>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</si>
  <si>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</si>
  <si>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</si>
  <si>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</si>
  <si>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</si>
  <si>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</si>
  <si>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</si>
  <si>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</si>
  <si>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</si>
  <si>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</si>
  <si>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</si>
  <si>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</si>
  <si>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</si>
  <si>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</si>
  <si>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</si>
  <si>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</si>
  <si>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</si>
  <si>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</si>
  <si>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</si>
  <si>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</si>
  <si>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</si>
  <si>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</si>
  <si>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</si>
  <si>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</si>
  <si>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</si>
  <si>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</si>
  <si>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</si>
  <si>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</si>
  <si>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</si>
  <si>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</si>
  <si>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</si>
  <si>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</si>
  <si>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</si>
  <si>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</si>
  <si>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</si>
  <si>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</si>
  <si>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</si>
  <si>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</si>
  <si>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</si>
  <si>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</si>
  <si>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</si>
  <si>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</si>
  <si>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</si>
  <si>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</si>
  <si>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</si>
  <si>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</si>
  <si>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</si>
  <si>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</si>
  <si>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</si>
  <si>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</si>
  <si>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</si>
  <si>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</si>
  <si>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</si>
  <si>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</si>
  <si>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</si>
  <si>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</si>
  <si>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</si>
  <si>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</si>
  <si>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</si>
  <si>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</si>
  <si>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</si>
  <si>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</si>
  <si>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</si>
  <si>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</si>
  <si>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</si>
  <si>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</si>
  <si>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</si>
  <si>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</si>
  <si>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</si>
  <si>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</si>
  <si>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</si>
  <si>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</si>
  <si>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</si>
  <si>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</si>
  <si>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</si>
  <si>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</si>
  <si>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</si>
  <si>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</si>
  <si>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</si>
  <si>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</si>
  <si>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</si>
  <si>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</si>
  <si>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</si>
  <si>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</si>
  <si>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</si>
  <si>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</si>
  <si>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</si>
  <si>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</si>
  <si>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</si>
  <si>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</si>
  <si>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</si>
  <si>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</si>
  <si>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</si>
  <si>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</si>
  <si>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</si>
  <si>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</si>
  <si>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</si>
  <si>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</si>
  <si>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</si>
  <si>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</si>
  <si>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</si>
  <si>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</si>
  <si>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</si>
  <si>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</si>
  <si>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</si>
  <si>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</si>
  <si>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</si>
  <si>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</si>
  <si>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</si>
  <si>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</si>
  <si>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</si>
  <si>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</si>
  <si>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</si>
  <si>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</si>
  <si>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</si>
  <si>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</si>
  <si>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</si>
  <si>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</si>
  <si>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</si>
  <si>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</si>
  <si>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</si>
  <si>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</si>
  <si>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</si>
  <si>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</si>
  <si>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</si>
  <si>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</si>
  <si>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</si>
  <si>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</si>
  <si>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</si>
  <si>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</si>
  <si>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</si>
  <si>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</si>
  <si>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</si>
  <si>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</si>
  <si>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</si>
  <si>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</si>
  <si>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</si>
  <si>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</si>
  <si>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</si>
  <si>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</si>
  <si>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</si>
  <si>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</si>
  <si>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</si>
  <si>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</si>
  <si>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</si>
  <si>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</si>
  <si>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</si>
  <si>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</si>
  <si>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</si>
  <si>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</si>
  <si>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</si>
  <si>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</si>
  <si>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</si>
  <si>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</si>
  <si>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</si>
  <si>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</si>
  <si>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</si>
  <si>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</si>
  <si>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</si>
  <si>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</si>
  <si>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</si>
  <si>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</si>
  <si>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</si>
  <si>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</si>
  <si>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</si>
  <si>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</si>
  <si>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</si>
  <si>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</si>
  <si>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</si>
  <si>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</si>
  <si>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</si>
  <si>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</si>
  <si>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</si>
  <si>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</si>
  <si>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</si>
  <si>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</si>
  <si>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</si>
  <si>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</si>
  <si>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</si>
  <si>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</si>
  <si>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</si>
  <si>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</si>
  <si>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</si>
  <si>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</si>
  <si>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</si>
  <si>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</si>
  <si>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</si>
  <si>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</si>
  <si>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</si>
  <si>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</si>
  <si>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</si>
  <si>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</si>
  <si>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</si>
  <si>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</si>
  <si>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</si>
  <si>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</si>
  <si>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</si>
  <si>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</si>
  <si>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</si>
  <si>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</si>
  <si>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</si>
  <si>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</si>
  <si>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</si>
  <si>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</si>
  <si>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</si>
  <si>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</si>
  <si>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</si>
  <si>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</si>
  <si>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</si>
  <si>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</si>
  <si>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</si>
  <si>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鳥取県</t>
    <rPh sb="0" eb="3">
      <t>トットリケン</t>
    </rPh>
    <phoneticPr fontId="16"/>
  </si>
  <si>
    <t>鳥取県</t>
    <rPh sb="0" eb="3">
      <t>トットリケン</t>
    </rPh>
    <phoneticPr fontId="9"/>
  </si>
  <si>
    <t>土地開発公社</t>
    <rPh sb="0" eb="2">
      <t>トチ</t>
    </rPh>
    <rPh sb="2" eb="4">
      <t>カイハツ</t>
    </rPh>
    <rPh sb="4" eb="6">
      <t>コウシャ</t>
    </rPh>
    <phoneticPr fontId="16"/>
  </si>
  <si>
    <t>鳥取県住宅供給公社</t>
  </si>
  <si>
    <t>電気事業</t>
    <rPh sb="0" eb="4">
      <t>デンキジギョウ</t>
    </rPh>
    <phoneticPr fontId="9"/>
  </si>
  <si>
    <t>工業用水道事業</t>
    <rPh sb="0" eb="5">
      <t>コウギョウヨウスイドウ</t>
    </rPh>
    <rPh sb="5" eb="7">
      <t>ジギョウ</t>
    </rPh>
    <phoneticPr fontId="9"/>
  </si>
  <si>
    <t>埋立事業</t>
    <rPh sb="0" eb="2">
      <t>ウメタテ</t>
    </rPh>
    <rPh sb="2" eb="4">
      <t>ジギョウ</t>
    </rPh>
    <phoneticPr fontId="9"/>
  </si>
  <si>
    <t>病院事業</t>
    <rPh sb="0" eb="4">
      <t>ビョウインジギョウ</t>
    </rPh>
    <phoneticPr fontId="9"/>
  </si>
  <si>
    <t>流域下水道事業</t>
    <rPh sb="0" eb="2">
      <t>リュウイキ</t>
    </rPh>
    <rPh sb="2" eb="5">
      <t>ゲスイドウ</t>
    </rPh>
    <rPh sb="5" eb="7">
      <t>ジギョウ</t>
    </rPh>
    <phoneticPr fontId="9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</si>
  <si>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9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</si>
  <si>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9"/>
  </si>
  <si>
    <t>市場事業</t>
    <rPh sb="0" eb="2">
      <t>イチバ</t>
    </rPh>
    <rPh sb="2" eb="4">
      <t>ジギョウ</t>
    </rPh>
    <phoneticPr fontId="9"/>
  </si>
  <si>
    <t>港湾整備事業</t>
    <rPh sb="0" eb="2">
      <t>コウワン</t>
    </rPh>
    <rPh sb="2" eb="4">
      <t>セイビ</t>
    </rPh>
    <rPh sb="4" eb="6">
      <t>ジギョウ</t>
    </rPh>
    <phoneticPr fontId="9"/>
  </si>
  <si>
    <t>宅地造成事業</t>
    <rPh sb="0" eb="2">
      <t>タクチ</t>
    </rPh>
    <rPh sb="2" eb="4">
      <t>ゾウセイ</t>
    </rPh>
    <rPh sb="4" eb="6">
      <t>ジギョウ</t>
    </rPh>
    <phoneticPr fontId="9"/>
  </si>
  <si>
    <t>電気事業</t>
    <rPh sb="0" eb="4">
      <t>デンキジギョウ</t>
    </rPh>
    <phoneticPr fontId="16"/>
  </si>
  <si>
    <t>工業用水道事業</t>
    <rPh sb="0" eb="3">
      <t>コウギョウヨウ</t>
    </rPh>
    <rPh sb="3" eb="7">
      <t>スイドウジギョウ</t>
    </rPh>
    <phoneticPr fontId="16"/>
  </si>
  <si>
    <t>宅地造成事業</t>
    <rPh sb="0" eb="2">
      <t>タクチ</t>
    </rPh>
    <rPh sb="2" eb="4">
      <t>ゾウセイ</t>
    </rPh>
    <rPh sb="4" eb="6">
      <t>ジギョウ</t>
    </rPh>
    <phoneticPr fontId="16"/>
  </si>
  <si>
    <t>病院事業</t>
    <rPh sb="0" eb="4">
      <t>ビョウインジギョウ</t>
    </rPh>
    <phoneticPr fontId="16"/>
  </si>
  <si>
    <t>流域下水道事業</t>
    <rPh sb="0" eb="2">
      <t>リュウイキ</t>
    </rPh>
    <rPh sb="2" eb="7">
      <t>ゲスイドウジギョウ</t>
    </rPh>
    <phoneticPr fontId="16"/>
  </si>
  <si>
    <t>埋立事業</t>
    <rPh sb="0" eb="2">
      <t>ウメタテ</t>
    </rPh>
    <rPh sb="2" eb="4">
      <t>ジギョウ</t>
    </rPh>
    <phoneticPr fontId="16"/>
  </si>
  <si>
    <t>特定環境保全公共下水道事業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phoneticPr fontId="16"/>
  </si>
  <si>
    <t>農業集落排水事業</t>
    <rPh sb="0" eb="4">
      <t>ノウギョウシュウラク</t>
    </rPh>
    <rPh sb="4" eb="6">
      <t>ハイスイ</t>
    </rPh>
    <rPh sb="6" eb="8">
      <t>ジギョウ</t>
    </rPh>
    <phoneticPr fontId="16"/>
  </si>
  <si>
    <t>市場事業</t>
    <rPh sb="0" eb="2">
      <t>イチバ</t>
    </rPh>
    <rPh sb="2" eb="4">
      <t>ジギョウ</t>
    </rPh>
    <phoneticPr fontId="16"/>
  </si>
  <si>
    <t>港湾整備事業</t>
    <rPh sb="0" eb="4">
      <t>コウワンセイビ</t>
    </rPh>
    <rPh sb="4" eb="6">
      <t>ジギョウ</t>
    </rPh>
    <phoneticPr fontId="16"/>
  </si>
  <si>
    <t>鳥取県</t>
    <rPh sb="0" eb="3">
      <t>トットリケン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</si>
</sst>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0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07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0" borderId="10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2" sqref="F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274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9"/>
      <c r="F7" s="48" t="s">
        <v>241</v>
      </c>
      <c r="G7" s="48"/>
      <c r="H7" s="48" t="s">
        <v>238</v>
      </c>
      <c r="I7" s="49" t="s">
        <v>21</v>
      </c>
    </row>
    <row r="8" spans="1:11" ht="17.149999999999999" customHeight="1">
      <c r="A8" s="18"/>
      <c r="B8" s="19"/>
      <c r="C8" s="19"/>
      <c r="D8" s="19"/>
      <c r="E8" s="60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87" t="s">
        <v>87</v>
      </c>
      <c r="B9" s="87" t="s">
        <v>89</v>
      </c>
      <c r="C9" s="61" t="s">
        <v>3</v>
      </c>
      <c r="D9" s="53"/>
      <c r="E9" s="53"/>
      <c r="F9" s="54">
        <v>78465</v>
      </c>
      <c r="G9" s="55">
        <f>F9/$F$27*100</f>
        <v>22.11508921852408</v>
      </c>
      <c r="H9" s="54">
        <v>74262</v>
      </c>
      <c r="I9" s="55">
        <f>(F9/H9-1)*100</f>
        <v>5.6596913630120316</v>
      </c>
      <c r="K9" s="25"/>
    </row>
    <row r="10" spans="1:11" ht="18" customHeight="1">
      <c r="A10" s="87"/>
      <c r="B10" s="87"/>
      <c r="C10" s="63"/>
      <c r="D10" s="65" t="s">
        <v>22</v>
      </c>
      <c r="E10" s="53"/>
      <c r="F10" s="54">
        <v>19879</v>
      </c>
      <c r="G10" s="55">
        <f t="shared" ref="G10:G26" si="0">F10/$F$27*100</f>
        <v>5.6028274845477632</v>
      </c>
      <c r="H10" s="54">
        <v>18021</v>
      </c>
      <c r="I10" s="55">
        <f t="shared" ref="I10:I27" si="1">(F10/H10-1)*100</f>
        <v>10.310193662948786</v>
      </c>
    </row>
    <row r="11" spans="1:11" ht="18" customHeight="1">
      <c r="A11" s="87"/>
      <c r="B11" s="87"/>
      <c r="C11" s="63"/>
      <c r="D11" s="63"/>
      <c r="E11" s="47" t="s">
        <v>23</v>
      </c>
      <c r="F11" s="54">
        <v>16126</v>
      </c>
      <c r="G11" s="55">
        <f t="shared" si="0"/>
        <v>4.5450573980490576</v>
      </c>
      <c r="H11" s="54">
        <v>15482</v>
      </c>
      <c r="I11" s="55">
        <f t="shared" si="1"/>
        <v>4.1596692933729473</v>
      </c>
    </row>
    <row r="12" spans="1:11" ht="18" customHeight="1">
      <c r="A12" s="87"/>
      <c r="B12" s="87"/>
      <c r="C12" s="63"/>
      <c r="D12" s="63"/>
      <c r="E12" s="47" t="s">
        <v>24</v>
      </c>
      <c r="F12" s="54">
        <v>604</v>
      </c>
      <c r="G12" s="55">
        <f t="shared" si="0"/>
        <v>0.17023531368111319</v>
      </c>
      <c r="H12" s="54">
        <v>586</v>
      </c>
      <c r="I12" s="55">
        <f t="shared" si="1"/>
        <v>3.0716723549488067</v>
      </c>
    </row>
    <row r="13" spans="1:11" ht="18" customHeight="1">
      <c r="A13" s="87"/>
      <c r="B13" s="87"/>
      <c r="C13" s="63"/>
      <c r="D13" s="64"/>
      <c r="E13" s="47" t="s">
        <v>25</v>
      </c>
      <c r="F13" s="54">
        <v>100</v>
      </c>
      <c r="G13" s="55">
        <f t="shared" si="0"/>
        <v>2.8184654582965762E-2</v>
      </c>
      <c r="H13" s="54">
        <v>64</v>
      </c>
      <c r="I13" s="55">
        <f t="shared" si="1"/>
        <v>56.25</v>
      </c>
    </row>
    <row r="14" spans="1:11" ht="18" customHeight="1">
      <c r="A14" s="87"/>
      <c r="B14" s="87"/>
      <c r="C14" s="63"/>
      <c r="D14" s="61" t="s">
        <v>26</v>
      </c>
      <c r="E14" s="53"/>
      <c r="F14" s="54">
        <v>15515</v>
      </c>
      <c r="G14" s="55">
        <f t="shared" si="0"/>
        <v>4.3728491585471376</v>
      </c>
      <c r="H14" s="54">
        <v>14306</v>
      </c>
      <c r="I14" s="55">
        <f t="shared" si="1"/>
        <v>8.450999580595564</v>
      </c>
    </row>
    <row r="15" spans="1:11" ht="18" customHeight="1">
      <c r="A15" s="87"/>
      <c r="B15" s="87"/>
      <c r="C15" s="63"/>
      <c r="D15" s="63"/>
      <c r="E15" s="47" t="s">
        <v>27</v>
      </c>
      <c r="F15" s="54">
        <v>571</v>
      </c>
      <c r="G15" s="55">
        <f t="shared" si="0"/>
        <v>0.16093437766873447</v>
      </c>
      <c r="H15" s="54">
        <v>589</v>
      </c>
      <c r="I15" s="55">
        <f t="shared" si="1"/>
        <v>-3.0560271646859039</v>
      </c>
    </row>
    <row r="16" spans="1:11" ht="18" customHeight="1">
      <c r="A16" s="87"/>
      <c r="B16" s="87"/>
      <c r="C16" s="63"/>
      <c r="D16" s="64"/>
      <c r="E16" s="47" t="s">
        <v>28</v>
      </c>
      <c r="F16" s="54">
        <v>14944</v>
      </c>
      <c r="G16" s="55">
        <f t="shared" si="0"/>
        <v>4.211914780878403</v>
      </c>
      <c r="H16" s="54">
        <v>13717</v>
      </c>
      <c r="I16" s="55">
        <f t="shared" si="1"/>
        <v>8.9451046147116742</v>
      </c>
      <c r="K16" s="26"/>
    </row>
    <row r="17" spans="1:26" ht="18" customHeight="1">
      <c r="A17" s="87"/>
      <c r="B17" s="87"/>
      <c r="C17" s="63"/>
      <c r="D17" s="88" t="s">
        <v>29</v>
      </c>
      <c r="E17" s="89"/>
      <c r="F17" s="54">
        <v>29325</v>
      </c>
      <c r="G17" s="55">
        <f t="shared" si="0"/>
        <v>8.2651499564547102</v>
      </c>
      <c r="H17" s="54">
        <v>28314</v>
      </c>
      <c r="I17" s="55">
        <f t="shared" si="1"/>
        <v>3.570671752489929</v>
      </c>
    </row>
    <row r="18" spans="1:26" ht="18" customHeight="1">
      <c r="A18" s="87"/>
      <c r="B18" s="87"/>
      <c r="C18" s="63"/>
      <c r="D18" s="88" t="s">
        <v>93</v>
      </c>
      <c r="E18" s="90"/>
      <c r="F18" s="54">
        <v>929</v>
      </c>
      <c r="G18" s="55">
        <f t="shared" si="0"/>
        <v>0.26183544107575191</v>
      </c>
      <c r="H18" s="54">
        <v>887</v>
      </c>
      <c r="I18" s="55">
        <f t="shared" si="1"/>
        <v>4.7350620067643678</v>
      </c>
    </row>
    <row r="19" spans="1:26" ht="18" customHeight="1">
      <c r="A19" s="87"/>
      <c r="B19" s="87"/>
      <c r="C19" s="62"/>
      <c r="D19" s="88" t="s">
        <v>94</v>
      </c>
      <c r="E19" s="90"/>
      <c r="F19" s="56">
        <v>0</v>
      </c>
      <c r="G19" s="55">
        <f t="shared" si="0"/>
        <v>0</v>
      </c>
      <c r="H19" s="54">
        <v>0</v>
      </c>
      <c r="I19" s="55" t="e">
        <f t="shared" si="1"/>
        <v>#DIV/0!</v>
      </c>
      <c r="Z19" s="2" t="s">
        <v>95</v>
      </c>
    </row>
    <row r="20" spans="1:26" ht="18" customHeight="1">
      <c r="A20" s="87"/>
      <c r="B20" s="87"/>
      <c r="C20" s="53" t="s">
        <v>4</v>
      </c>
      <c r="D20" s="53"/>
      <c r="E20" s="53"/>
      <c r="F20" s="54">
        <v>13113</v>
      </c>
      <c r="G20" s="55">
        <f t="shared" si="0"/>
        <v>3.6958537554642996</v>
      </c>
      <c r="H20" s="54">
        <v>11854</v>
      </c>
      <c r="I20" s="55">
        <f t="shared" si="1"/>
        <v>10.620887464147133</v>
      </c>
    </row>
    <row r="21" spans="1:26" ht="18" customHeight="1">
      <c r="A21" s="87"/>
      <c r="B21" s="87"/>
      <c r="C21" s="53" t="s">
        <v>5</v>
      </c>
      <c r="D21" s="53"/>
      <c r="E21" s="53"/>
      <c r="F21" s="54">
        <v>144127</v>
      </c>
      <c r="G21" s="55">
        <f t="shared" si="0"/>
        <v>40.621697110791061</v>
      </c>
      <c r="H21" s="54">
        <v>143873</v>
      </c>
      <c r="I21" s="55">
        <f t="shared" si="1"/>
        <v>0.17654459141047685</v>
      </c>
    </row>
    <row r="22" spans="1:26" ht="18" customHeight="1">
      <c r="A22" s="87"/>
      <c r="B22" s="87"/>
      <c r="C22" s="53" t="s">
        <v>30</v>
      </c>
      <c r="D22" s="53"/>
      <c r="E22" s="53"/>
      <c r="F22" s="54">
        <v>3768</v>
      </c>
      <c r="G22" s="55">
        <f t="shared" si="0"/>
        <v>1.0619977846861499</v>
      </c>
      <c r="H22" s="54">
        <v>3860</v>
      </c>
      <c r="I22" s="55">
        <f t="shared" si="1"/>
        <v>-2.3834196891191706</v>
      </c>
    </row>
    <row r="23" spans="1:26" ht="18" customHeight="1">
      <c r="A23" s="87"/>
      <c r="B23" s="87"/>
      <c r="C23" s="53" t="s">
        <v>6</v>
      </c>
      <c r="D23" s="53"/>
      <c r="E23" s="53"/>
      <c r="F23" s="54">
        <v>55720</v>
      </c>
      <c r="G23" s="55">
        <f t="shared" si="0"/>
        <v>15.704489533628522</v>
      </c>
      <c r="H23" s="54">
        <v>51722</v>
      </c>
      <c r="I23" s="55">
        <f t="shared" si="1"/>
        <v>7.7297861644948007</v>
      </c>
    </row>
    <row r="24" spans="1:26" ht="18" customHeight="1">
      <c r="A24" s="87"/>
      <c r="B24" s="87"/>
      <c r="C24" s="53" t="s">
        <v>31</v>
      </c>
      <c r="D24" s="53"/>
      <c r="E24" s="53"/>
      <c r="F24" s="54">
        <v>1136</v>
      </c>
      <c r="G24" s="55">
        <f t="shared" si="0"/>
        <v>0.32017767606249103</v>
      </c>
      <c r="H24" s="54">
        <v>884</v>
      </c>
      <c r="I24" s="55">
        <f t="shared" si="1"/>
        <v>28.506787330316751</v>
      </c>
    </row>
    <row r="25" spans="1:26" ht="18" customHeight="1">
      <c r="A25" s="87"/>
      <c r="B25" s="87"/>
      <c r="C25" s="53" t="s">
        <v>7</v>
      </c>
      <c r="D25" s="53"/>
      <c r="E25" s="53"/>
      <c r="F25" s="54">
        <v>28713</v>
      </c>
      <c r="G25" s="55">
        <f t="shared" si="0"/>
        <v>8.0926598704069583</v>
      </c>
      <c r="H25" s="54">
        <v>28581</v>
      </c>
      <c r="I25" s="55">
        <f t="shared" si="1"/>
        <v>0.46184528183059737</v>
      </c>
    </row>
    <row r="26" spans="1:26" ht="18" customHeight="1">
      <c r="A26" s="87"/>
      <c r="B26" s="87"/>
      <c r="C26" s="53" t="s">
        <v>8</v>
      </c>
      <c r="D26" s="53"/>
      <c r="E26" s="53"/>
      <c r="F26" s="54">
        <v>29761</v>
      </c>
      <c r="G26" s="55">
        <f t="shared" si="0"/>
        <v>8.3880350504364394</v>
      </c>
      <c r="H26" s="54">
        <v>34718</v>
      </c>
      <c r="I26" s="55">
        <f t="shared" si="1"/>
        <v>-14.277896192176964</v>
      </c>
    </row>
    <row r="27" spans="1:26" ht="18" customHeight="1">
      <c r="A27" s="87"/>
      <c r="B27" s="87"/>
      <c r="C27" s="53" t="s">
        <v>9</v>
      </c>
      <c r="D27" s="53"/>
      <c r="E27" s="53"/>
      <c r="F27" s="54">
        <f>SUM(F9,F20:F26)</f>
        <v>354803</v>
      </c>
      <c r="G27" s="55">
        <f>F27/$F$27*100</f>
        <v>100</v>
      </c>
      <c r="H27" s="54">
        <f>SUM(H9,H20:H26)</f>
        <v>349754</v>
      </c>
      <c r="I27" s="55">
        <f t="shared" si="1"/>
        <v>1.4435860633473796</v>
      </c>
    </row>
    <row r="28" spans="1:26" ht="18" customHeight="1">
      <c r="A28" s="87"/>
      <c r="B28" s="87" t="s">
        <v>88</v>
      </c>
      <c r="C28" s="61" t="s">
        <v>10</v>
      </c>
      <c r="D28" s="53"/>
      <c r="E28" s="53"/>
      <c r="F28" s="54">
        <v>147254</v>
      </c>
      <c r="G28" s="55">
        <f>F28/$F$45*100</f>
        <v>41.503031259600398</v>
      </c>
      <c r="H28" s="54">
        <v>145977</v>
      </c>
      <c r="I28" s="55">
        <f>(F28/H28-1)*100</f>
        <v>0.87479534447207907</v>
      </c>
    </row>
    <row r="29" spans="1:26" ht="18" customHeight="1">
      <c r="A29" s="87"/>
      <c r="B29" s="87"/>
      <c r="C29" s="63"/>
      <c r="D29" s="53" t="s">
        <v>11</v>
      </c>
      <c r="E29" s="53"/>
      <c r="F29" s="54">
        <v>90223</v>
      </c>
      <c r="G29" s="55">
        <f t="shared" ref="G29:G44" si="2">F29/$F$45*100</f>
        <v>25.429040904389193</v>
      </c>
      <c r="H29" s="54">
        <v>91657</v>
      </c>
      <c r="I29" s="55">
        <f t="shared" ref="I29:I45" si="3">(F29/H29-1)*100</f>
        <v>-1.5645286230184241</v>
      </c>
    </row>
    <row r="30" spans="1:26" ht="18" customHeight="1">
      <c r="A30" s="87"/>
      <c r="B30" s="87"/>
      <c r="C30" s="63"/>
      <c r="D30" s="53" t="s">
        <v>32</v>
      </c>
      <c r="E30" s="53"/>
      <c r="F30" s="54">
        <v>6103</v>
      </c>
      <c r="G30" s="55">
        <f t="shared" si="2"/>
        <v>1.7201094691984002</v>
      </c>
      <c r="H30" s="54">
        <v>5660</v>
      </c>
      <c r="I30" s="55">
        <f t="shared" si="3"/>
        <v>7.826855123674914</v>
      </c>
    </row>
    <row r="31" spans="1:26" ht="18" customHeight="1">
      <c r="A31" s="87"/>
      <c r="B31" s="87"/>
      <c r="C31" s="62"/>
      <c r="D31" s="53" t="s">
        <v>12</v>
      </c>
      <c r="E31" s="53"/>
      <c r="F31" s="54">
        <v>50928</v>
      </c>
      <c r="G31" s="55">
        <f t="shared" si="2"/>
        <v>14.353880886012801</v>
      </c>
      <c r="H31" s="54">
        <v>48660</v>
      </c>
      <c r="I31" s="55">
        <f t="shared" si="3"/>
        <v>4.6609124537607904</v>
      </c>
    </row>
    <row r="32" spans="1:26" ht="18" customHeight="1">
      <c r="A32" s="87"/>
      <c r="B32" s="87"/>
      <c r="C32" s="61" t="s">
        <v>13</v>
      </c>
      <c r="D32" s="53"/>
      <c r="E32" s="53"/>
      <c r="F32" s="54">
        <v>139104</v>
      </c>
      <c r="G32" s="55">
        <f t="shared" si="2"/>
        <v>39.205981911088692</v>
      </c>
      <c r="H32" s="54">
        <v>136233</v>
      </c>
      <c r="I32" s="55">
        <f t="shared" si="3"/>
        <v>2.1074189073132077</v>
      </c>
    </row>
    <row r="33" spans="1:9" ht="18" customHeight="1">
      <c r="A33" s="87"/>
      <c r="B33" s="87"/>
      <c r="C33" s="63"/>
      <c r="D33" s="53" t="s">
        <v>14</v>
      </c>
      <c r="E33" s="53"/>
      <c r="F33" s="54">
        <v>28020</v>
      </c>
      <c r="G33" s="55">
        <f t="shared" si="2"/>
        <v>7.8973402141470057</v>
      </c>
      <c r="H33" s="54">
        <v>27804</v>
      </c>
      <c r="I33" s="55">
        <f t="shared" si="3"/>
        <v>0.77686663789382493</v>
      </c>
    </row>
    <row r="34" spans="1:9" ht="18" customHeight="1">
      <c r="A34" s="87"/>
      <c r="B34" s="87"/>
      <c r="C34" s="63"/>
      <c r="D34" s="53" t="s">
        <v>33</v>
      </c>
      <c r="E34" s="53"/>
      <c r="F34" s="54">
        <v>6146</v>
      </c>
      <c r="G34" s="55">
        <f t="shared" si="2"/>
        <v>1.7322288706690756</v>
      </c>
      <c r="H34" s="54">
        <v>5395</v>
      </c>
      <c r="I34" s="55">
        <f t="shared" si="3"/>
        <v>13.920296570898971</v>
      </c>
    </row>
    <row r="35" spans="1:9" ht="18" customHeight="1">
      <c r="A35" s="87"/>
      <c r="B35" s="87"/>
      <c r="C35" s="63"/>
      <c r="D35" s="53" t="s">
        <v>34</v>
      </c>
      <c r="E35" s="53"/>
      <c r="F35" s="54">
        <v>94904</v>
      </c>
      <c r="G35" s="55">
        <f t="shared" si="2"/>
        <v>26.748364585417821</v>
      </c>
      <c r="H35" s="54">
        <v>91962</v>
      </c>
      <c r="I35" s="55">
        <f t="shared" si="3"/>
        <v>3.1991474739566428</v>
      </c>
    </row>
    <row r="36" spans="1:9" ht="18" customHeight="1">
      <c r="A36" s="87"/>
      <c r="B36" s="87"/>
      <c r="C36" s="63"/>
      <c r="D36" s="53" t="s">
        <v>35</v>
      </c>
      <c r="E36" s="53"/>
      <c r="F36" s="54">
        <v>3197</v>
      </c>
      <c r="G36" s="55">
        <f t="shared" si="2"/>
        <v>0.90106340701741527</v>
      </c>
      <c r="H36" s="54">
        <v>3333</v>
      </c>
      <c r="I36" s="55">
        <f t="shared" si="3"/>
        <v>-4.0804080408040839</v>
      </c>
    </row>
    <row r="37" spans="1:9" ht="18" customHeight="1">
      <c r="A37" s="87"/>
      <c r="B37" s="87"/>
      <c r="C37" s="63"/>
      <c r="D37" s="53" t="s">
        <v>15</v>
      </c>
      <c r="E37" s="53"/>
      <c r="F37" s="54">
        <v>3983</v>
      </c>
      <c r="G37" s="55">
        <f t="shared" si="2"/>
        <v>1.1225947920395263</v>
      </c>
      <c r="H37" s="54">
        <v>5177</v>
      </c>
      <c r="I37" s="55">
        <f t="shared" si="3"/>
        <v>-23.063550318717407</v>
      </c>
    </row>
    <row r="38" spans="1:9" ht="18" customHeight="1">
      <c r="A38" s="87"/>
      <c r="B38" s="87"/>
      <c r="C38" s="62"/>
      <c r="D38" s="53" t="s">
        <v>36</v>
      </c>
      <c r="E38" s="53"/>
      <c r="F38" s="54">
        <v>2701</v>
      </c>
      <c r="G38" s="55">
        <f t="shared" si="2"/>
        <v>0.76126752028590516</v>
      </c>
      <c r="H38" s="54">
        <v>2410</v>
      </c>
      <c r="I38" s="55">
        <f t="shared" si="3"/>
        <v>12.074688796680499</v>
      </c>
    </row>
    <row r="39" spans="1:9" ht="18" customHeight="1">
      <c r="A39" s="87"/>
      <c r="B39" s="87"/>
      <c r="C39" s="61" t="s">
        <v>16</v>
      </c>
      <c r="D39" s="53"/>
      <c r="E39" s="53"/>
      <c r="F39" s="54">
        <v>68445</v>
      </c>
      <c r="G39" s="55">
        <f t="shared" si="2"/>
        <v>19.290986829310913</v>
      </c>
      <c r="H39" s="54">
        <v>67543</v>
      </c>
      <c r="I39" s="55">
        <f t="shared" si="3"/>
        <v>1.3354455680085309</v>
      </c>
    </row>
    <row r="40" spans="1:9" ht="18" customHeight="1">
      <c r="A40" s="87"/>
      <c r="B40" s="87"/>
      <c r="C40" s="63"/>
      <c r="D40" s="61" t="s">
        <v>17</v>
      </c>
      <c r="E40" s="53"/>
      <c r="F40" s="54">
        <v>61100</v>
      </c>
      <c r="G40" s="55">
        <f t="shared" si="2"/>
        <v>17.220823950192081</v>
      </c>
      <c r="H40" s="54">
        <v>57807</v>
      </c>
      <c r="I40" s="55">
        <f t="shared" si="3"/>
        <v>5.6965419412873919</v>
      </c>
    </row>
    <row r="41" spans="1:9" ht="18" customHeight="1">
      <c r="A41" s="87"/>
      <c r="B41" s="87"/>
      <c r="C41" s="63"/>
      <c r="D41" s="63"/>
      <c r="E41" s="57" t="s">
        <v>91</v>
      </c>
      <c r="F41" s="54">
        <v>42200</v>
      </c>
      <c r="G41" s="55">
        <f t="shared" si="2"/>
        <v>11.89392423401155</v>
      </c>
      <c r="H41" s="54">
        <v>40006</v>
      </c>
      <c r="I41" s="58">
        <f t="shared" si="3"/>
        <v>5.4841773733939947</v>
      </c>
    </row>
    <row r="42" spans="1:9" ht="18" customHeight="1">
      <c r="A42" s="87"/>
      <c r="B42" s="87"/>
      <c r="C42" s="63"/>
      <c r="D42" s="62"/>
      <c r="E42" s="47" t="s">
        <v>37</v>
      </c>
      <c r="F42" s="54">
        <v>18900</v>
      </c>
      <c r="G42" s="55">
        <f t="shared" si="2"/>
        <v>5.3268997161805283</v>
      </c>
      <c r="H42" s="54">
        <v>17801</v>
      </c>
      <c r="I42" s="58">
        <f t="shared" si="3"/>
        <v>6.1738104600865151</v>
      </c>
    </row>
    <row r="43" spans="1:9" ht="18" customHeight="1">
      <c r="A43" s="87"/>
      <c r="B43" s="87"/>
      <c r="C43" s="63"/>
      <c r="D43" s="53" t="s">
        <v>38</v>
      </c>
      <c r="E43" s="53"/>
      <c r="F43" s="54">
        <v>7346</v>
      </c>
      <c r="G43" s="55">
        <f t="shared" si="2"/>
        <v>2.0704447256646645</v>
      </c>
      <c r="H43" s="54">
        <v>9737</v>
      </c>
      <c r="I43" s="58">
        <f t="shared" si="3"/>
        <v>-24.555818013761943</v>
      </c>
    </row>
    <row r="44" spans="1:9" ht="18" customHeight="1">
      <c r="A44" s="87"/>
      <c r="B44" s="87"/>
      <c r="C44" s="62"/>
      <c r="D44" s="53" t="s">
        <v>39</v>
      </c>
      <c r="E44" s="53"/>
      <c r="F44" s="54"/>
      <c r="G44" s="55">
        <f t="shared" si="2"/>
        <v>0</v>
      </c>
      <c r="H44" s="54"/>
      <c r="I44" s="55" t="e">
        <f t="shared" si="3"/>
        <v>#DIV/0!</v>
      </c>
    </row>
    <row r="45" spans="1:9" ht="18" customHeight="1">
      <c r="A45" s="87"/>
      <c r="B45" s="87"/>
      <c r="C45" s="47" t="s">
        <v>18</v>
      </c>
      <c r="D45" s="47"/>
      <c r="E45" s="47"/>
      <c r="F45" s="54">
        <f>SUM(F28,F32,F39)</f>
        <v>354803</v>
      </c>
      <c r="G45" s="55">
        <f>F45/$F$45*100</f>
        <v>100</v>
      </c>
      <c r="H45" s="54">
        <f>SUM(H28,H32,H39)</f>
        <v>349753</v>
      </c>
      <c r="I45" s="55">
        <f t="shared" si="3"/>
        <v>1.4438761068525485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="90" zoomScaleNormal="100" zoomScaleSheetLayoutView="9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E3" sqref="E3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251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93" t="s">
        <v>48</v>
      </c>
      <c r="B6" s="94"/>
      <c r="C6" s="94"/>
      <c r="D6" s="94"/>
      <c r="E6" s="94"/>
      <c r="F6" s="98" t="s">
        <v>254</v>
      </c>
      <c r="G6" s="98"/>
      <c r="H6" s="98" t="s">
        <v>255</v>
      </c>
      <c r="I6" s="98"/>
      <c r="J6" s="98" t="s">
        <v>256</v>
      </c>
      <c r="K6" s="98"/>
      <c r="L6" s="98" t="s">
        <v>257</v>
      </c>
      <c r="M6" s="98"/>
      <c r="N6" s="98" t="s">
        <v>258</v>
      </c>
      <c r="O6" s="98"/>
    </row>
    <row r="7" spans="1:25" ht="16" customHeight="1">
      <c r="A7" s="94"/>
      <c r="B7" s="94"/>
      <c r="C7" s="94"/>
      <c r="D7" s="94"/>
      <c r="E7" s="94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</row>
    <row r="8" spans="1:25" ht="16" customHeight="1">
      <c r="A8" s="91" t="s">
        <v>82</v>
      </c>
      <c r="B8" s="61" t="s">
        <v>49</v>
      </c>
      <c r="C8" s="53"/>
      <c r="D8" s="53"/>
      <c r="E8" s="66" t="s">
        <v>40</v>
      </c>
      <c r="F8" s="54">
        <v>2348.806</v>
      </c>
      <c r="G8" s="54">
        <v>992.34900000000005</v>
      </c>
      <c r="H8" s="54">
        <v>521.16099999999994</v>
      </c>
      <c r="I8" s="54">
        <v>619.76199999999994</v>
      </c>
      <c r="J8" s="54">
        <v>507.411</v>
      </c>
      <c r="K8" s="54">
        <v>217.33699999999999</v>
      </c>
      <c r="L8" s="54">
        <v>31526.382000000001</v>
      </c>
      <c r="M8" s="54">
        <v>30660.746999999999</v>
      </c>
      <c r="N8" s="54">
        <v>1451.155</v>
      </c>
      <c r="O8" s="54">
        <v>1375.9190000000001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91"/>
      <c r="B9" s="63"/>
      <c r="C9" s="53" t="s">
        <v>50</v>
      </c>
      <c r="D9" s="53"/>
      <c r="E9" s="66" t="s">
        <v>41</v>
      </c>
      <c r="F9" s="54">
        <v>2348.806</v>
      </c>
      <c r="G9" s="54">
        <v>992.34900000000005</v>
      </c>
      <c r="H9" s="54">
        <v>521.16099999999994</v>
      </c>
      <c r="I9" s="54">
        <v>619.76199999999994</v>
      </c>
      <c r="J9" s="54">
        <v>507.411</v>
      </c>
      <c r="K9" s="54">
        <v>217.33699999999999</v>
      </c>
      <c r="L9" s="54">
        <v>31254.341</v>
      </c>
      <c r="M9" s="54">
        <v>30466.883000000002</v>
      </c>
      <c r="N9" s="54">
        <v>1411.771</v>
      </c>
      <c r="O9" s="54">
        <v>1322.3820000000001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91"/>
      <c r="B10" s="62"/>
      <c r="C10" s="53" t="s">
        <v>51</v>
      </c>
      <c r="D10" s="53"/>
      <c r="E10" s="66" t="s">
        <v>42</v>
      </c>
      <c r="F10" s="54">
        <v>0</v>
      </c>
      <c r="G10" s="54">
        <v>0</v>
      </c>
      <c r="H10" s="54">
        <v>0</v>
      </c>
      <c r="I10" s="54">
        <v>0</v>
      </c>
      <c r="J10" s="67">
        <v>0</v>
      </c>
      <c r="K10" s="67">
        <v>0</v>
      </c>
      <c r="L10" s="54">
        <v>272.041</v>
      </c>
      <c r="M10" s="54">
        <v>193.864</v>
      </c>
      <c r="N10" s="54">
        <v>39.384</v>
      </c>
      <c r="O10" s="54">
        <v>53.536999999999999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91"/>
      <c r="B11" s="61" t="s">
        <v>52</v>
      </c>
      <c r="C11" s="53"/>
      <c r="D11" s="53"/>
      <c r="E11" s="66" t="s">
        <v>43</v>
      </c>
      <c r="F11" s="54">
        <v>3040.7020000000002</v>
      </c>
      <c r="G11" s="54">
        <v>3101.1320000000001</v>
      </c>
      <c r="H11" s="54">
        <v>731.25199999999995</v>
      </c>
      <c r="I11" s="54">
        <v>755.10599999999999</v>
      </c>
      <c r="J11" s="54">
        <v>445.08300000000003</v>
      </c>
      <c r="K11" s="54">
        <v>210.559</v>
      </c>
      <c r="L11" s="54">
        <v>33426.716</v>
      </c>
      <c r="M11" s="54">
        <v>32087.343000000001</v>
      </c>
      <c r="N11" s="54">
        <v>1361.998</v>
      </c>
      <c r="O11" s="54">
        <v>1395.1320000000001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91"/>
      <c r="B12" s="63"/>
      <c r="C12" s="53" t="s">
        <v>53</v>
      </c>
      <c r="D12" s="53"/>
      <c r="E12" s="66" t="s">
        <v>44</v>
      </c>
      <c r="F12" s="54">
        <v>3040.7020000000002</v>
      </c>
      <c r="G12" s="54">
        <v>3096.2840000000001</v>
      </c>
      <c r="H12" s="54">
        <v>731.25199999999995</v>
      </c>
      <c r="I12" s="54">
        <v>755.10599999999999</v>
      </c>
      <c r="J12" s="54">
        <v>445.08300000000003</v>
      </c>
      <c r="K12" s="54">
        <v>210.559</v>
      </c>
      <c r="L12" s="54">
        <v>33377.877999999997</v>
      </c>
      <c r="M12" s="54">
        <v>32044.958999999999</v>
      </c>
      <c r="N12" s="54">
        <v>1322.614</v>
      </c>
      <c r="O12" s="54">
        <v>1341.595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91"/>
      <c r="B13" s="62"/>
      <c r="C13" s="53" t="s">
        <v>54</v>
      </c>
      <c r="D13" s="53"/>
      <c r="E13" s="66" t="s">
        <v>45</v>
      </c>
      <c r="F13" s="54">
        <v>0</v>
      </c>
      <c r="G13" s="54">
        <v>4.8479999999999999</v>
      </c>
      <c r="H13" s="67">
        <v>0</v>
      </c>
      <c r="I13" s="67">
        <v>0</v>
      </c>
      <c r="J13" s="67">
        <v>0</v>
      </c>
      <c r="K13" s="67"/>
      <c r="L13" s="54">
        <v>48.838000000000001</v>
      </c>
      <c r="M13" s="54">
        <v>42.384</v>
      </c>
      <c r="N13" s="54">
        <v>39.384</v>
      </c>
      <c r="O13" s="54">
        <v>53.536999999999999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91"/>
      <c r="B14" s="53" t="s">
        <v>55</v>
      </c>
      <c r="C14" s="53"/>
      <c r="D14" s="53"/>
      <c r="E14" s="66" t="s">
        <v>96</v>
      </c>
      <c r="F14" s="54">
        <f t="shared" ref="F14:O14" si="0">F9-F12</f>
        <v>-691.89600000000019</v>
      </c>
      <c r="G14" s="54">
        <f t="shared" si="0"/>
        <v>-2103.9349999999999</v>
      </c>
      <c r="H14" s="54">
        <f t="shared" si="0"/>
        <v>-210.09100000000001</v>
      </c>
      <c r="I14" s="54">
        <f t="shared" si="0"/>
        <v>-135.34400000000005</v>
      </c>
      <c r="J14" s="54">
        <f t="shared" si="0"/>
        <v>62.327999999999975</v>
      </c>
      <c r="K14" s="54">
        <f t="shared" si="0"/>
        <v>6.7779999999999916</v>
      </c>
      <c r="L14" s="54">
        <f t="shared" si="0"/>
        <v>-2123.5369999999966</v>
      </c>
      <c r="M14" s="54">
        <f t="shared" si="0"/>
        <v>-1578.0759999999973</v>
      </c>
      <c r="N14" s="54">
        <f t="shared" si="0"/>
        <v>89.156999999999925</v>
      </c>
      <c r="O14" s="54">
        <f t="shared" si="0"/>
        <v>-19.212999999999965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91"/>
      <c r="B15" s="53" t="s">
        <v>56</v>
      </c>
      <c r="C15" s="53"/>
      <c r="D15" s="53"/>
      <c r="E15" s="66" t="s">
        <v>97</v>
      </c>
      <c r="F15" s="54">
        <f t="shared" ref="F15:O15" si="1">F10-F13</f>
        <v>0</v>
      </c>
      <c r="G15" s="54">
        <f t="shared" si="1"/>
        <v>-4.8479999999999999</v>
      </c>
      <c r="H15" s="54">
        <f t="shared" si="1"/>
        <v>0</v>
      </c>
      <c r="I15" s="54">
        <f t="shared" si="1"/>
        <v>0</v>
      </c>
      <c r="J15" s="54">
        <f t="shared" si="1"/>
        <v>0</v>
      </c>
      <c r="K15" s="54">
        <f t="shared" si="1"/>
        <v>0</v>
      </c>
      <c r="L15" s="54">
        <f t="shared" si="1"/>
        <v>223.203</v>
      </c>
      <c r="M15" s="54">
        <f t="shared" si="1"/>
        <v>151.48000000000002</v>
      </c>
      <c r="N15" s="54">
        <f t="shared" si="1"/>
        <v>0</v>
      </c>
      <c r="O15" s="54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91"/>
      <c r="B16" s="53" t="s">
        <v>57</v>
      </c>
      <c r="C16" s="53"/>
      <c r="D16" s="53"/>
      <c r="E16" s="66" t="s">
        <v>98</v>
      </c>
      <c r="F16" s="54">
        <f t="shared" ref="F16:O16" si="2">F8-F11</f>
        <v>-691.89600000000019</v>
      </c>
      <c r="G16" s="54">
        <f t="shared" si="2"/>
        <v>-2108.7829999999999</v>
      </c>
      <c r="H16" s="54">
        <f t="shared" si="2"/>
        <v>-210.09100000000001</v>
      </c>
      <c r="I16" s="54">
        <f t="shared" si="2"/>
        <v>-135.34400000000005</v>
      </c>
      <c r="J16" s="54">
        <f t="shared" si="2"/>
        <v>62.327999999999975</v>
      </c>
      <c r="K16" s="54">
        <f t="shared" si="2"/>
        <v>6.7779999999999916</v>
      </c>
      <c r="L16" s="54">
        <f t="shared" si="2"/>
        <v>-1900.3339999999989</v>
      </c>
      <c r="M16" s="54">
        <f t="shared" si="2"/>
        <v>-1426.5960000000014</v>
      </c>
      <c r="N16" s="54">
        <f t="shared" si="2"/>
        <v>89.156999999999925</v>
      </c>
      <c r="O16" s="54">
        <f t="shared" si="2"/>
        <v>-19.212999999999965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91"/>
      <c r="B17" s="53" t="s">
        <v>58</v>
      </c>
      <c r="C17" s="53"/>
      <c r="D17" s="53"/>
      <c r="E17" s="51"/>
      <c r="F17" s="54">
        <v>769.00800000000004</v>
      </c>
      <c r="G17" s="54">
        <v>0</v>
      </c>
      <c r="H17" s="67">
        <v>4006.335</v>
      </c>
      <c r="I17" s="67">
        <v>3876.9989999999998</v>
      </c>
      <c r="J17" s="54">
        <v>4154.223</v>
      </c>
      <c r="K17" s="54">
        <v>4227.8450000000003</v>
      </c>
      <c r="L17" s="54">
        <v>3826.4540000000002</v>
      </c>
      <c r="M17" s="54">
        <v>3900.172</v>
      </c>
      <c r="N17" s="67">
        <v>0</v>
      </c>
      <c r="O17" s="68"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91"/>
      <c r="B18" s="53" t="s">
        <v>59</v>
      </c>
      <c r="C18" s="53"/>
      <c r="D18" s="53"/>
      <c r="E18" s="51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91" t="s">
        <v>83</v>
      </c>
      <c r="B19" s="61" t="s">
        <v>60</v>
      </c>
      <c r="C19" s="53"/>
      <c r="D19" s="53"/>
      <c r="E19" s="66"/>
      <c r="F19" s="54">
        <v>1373.7550000000001</v>
      </c>
      <c r="G19" s="54">
        <v>1271.0740000000001</v>
      </c>
      <c r="H19" s="54">
        <v>486.452</v>
      </c>
      <c r="I19" s="54">
        <v>886.21299999999997</v>
      </c>
      <c r="J19" s="54">
        <v>0</v>
      </c>
      <c r="K19" s="54">
        <v>0</v>
      </c>
      <c r="L19" s="54">
        <v>2515.826</v>
      </c>
      <c r="M19" s="54">
        <v>2187.723</v>
      </c>
      <c r="N19" s="54">
        <v>637.11699999999996</v>
      </c>
      <c r="O19" s="54">
        <v>541.28599999999994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91"/>
      <c r="B20" s="62"/>
      <c r="C20" s="53" t="s">
        <v>61</v>
      </c>
      <c r="D20" s="53"/>
      <c r="E20" s="66"/>
      <c r="F20" s="54">
        <v>693.8</v>
      </c>
      <c r="G20" s="54">
        <v>371.3</v>
      </c>
      <c r="H20" s="54">
        <v>231.3</v>
      </c>
      <c r="I20" s="54">
        <v>530.6</v>
      </c>
      <c r="J20" s="54">
        <v>0</v>
      </c>
      <c r="K20" s="67">
        <v>0</v>
      </c>
      <c r="L20" s="54">
        <v>1425.7</v>
      </c>
      <c r="M20" s="54">
        <v>1076.5</v>
      </c>
      <c r="N20" s="54">
        <v>93</v>
      </c>
      <c r="O20" s="54">
        <v>80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91"/>
      <c r="B21" s="53" t="s">
        <v>62</v>
      </c>
      <c r="C21" s="53"/>
      <c r="D21" s="53"/>
      <c r="E21" s="66" t="s">
        <v>99</v>
      </c>
      <c r="F21" s="54">
        <v>1373.7550000000001</v>
      </c>
      <c r="G21" s="54">
        <v>1271.0740000000001</v>
      </c>
      <c r="H21" s="54">
        <v>486.452</v>
      </c>
      <c r="I21" s="54">
        <v>886.21299999999997</v>
      </c>
      <c r="J21" s="54">
        <v>0</v>
      </c>
      <c r="K21" s="54">
        <v>0</v>
      </c>
      <c r="L21" s="54">
        <v>2515.826</v>
      </c>
      <c r="M21" s="54">
        <v>2187.723</v>
      </c>
      <c r="N21" s="54">
        <v>637.11699999999996</v>
      </c>
      <c r="O21" s="54">
        <v>541.28599999999994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91"/>
      <c r="B22" s="61" t="s">
        <v>63</v>
      </c>
      <c r="C22" s="53"/>
      <c r="D22" s="53"/>
      <c r="E22" s="66" t="s">
        <v>100</v>
      </c>
      <c r="F22" s="54">
        <v>1318.0550000000001</v>
      </c>
      <c r="G22" s="54">
        <v>886.697</v>
      </c>
      <c r="H22" s="54">
        <v>625.28399999999999</v>
      </c>
      <c r="I22" s="54">
        <v>1010.163</v>
      </c>
      <c r="J22" s="54">
        <v>147.91200000000001</v>
      </c>
      <c r="K22" s="54">
        <v>54.945</v>
      </c>
      <c r="L22" s="54">
        <v>4192.6540000000005</v>
      </c>
      <c r="M22" s="54">
        <v>3438.2220000000002</v>
      </c>
      <c r="N22" s="54">
        <v>867.90899999999999</v>
      </c>
      <c r="O22" s="54">
        <v>777.59199999999998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91"/>
      <c r="B23" s="62" t="s">
        <v>64</v>
      </c>
      <c r="C23" s="53" t="s">
        <v>65</v>
      </c>
      <c r="D23" s="53"/>
      <c r="E23" s="66"/>
      <c r="F23" s="54">
        <v>615.88599999999997</v>
      </c>
      <c r="G23" s="54">
        <v>506.50700000000001</v>
      </c>
      <c r="H23" s="54">
        <v>335.83699999999999</v>
      </c>
      <c r="I23" s="54">
        <v>351.53199999999998</v>
      </c>
      <c r="J23" s="54">
        <v>0</v>
      </c>
      <c r="K23" s="54">
        <v>0</v>
      </c>
      <c r="L23" s="54">
        <v>2303.047</v>
      </c>
      <c r="M23" s="54">
        <v>2306.5709999999999</v>
      </c>
      <c r="N23" s="54">
        <v>95.474000000000004</v>
      </c>
      <c r="O23" s="54">
        <v>99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91"/>
      <c r="B24" s="53" t="s">
        <v>101</v>
      </c>
      <c r="C24" s="53"/>
      <c r="D24" s="53"/>
      <c r="E24" s="66" t="s">
        <v>102</v>
      </c>
      <c r="F24" s="54">
        <f t="shared" ref="F24:O24" si="3">F21-F22</f>
        <v>55.700000000000045</v>
      </c>
      <c r="G24" s="54">
        <f t="shared" si="3"/>
        <v>384.37700000000007</v>
      </c>
      <c r="H24" s="54">
        <f t="shared" si="3"/>
        <v>-138.83199999999999</v>
      </c>
      <c r="I24" s="54">
        <f t="shared" si="3"/>
        <v>-123.95000000000005</v>
      </c>
      <c r="J24" s="54">
        <f t="shared" si="3"/>
        <v>-147.91200000000001</v>
      </c>
      <c r="K24" s="54">
        <f t="shared" si="3"/>
        <v>-54.945</v>
      </c>
      <c r="L24" s="54">
        <f t="shared" si="3"/>
        <v>-1676.8280000000004</v>
      </c>
      <c r="M24" s="54">
        <f t="shared" si="3"/>
        <v>-1250.4990000000003</v>
      </c>
      <c r="N24" s="54">
        <f t="shared" si="3"/>
        <v>-230.79200000000003</v>
      </c>
      <c r="O24" s="54">
        <f t="shared" si="3"/>
        <v>-236.30600000000004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91"/>
      <c r="B25" s="61" t="s">
        <v>66</v>
      </c>
      <c r="C25" s="61"/>
      <c r="D25" s="61"/>
      <c r="E25" s="95" t="s">
        <v>103</v>
      </c>
      <c r="F25" s="99">
        <v>0</v>
      </c>
      <c r="G25" s="99">
        <v>0</v>
      </c>
      <c r="H25" s="99">
        <v>138.83199999999999</v>
      </c>
      <c r="I25" s="99">
        <v>123.95</v>
      </c>
      <c r="J25" s="99">
        <v>147.91200000000001</v>
      </c>
      <c r="K25" s="99">
        <v>54.945</v>
      </c>
      <c r="L25" s="99">
        <v>1676.828</v>
      </c>
      <c r="M25" s="99">
        <v>1250.499</v>
      </c>
      <c r="N25" s="99">
        <v>230.792</v>
      </c>
      <c r="O25" s="99">
        <v>236.30600000000001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91"/>
      <c r="B26" s="80" t="s">
        <v>67</v>
      </c>
      <c r="C26" s="80"/>
      <c r="D26" s="80"/>
      <c r="E26" s="96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91"/>
      <c r="B27" s="53" t="s">
        <v>104</v>
      </c>
      <c r="C27" s="53"/>
      <c r="D27" s="53"/>
      <c r="E27" s="66" t="s">
        <v>105</v>
      </c>
      <c r="F27" s="54">
        <f>F24+F25</f>
        <v>55.700000000000045</v>
      </c>
      <c r="G27" s="54">
        <f t="shared" ref="G27:O27" si="4">G24+G25</f>
        <v>384.37700000000007</v>
      </c>
      <c r="H27" s="54">
        <f t="shared" si="4"/>
        <v>0</v>
      </c>
      <c r="I27" s="54">
        <f t="shared" si="4"/>
        <v>0</v>
      </c>
      <c r="J27" s="54">
        <f t="shared" si="4"/>
        <v>0</v>
      </c>
      <c r="K27" s="54">
        <f t="shared" si="4"/>
        <v>0</v>
      </c>
      <c r="L27" s="54">
        <f t="shared" si="4"/>
        <v>0</v>
      </c>
      <c r="M27" s="54">
        <f t="shared" si="4"/>
        <v>0</v>
      </c>
      <c r="N27" s="54">
        <f t="shared" si="4"/>
        <v>0</v>
      </c>
      <c r="O27" s="54">
        <f t="shared" si="4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94" t="s">
        <v>68</v>
      </c>
      <c r="B30" s="94"/>
      <c r="C30" s="94"/>
      <c r="D30" s="94"/>
      <c r="E30" s="94"/>
      <c r="F30" s="101" t="s">
        <v>259</v>
      </c>
      <c r="G30" s="101"/>
      <c r="H30" s="101" t="s">
        <v>260</v>
      </c>
      <c r="I30" s="101"/>
      <c r="J30" s="101" t="s">
        <v>261</v>
      </c>
      <c r="K30" s="101"/>
      <c r="L30" s="101" t="s">
        <v>262</v>
      </c>
      <c r="M30" s="101"/>
      <c r="N30" s="101" t="s">
        <v>263</v>
      </c>
      <c r="O30" s="101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94"/>
      <c r="B31" s="94"/>
      <c r="C31" s="94"/>
      <c r="D31" s="94"/>
      <c r="E31" s="94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91" t="s">
        <v>84</v>
      </c>
      <c r="B32" s="61" t="s">
        <v>49</v>
      </c>
      <c r="C32" s="53"/>
      <c r="D32" s="53"/>
      <c r="E32" s="66" t="s">
        <v>40</v>
      </c>
      <c r="F32" s="54">
        <v>0</v>
      </c>
      <c r="G32" s="54">
        <v>0</v>
      </c>
      <c r="H32" s="54">
        <v>0</v>
      </c>
      <c r="I32" s="54">
        <v>0</v>
      </c>
      <c r="J32" s="54">
        <v>274</v>
      </c>
      <c r="K32" s="54">
        <v>268</v>
      </c>
      <c r="L32" s="54">
        <v>40</v>
      </c>
      <c r="M32" s="54">
        <v>41</v>
      </c>
      <c r="N32" s="54">
        <v>11</v>
      </c>
      <c r="O32" s="54">
        <v>11</v>
      </c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97"/>
      <c r="B33" s="63"/>
      <c r="C33" s="61" t="s">
        <v>69</v>
      </c>
      <c r="D33" s="53"/>
      <c r="E33" s="66"/>
      <c r="F33" s="54">
        <v>0</v>
      </c>
      <c r="G33" s="54">
        <v>0</v>
      </c>
      <c r="H33" s="54">
        <v>0</v>
      </c>
      <c r="I33" s="54">
        <v>0</v>
      </c>
      <c r="J33" s="54">
        <v>144</v>
      </c>
      <c r="K33" s="54">
        <v>143</v>
      </c>
      <c r="L33" s="54">
        <v>40</v>
      </c>
      <c r="M33" s="54">
        <v>41</v>
      </c>
      <c r="N33" s="54">
        <v>11</v>
      </c>
      <c r="O33" s="54">
        <v>11</v>
      </c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97"/>
      <c r="B34" s="63"/>
      <c r="C34" s="62"/>
      <c r="D34" s="53" t="s">
        <v>70</v>
      </c>
      <c r="E34" s="66"/>
      <c r="F34" s="54">
        <v>0</v>
      </c>
      <c r="G34" s="54">
        <v>0</v>
      </c>
      <c r="H34" s="54">
        <v>0</v>
      </c>
      <c r="I34" s="54">
        <v>0</v>
      </c>
      <c r="J34" s="54">
        <v>144</v>
      </c>
      <c r="K34" s="54">
        <v>143</v>
      </c>
      <c r="L34" s="54">
        <v>40</v>
      </c>
      <c r="M34" s="54">
        <v>41</v>
      </c>
      <c r="N34" s="54">
        <v>2</v>
      </c>
      <c r="O34" s="54">
        <v>2</v>
      </c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97"/>
      <c r="B35" s="62"/>
      <c r="C35" s="53" t="s">
        <v>71</v>
      </c>
      <c r="D35" s="53"/>
      <c r="E35" s="66"/>
      <c r="F35" s="54">
        <v>0</v>
      </c>
      <c r="G35" s="54">
        <v>0</v>
      </c>
      <c r="H35" s="54">
        <v>0</v>
      </c>
      <c r="I35" s="54">
        <v>0</v>
      </c>
      <c r="J35" s="68">
        <v>130</v>
      </c>
      <c r="K35" s="68">
        <v>125</v>
      </c>
      <c r="L35" s="54">
        <v>0</v>
      </c>
      <c r="M35" s="54">
        <v>0</v>
      </c>
      <c r="N35" s="54">
        <v>0</v>
      </c>
      <c r="O35" s="54">
        <v>0</v>
      </c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97"/>
      <c r="B36" s="61" t="s">
        <v>52</v>
      </c>
      <c r="C36" s="53"/>
      <c r="D36" s="53"/>
      <c r="E36" s="66" t="s">
        <v>41</v>
      </c>
      <c r="F36" s="54">
        <v>0</v>
      </c>
      <c r="G36" s="54">
        <v>0</v>
      </c>
      <c r="H36" s="54">
        <v>0</v>
      </c>
      <c r="I36" s="54">
        <v>0</v>
      </c>
      <c r="J36" s="54">
        <v>251</v>
      </c>
      <c r="K36" s="54">
        <v>245</v>
      </c>
      <c r="L36" s="54">
        <v>14</v>
      </c>
      <c r="M36" s="54">
        <v>13</v>
      </c>
      <c r="N36" s="54">
        <v>5</v>
      </c>
      <c r="O36" s="54">
        <v>5</v>
      </c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97"/>
      <c r="B37" s="63"/>
      <c r="C37" s="53" t="s">
        <v>72</v>
      </c>
      <c r="D37" s="53"/>
      <c r="E37" s="66"/>
      <c r="F37" s="54">
        <v>0</v>
      </c>
      <c r="G37" s="54">
        <v>0</v>
      </c>
      <c r="H37" s="54">
        <v>0</v>
      </c>
      <c r="I37" s="54">
        <v>0</v>
      </c>
      <c r="J37" s="54">
        <v>250</v>
      </c>
      <c r="K37" s="54">
        <v>243</v>
      </c>
      <c r="L37" s="54">
        <v>13</v>
      </c>
      <c r="M37" s="54">
        <v>12</v>
      </c>
      <c r="N37" s="54">
        <v>0</v>
      </c>
      <c r="O37" s="54">
        <v>0</v>
      </c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97"/>
      <c r="B38" s="62"/>
      <c r="C38" s="53" t="s">
        <v>73</v>
      </c>
      <c r="D38" s="53"/>
      <c r="E38" s="66"/>
      <c r="F38" s="54">
        <v>0</v>
      </c>
      <c r="G38" s="54">
        <v>0</v>
      </c>
      <c r="H38" s="54">
        <v>0</v>
      </c>
      <c r="I38" s="54">
        <v>0</v>
      </c>
      <c r="J38" s="54">
        <v>1</v>
      </c>
      <c r="K38" s="68">
        <v>2</v>
      </c>
      <c r="L38" s="54">
        <v>1</v>
      </c>
      <c r="M38" s="54">
        <v>1</v>
      </c>
      <c r="N38" s="54">
        <v>5</v>
      </c>
      <c r="O38" s="54">
        <v>5</v>
      </c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97"/>
      <c r="B39" s="47" t="s">
        <v>74</v>
      </c>
      <c r="C39" s="47"/>
      <c r="D39" s="47"/>
      <c r="E39" s="66" t="s">
        <v>107</v>
      </c>
      <c r="F39" s="54">
        <f>F32-F36</f>
        <v>0</v>
      </c>
      <c r="G39" s="54">
        <f t="shared" ref="G39:O39" si="5">G32-G36</f>
        <v>0</v>
      </c>
      <c r="H39" s="54">
        <f t="shared" si="5"/>
        <v>0</v>
      </c>
      <c r="I39" s="54">
        <f t="shared" si="5"/>
        <v>0</v>
      </c>
      <c r="J39" s="54">
        <f t="shared" si="5"/>
        <v>23</v>
      </c>
      <c r="K39" s="54">
        <f t="shared" si="5"/>
        <v>23</v>
      </c>
      <c r="L39" s="54">
        <f t="shared" si="5"/>
        <v>26</v>
      </c>
      <c r="M39" s="54">
        <f t="shared" si="5"/>
        <v>28</v>
      </c>
      <c r="N39" s="54">
        <f t="shared" si="5"/>
        <v>6</v>
      </c>
      <c r="O39" s="54">
        <f t="shared" si="5"/>
        <v>6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91" t="s">
        <v>85</v>
      </c>
      <c r="B40" s="61" t="s">
        <v>75</v>
      </c>
      <c r="C40" s="53"/>
      <c r="D40" s="53"/>
      <c r="E40" s="66" t="s">
        <v>43</v>
      </c>
      <c r="F40" s="54">
        <v>33.933706999999998</v>
      </c>
      <c r="G40" s="54">
        <v>40</v>
      </c>
      <c r="H40" s="54">
        <v>44.494016000000002</v>
      </c>
      <c r="I40" s="54">
        <v>49</v>
      </c>
      <c r="J40" s="54">
        <v>14</v>
      </c>
      <c r="K40" s="54">
        <v>14</v>
      </c>
      <c r="L40" s="54">
        <v>0</v>
      </c>
      <c r="M40" s="54">
        <v>0</v>
      </c>
      <c r="N40" s="54">
        <v>2</v>
      </c>
      <c r="O40" s="54">
        <v>14</v>
      </c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92"/>
      <c r="B41" s="62"/>
      <c r="C41" s="53" t="s">
        <v>76</v>
      </c>
      <c r="D41" s="53"/>
      <c r="E41" s="66"/>
      <c r="F41" s="68">
        <v>0</v>
      </c>
      <c r="G41" s="68">
        <v>0</v>
      </c>
      <c r="H41" s="68">
        <v>0</v>
      </c>
      <c r="I41" s="68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92"/>
      <c r="B42" s="61" t="s">
        <v>63</v>
      </c>
      <c r="C42" s="53"/>
      <c r="D42" s="53"/>
      <c r="E42" s="66" t="s">
        <v>44</v>
      </c>
      <c r="F42" s="54">
        <v>33.933706999999998</v>
      </c>
      <c r="G42" s="54">
        <v>40</v>
      </c>
      <c r="H42" s="54">
        <v>44.494016000000002</v>
      </c>
      <c r="I42" s="54">
        <v>49</v>
      </c>
      <c r="J42" s="54">
        <v>37</v>
      </c>
      <c r="K42" s="54">
        <v>37</v>
      </c>
      <c r="L42" s="54">
        <v>26</v>
      </c>
      <c r="M42" s="54">
        <v>28</v>
      </c>
      <c r="N42" s="54">
        <v>21</v>
      </c>
      <c r="O42" s="54">
        <v>20</v>
      </c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92"/>
      <c r="B43" s="62"/>
      <c r="C43" s="53" t="s">
        <v>77</v>
      </c>
      <c r="D43" s="53"/>
      <c r="E43" s="66"/>
      <c r="F43" s="54">
        <v>31.915367</v>
      </c>
      <c r="G43" s="54">
        <v>37</v>
      </c>
      <c r="H43" s="54">
        <v>41.129935000000003</v>
      </c>
      <c r="I43" s="54">
        <v>44</v>
      </c>
      <c r="J43" s="68">
        <v>28</v>
      </c>
      <c r="K43" s="68">
        <v>28</v>
      </c>
      <c r="L43" s="54">
        <v>13</v>
      </c>
      <c r="M43" s="54">
        <v>14</v>
      </c>
      <c r="N43" s="54">
        <v>5</v>
      </c>
      <c r="O43" s="54">
        <v>0</v>
      </c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92"/>
      <c r="B44" s="53" t="s">
        <v>74</v>
      </c>
      <c r="C44" s="53"/>
      <c r="D44" s="53"/>
      <c r="E44" s="66" t="s">
        <v>108</v>
      </c>
      <c r="F44" s="68">
        <f>F40-F42</f>
        <v>0</v>
      </c>
      <c r="G44" s="68">
        <f t="shared" ref="G44:O44" si="6">G40-G42</f>
        <v>0</v>
      </c>
      <c r="H44" s="68">
        <f t="shared" si="6"/>
        <v>0</v>
      </c>
      <c r="I44" s="68">
        <f t="shared" si="6"/>
        <v>0</v>
      </c>
      <c r="J44" s="68">
        <f t="shared" si="6"/>
        <v>-23</v>
      </c>
      <c r="K44" s="68">
        <f t="shared" si="6"/>
        <v>-23</v>
      </c>
      <c r="L44" s="68">
        <f t="shared" si="6"/>
        <v>-26</v>
      </c>
      <c r="M44" s="68">
        <f t="shared" si="6"/>
        <v>-28</v>
      </c>
      <c r="N44" s="68">
        <f t="shared" si="6"/>
        <v>-19</v>
      </c>
      <c r="O44" s="68">
        <f t="shared" si="6"/>
        <v>-6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91" t="s">
        <v>86</v>
      </c>
      <c r="B45" s="47" t="s">
        <v>78</v>
      </c>
      <c r="C45" s="47"/>
      <c r="D45" s="47"/>
      <c r="E45" s="66" t="s">
        <v>109</v>
      </c>
      <c r="F45" s="54">
        <f>F39+F44</f>
        <v>0</v>
      </c>
      <c r="G45" s="54">
        <f t="shared" ref="G45:O45" si="7">G39+G44</f>
        <v>0</v>
      </c>
      <c r="H45" s="54">
        <f t="shared" si="7"/>
        <v>0</v>
      </c>
      <c r="I45" s="54">
        <f t="shared" si="7"/>
        <v>0</v>
      </c>
      <c r="J45" s="54">
        <f t="shared" si="7"/>
        <v>0</v>
      </c>
      <c r="K45" s="54">
        <f t="shared" si="7"/>
        <v>0</v>
      </c>
      <c r="L45" s="54">
        <f t="shared" si="7"/>
        <v>0</v>
      </c>
      <c r="M45" s="54">
        <f t="shared" si="7"/>
        <v>0</v>
      </c>
      <c r="N45" s="54">
        <f t="shared" si="7"/>
        <v>-13</v>
      </c>
      <c r="O45" s="54">
        <f t="shared" si="7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92"/>
      <c r="B46" s="53" t="s">
        <v>79</v>
      </c>
      <c r="C46" s="53"/>
      <c r="D46" s="53"/>
      <c r="E46" s="53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54">
        <v>0</v>
      </c>
      <c r="M46" s="54">
        <v>0</v>
      </c>
      <c r="N46" s="68">
        <v>0</v>
      </c>
      <c r="O46" s="68">
        <v>0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92"/>
      <c r="B47" s="53" t="s">
        <v>80</v>
      </c>
      <c r="C47" s="53"/>
      <c r="D47" s="53"/>
      <c r="E47" s="53"/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92"/>
      <c r="B48" s="53" t="s">
        <v>81</v>
      </c>
      <c r="C48" s="53"/>
      <c r="D48" s="53"/>
      <c r="E48" s="53"/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1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="90" zoomScaleNormal="100" zoomScaleSheetLayoutView="9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E2" sqref="E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250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9"/>
      <c r="F7" s="48" t="s">
        <v>235</v>
      </c>
      <c r="G7" s="48"/>
      <c r="H7" s="48" t="s">
        <v>245</v>
      </c>
      <c r="I7" s="69" t="s">
        <v>21</v>
      </c>
    </row>
    <row r="8" spans="1:9" ht="17.149999999999999" customHeight="1">
      <c r="A8" s="18"/>
      <c r="B8" s="19"/>
      <c r="C8" s="19"/>
      <c r="D8" s="19"/>
      <c r="E8" s="60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87" t="s">
        <v>87</v>
      </c>
      <c r="B9" s="87" t="s">
        <v>89</v>
      </c>
      <c r="C9" s="61" t="s">
        <v>3</v>
      </c>
      <c r="D9" s="53"/>
      <c r="E9" s="53"/>
      <c r="F9" s="54">
        <v>74008</v>
      </c>
      <c r="G9" s="55">
        <f>F9/$F$27*100</f>
        <v>18.994576864539674</v>
      </c>
      <c r="H9" s="54">
        <v>73632</v>
      </c>
      <c r="I9" s="55">
        <f t="shared" ref="I9:I45" si="0">(F9/H9-1)*100</f>
        <v>0.51064754454583916</v>
      </c>
    </row>
    <row r="10" spans="1:9" ht="18" customHeight="1">
      <c r="A10" s="87"/>
      <c r="B10" s="87"/>
      <c r="C10" s="63"/>
      <c r="D10" s="61" t="s">
        <v>22</v>
      </c>
      <c r="E10" s="53"/>
      <c r="F10" s="54">
        <v>19175</v>
      </c>
      <c r="G10" s="55">
        <f t="shared" ref="G10:G27" si="1">F10/$F$27*100</f>
        <v>4.9213735187756491</v>
      </c>
      <c r="H10" s="54">
        <v>18521</v>
      </c>
      <c r="I10" s="55">
        <f t="shared" si="0"/>
        <v>3.5311268290049158</v>
      </c>
    </row>
    <row r="11" spans="1:9" ht="18" customHeight="1">
      <c r="A11" s="87"/>
      <c r="B11" s="87"/>
      <c r="C11" s="63"/>
      <c r="D11" s="63"/>
      <c r="E11" s="47" t="s">
        <v>23</v>
      </c>
      <c r="F11" s="54">
        <v>16017</v>
      </c>
      <c r="G11" s="55">
        <f t="shared" si="1"/>
        <v>4.110854740559561</v>
      </c>
      <c r="H11" s="54">
        <v>15554</v>
      </c>
      <c r="I11" s="55">
        <f t="shared" si="0"/>
        <v>2.9767262440529851</v>
      </c>
    </row>
    <row r="12" spans="1:9" ht="18" customHeight="1">
      <c r="A12" s="87"/>
      <c r="B12" s="87"/>
      <c r="C12" s="63"/>
      <c r="D12" s="63"/>
      <c r="E12" s="47" t="s">
        <v>24</v>
      </c>
      <c r="F12" s="54">
        <v>568</v>
      </c>
      <c r="G12" s="55">
        <f t="shared" si="1"/>
        <v>0.14578045156008182</v>
      </c>
      <c r="H12" s="54">
        <v>613</v>
      </c>
      <c r="I12" s="55">
        <f t="shared" si="0"/>
        <v>-7.3409461663947795</v>
      </c>
    </row>
    <row r="13" spans="1:9" ht="18" customHeight="1">
      <c r="A13" s="87"/>
      <c r="B13" s="87"/>
      <c r="C13" s="63"/>
      <c r="D13" s="62"/>
      <c r="E13" s="47" t="s">
        <v>25</v>
      </c>
      <c r="F13" s="54">
        <v>64</v>
      </c>
      <c r="G13" s="55">
        <f t="shared" si="1"/>
        <v>1.6425966372966967E-2</v>
      </c>
      <c r="H13" s="54">
        <v>65</v>
      </c>
      <c r="I13" s="55">
        <f t="shared" si="0"/>
        <v>-1.538461538461533</v>
      </c>
    </row>
    <row r="14" spans="1:9" ht="18" customHeight="1">
      <c r="A14" s="87"/>
      <c r="B14" s="87"/>
      <c r="C14" s="63"/>
      <c r="D14" s="61" t="s">
        <v>26</v>
      </c>
      <c r="E14" s="53"/>
      <c r="F14" s="54">
        <v>13848</v>
      </c>
      <c r="G14" s="55">
        <f t="shared" si="1"/>
        <v>3.5541684739507273</v>
      </c>
      <c r="H14" s="54">
        <v>14040</v>
      </c>
      <c r="I14" s="55">
        <f t="shared" si="0"/>
        <v>-1.3675213675213627</v>
      </c>
    </row>
    <row r="15" spans="1:9" ht="18" customHeight="1">
      <c r="A15" s="87"/>
      <c r="B15" s="87"/>
      <c r="C15" s="63"/>
      <c r="D15" s="63"/>
      <c r="E15" s="47" t="s">
        <v>27</v>
      </c>
      <c r="F15" s="54">
        <v>572</v>
      </c>
      <c r="G15" s="55">
        <f t="shared" si="1"/>
        <v>0.14680707445839228</v>
      </c>
      <c r="H15" s="54">
        <v>572</v>
      </c>
      <c r="I15" s="55">
        <f t="shared" si="0"/>
        <v>0</v>
      </c>
    </row>
    <row r="16" spans="1:9" ht="18" customHeight="1">
      <c r="A16" s="87"/>
      <c r="B16" s="87"/>
      <c r="C16" s="63"/>
      <c r="D16" s="62"/>
      <c r="E16" s="47" t="s">
        <v>28</v>
      </c>
      <c r="F16" s="54">
        <v>13276</v>
      </c>
      <c r="G16" s="55">
        <f t="shared" si="1"/>
        <v>3.4073613994923346</v>
      </c>
      <c r="H16" s="54">
        <v>13468</v>
      </c>
      <c r="I16" s="55">
        <f t="shared" si="0"/>
        <v>-1.4256014256014304</v>
      </c>
    </row>
    <row r="17" spans="1:9" ht="18" customHeight="1">
      <c r="A17" s="87"/>
      <c r="B17" s="87"/>
      <c r="C17" s="63"/>
      <c r="D17" s="88" t="s">
        <v>29</v>
      </c>
      <c r="E17" s="89"/>
      <c r="F17" s="54">
        <v>27314</v>
      </c>
      <c r="G17" s="55">
        <f t="shared" si="1"/>
        <v>7.0102944611128075</v>
      </c>
      <c r="H17" s="54">
        <v>27364</v>
      </c>
      <c r="I17" s="55">
        <f t="shared" si="0"/>
        <v>-0.18272182429469597</v>
      </c>
    </row>
    <row r="18" spans="1:9" ht="18" customHeight="1">
      <c r="A18" s="87"/>
      <c r="B18" s="87"/>
      <c r="C18" s="63"/>
      <c r="D18" s="88" t="s">
        <v>93</v>
      </c>
      <c r="E18" s="90"/>
      <c r="F18" s="54">
        <v>919</v>
      </c>
      <c r="G18" s="55">
        <f t="shared" si="1"/>
        <v>0.23586661088682254</v>
      </c>
      <c r="H18" s="54">
        <v>870</v>
      </c>
      <c r="I18" s="55">
        <f t="shared" si="0"/>
        <v>5.6321839080459846</v>
      </c>
    </row>
    <row r="19" spans="1:9" ht="18" customHeight="1">
      <c r="A19" s="87"/>
      <c r="B19" s="87"/>
      <c r="C19" s="62"/>
      <c r="D19" s="88" t="s">
        <v>94</v>
      </c>
      <c r="E19" s="90"/>
      <c r="F19" s="54">
        <v>0</v>
      </c>
      <c r="G19" s="55">
        <f t="shared" si="1"/>
        <v>0</v>
      </c>
      <c r="H19" s="54">
        <v>0</v>
      </c>
      <c r="I19" s="55" t="e">
        <f t="shared" si="0"/>
        <v>#DIV/0!</v>
      </c>
    </row>
    <row r="20" spans="1:9" ht="18" customHeight="1">
      <c r="A20" s="87"/>
      <c r="B20" s="87"/>
      <c r="C20" s="53" t="s">
        <v>4</v>
      </c>
      <c r="D20" s="53"/>
      <c r="E20" s="53"/>
      <c r="F20" s="54">
        <v>12172</v>
      </c>
      <c r="G20" s="55">
        <f t="shared" si="1"/>
        <v>3.1240134795586547</v>
      </c>
      <c r="H20" s="54">
        <v>12118</v>
      </c>
      <c r="I20" s="55">
        <f t="shared" si="0"/>
        <v>0.44561808879353126</v>
      </c>
    </row>
    <row r="21" spans="1:9" ht="18" customHeight="1">
      <c r="A21" s="87"/>
      <c r="B21" s="87"/>
      <c r="C21" s="53" t="s">
        <v>5</v>
      </c>
      <c r="D21" s="53"/>
      <c r="E21" s="53"/>
      <c r="F21" s="54">
        <v>150426</v>
      </c>
      <c r="G21" s="55">
        <f t="shared" si="1"/>
        <v>38.607694025311389</v>
      </c>
      <c r="H21" s="54">
        <v>149287</v>
      </c>
      <c r="I21" s="55">
        <f t="shared" si="0"/>
        <v>0.76295993623021197</v>
      </c>
    </row>
    <row r="22" spans="1:9" ht="18" customHeight="1">
      <c r="A22" s="87"/>
      <c r="B22" s="87"/>
      <c r="C22" s="53" t="s">
        <v>30</v>
      </c>
      <c r="D22" s="53"/>
      <c r="E22" s="53"/>
      <c r="F22" s="54">
        <v>3753</v>
      </c>
      <c r="G22" s="55">
        <f t="shared" si="1"/>
        <v>0.96322893433976597</v>
      </c>
      <c r="H22" s="54">
        <v>3820</v>
      </c>
      <c r="I22" s="55">
        <f t="shared" si="0"/>
        <v>-1.753926701570685</v>
      </c>
    </row>
    <row r="23" spans="1:9" ht="18" customHeight="1">
      <c r="A23" s="87"/>
      <c r="B23" s="87"/>
      <c r="C23" s="53" t="s">
        <v>6</v>
      </c>
      <c r="D23" s="53"/>
      <c r="E23" s="53"/>
      <c r="F23" s="54">
        <v>70328</v>
      </c>
      <c r="G23" s="55">
        <f t="shared" si="1"/>
        <v>18.050083798094075</v>
      </c>
      <c r="H23" s="54">
        <v>100934</v>
      </c>
      <c r="I23" s="55">
        <f t="shared" si="0"/>
        <v>-30.322785186359404</v>
      </c>
    </row>
    <row r="24" spans="1:9" ht="18" customHeight="1">
      <c r="A24" s="87"/>
      <c r="B24" s="87"/>
      <c r="C24" s="53" t="s">
        <v>31</v>
      </c>
      <c r="D24" s="53"/>
      <c r="E24" s="53"/>
      <c r="F24" s="54">
        <v>766</v>
      </c>
      <c r="G24" s="55">
        <f t="shared" si="1"/>
        <v>0.19659828502644836</v>
      </c>
      <c r="H24" s="54">
        <v>1212</v>
      </c>
      <c r="I24" s="55">
        <f t="shared" si="0"/>
        <v>-36.798679867986792</v>
      </c>
    </row>
    <row r="25" spans="1:9" ht="18" customHeight="1">
      <c r="A25" s="87"/>
      <c r="B25" s="87"/>
      <c r="C25" s="53" t="s">
        <v>7</v>
      </c>
      <c r="D25" s="53"/>
      <c r="E25" s="53"/>
      <c r="F25" s="54">
        <v>34832</v>
      </c>
      <c r="G25" s="55">
        <f t="shared" si="1"/>
        <v>8.939832198487272</v>
      </c>
      <c r="H25" s="54">
        <v>34487</v>
      </c>
      <c r="I25" s="55">
        <f t="shared" si="0"/>
        <v>1.0003769536347074</v>
      </c>
    </row>
    <row r="26" spans="1:9" ht="18" customHeight="1">
      <c r="A26" s="87"/>
      <c r="B26" s="87"/>
      <c r="C26" s="53" t="s">
        <v>8</v>
      </c>
      <c r="D26" s="53"/>
      <c r="E26" s="53"/>
      <c r="F26" s="54">
        <v>43342</v>
      </c>
      <c r="G26" s="55">
        <f t="shared" si="1"/>
        <v>11.123972414642722</v>
      </c>
      <c r="H26" s="54">
        <v>30238</v>
      </c>
      <c r="I26" s="55">
        <f t="shared" si="0"/>
        <v>43.336199484092866</v>
      </c>
    </row>
    <row r="27" spans="1:9" ht="18" customHeight="1">
      <c r="A27" s="87"/>
      <c r="B27" s="87"/>
      <c r="C27" s="53" t="s">
        <v>9</v>
      </c>
      <c r="D27" s="53"/>
      <c r="E27" s="53"/>
      <c r="F27" s="54">
        <f>SUM(F9,F20:F26)</f>
        <v>389627</v>
      </c>
      <c r="G27" s="55">
        <f t="shared" si="1"/>
        <v>100</v>
      </c>
      <c r="H27" s="54">
        <f>SUM(H9,H20:H26)</f>
        <v>405728</v>
      </c>
      <c r="I27" s="55">
        <f t="shared" si="0"/>
        <v>-3.9684221941793552</v>
      </c>
    </row>
    <row r="28" spans="1:9" ht="18" customHeight="1">
      <c r="A28" s="87"/>
      <c r="B28" s="87" t="s">
        <v>88</v>
      </c>
      <c r="C28" s="61" t="s">
        <v>10</v>
      </c>
      <c r="D28" s="53"/>
      <c r="E28" s="53"/>
      <c r="F28" s="54">
        <v>144807</v>
      </c>
      <c r="G28" s="55">
        <f t="shared" ref="G28:G45" si="2">F28/$F$45*100</f>
        <v>39.03500850479962</v>
      </c>
      <c r="H28" s="54">
        <v>146136</v>
      </c>
      <c r="I28" s="55">
        <f t="shared" si="0"/>
        <v>-0.90942683527672763</v>
      </c>
    </row>
    <row r="29" spans="1:9" ht="18" customHeight="1">
      <c r="A29" s="87"/>
      <c r="B29" s="87"/>
      <c r="C29" s="63"/>
      <c r="D29" s="53" t="s">
        <v>11</v>
      </c>
      <c r="E29" s="53"/>
      <c r="F29" s="54">
        <v>86113</v>
      </c>
      <c r="G29" s="55">
        <f t="shared" si="2"/>
        <v>23.213115991449374</v>
      </c>
      <c r="H29" s="54">
        <v>89682</v>
      </c>
      <c r="I29" s="55">
        <f t="shared" si="0"/>
        <v>-3.9796168684908872</v>
      </c>
    </row>
    <row r="30" spans="1:9" ht="18" customHeight="1">
      <c r="A30" s="87"/>
      <c r="B30" s="87"/>
      <c r="C30" s="63"/>
      <c r="D30" s="53" t="s">
        <v>32</v>
      </c>
      <c r="E30" s="53"/>
      <c r="F30" s="54">
        <v>6044</v>
      </c>
      <c r="G30" s="55">
        <f t="shared" si="2"/>
        <v>1.6292554324239084</v>
      </c>
      <c r="H30" s="54">
        <v>6293</v>
      </c>
      <c r="I30" s="55">
        <f t="shared" si="0"/>
        <v>-3.9567773716828181</v>
      </c>
    </row>
    <row r="31" spans="1:9" ht="18" customHeight="1">
      <c r="A31" s="87"/>
      <c r="B31" s="87"/>
      <c r="C31" s="62"/>
      <c r="D31" s="53" t="s">
        <v>12</v>
      </c>
      <c r="E31" s="53"/>
      <c r="F31" s="54">
        <v>52650</v>
      </c>
      <c r="G31" s="55">
        <f t="shared" si="2"/>
        <v>14.192637080926335</v>
      </c>
      <c r="H31" s="54">
        <v>50161</v>
      </c>
      <c r="I31" s="55">
        <f t="shared" si="0"/>
        <v>4.9620222882319043</v>
      </c>
    </row>
    <row r="32" spans="1:9" ht="18" customHeight="1">
      <c r="A32" s="87"/>
      <c r="B32" s="87"/>
      <c r="C32" s="61" t="s">
        <v>13</v>
      </c>
      <c r="D32" s="53"/>
      <c r="E32" s="53"/>
      <c r="F32" s="54">
        <v>147508</v>
      </c>
      <c r="G32" s="55">
        <f t="shared" si="2"/>
        <v>39.763105613167745</v>
      </c>
      <c r="H32" s="54">
        <v>158638</v>
      </c>
      <c r="I32" s="55">
        <f t="shared" si="0"/>
        <v>-7.0159734741991215</v>
      </c>
    </row>
    <row r="33" spans="1:9" ht="18" customHeight="1">
      <c r="A33" s="87"/>
      <c r="B33" s="87"/>
      <c r="C33" s="63"/>
      <c r="D33" s="53" t="s">
        <v>14</v>
      </c>
      <c r="E33" s="53"/>
      <c r="F33" s="54">
        <v>29639</v>
      </c>
      <c r="G33" s="55">
        <f t="shared" si="2"/>
        <v>7.9896594575797844</v>
      </c>
      <c r="H33" s="54">
        <v>36441</v>
      </c>
      <c r="I33" s="55">
        <f t="shared" si="0"/>
        <v>-18.665788534892013</v>
      </c>
    </row>
    <row r="34" spans="1:9" ht="18" customHeight="1">
      <c r="A34" s="87"/>
      <c r="B34" s="87"/>
      <c r="C34" s="63"/>
      <c r="D34" s="53" t="s">
        <v>33</v>
      </c>
      <c r="E34" s="53"/>
      <c r="F34" s="54">
        <v>5608</v>
      </c>
      <c r="G34" s="55">
        <f t="shared" si="2"/>
        <v>1.5117247625799599</v>
      </c>
      <c r="H34" s="54">
        <v>5684</v>
      </c>
      <c r="I34" s="55">
        <f t="shared" si="0"/>
        <v>-1.3370865587614356</v>
      </c>
    </row>
    <row r="35" spans="1:9" ht="18" customHeight="1">
      <c r="A35" s="87"/>
      <c r="B35" s="87"/>
      <c r="C35" s="63"/>
      <c r="D35" s="53" t="s">
        <v>34</v>
      </c>
      <c r="E35" s="53"/>
      <c r="F35" s="54">
        <v>94236</v>
      </c>
      <c r="G35" s="55">
        <f t="shared" si="2"/>
        <v>25.40279863168422</v>
      </c>
      <c r="H35" s="54">
        <v>105505</v>
      </c>
      <c r="I35" s="55">
        <f t="shared" si="0"/>
        <v>-10.681010378655042</v>
      </c>
    </row>
    <row r="36" spans="1:9" ht="18" customHeight="1">
      <c r="A36" s="87"/>
      <c r="B36" s="87"/>
      <c r="C36" s="63"/>
      <c r="D36" s="53" t="s">
        <v>35</v>
      </c>
      <c r="E36" s="53"/>
      <c r="F36" s="54">
        <v>3994</v>
      </c>
      <c r="G36" s="55">
        <f t="shared" si="2"/>
        <v>1.0766456315521327</v>
      </c>
      <c r="H36" s="54">
        <v>3947</v>
      </c>
      <c r="I36" s="55">
        <f t="shared" si="0"/>
        <v>1.1907778059285556</v>
      </c>
    </row>
    <row r="37" spans="1:9" ht="18" customHeight="1">
      <c r="A37" s="87"/>
      <c r="B37" s="87"/>
      <c r="C37" s="63"/>
      <c r="D37" s="53" t="s">
        <v>15</v>
      </c>
      <c r="E37" s="53"/>
      <c r="F37" s="54">
        <v>11867</v>
      </c>
      <c r="G37" s="55">
        <f t="shared" si="2"/>
        <v>3.1989368326562739</v>
      </c>
      <c r="H37" s="54">
        <v>4784</v>
      </c>
      <c r="I37" s="55">
        <f t="shared" si="0"/>
        <v>148.05602006688963</v>
      </c>
    </row>
    <row r="38" spans="1:9" ht="18" customHeight="1">
      <c r="A38" s="87"/>
      <c r="B38" s="87"/>
      <c r="C38" s="62"/>
      <c r="D38" s="53" t="s">
        <v>36</v>
      </c>
      <c r="E38" s="53"/>
      <c r="F38" s="54">
        <v>2165</v>
      </c>
      <c r="G38" s="55">
        <f t="shared" si="2"/>
        <v>0.58360986287189964</v>
      </c>
      <c r="H38" s="54">
        <v>2277</v>
      </c>
      <c r="I38" s="55">
        <f t="shared" si="0"/>
        <v>-4.918752744839705</v>
      </c>
    </row>
    <row r="39" spans="1:9" ht="18" customHeight="1">
      <c r="A39" s="87"/>
      <c r="B39" s="87"/>
      <c r="C39" s="61" t="s">
        <v>16</v>
      </c>
      <c r="D39" s="53"/>
      <c r="E39" s="53"/>
      <c r="F39" s="54">
        <v>78652</v>
      </c>
      <c r="G39" s="55">
        <f t="shared" si="2"/>
        <v>21.201885882032634</v>
      </c>
      <c r="H39" s="54">
        <v>78649</v>
      </c>
      <c r="I39" s="55">
        <f t="shared" si="0"/>
        <v>3.8144159493436192E-3</v>
      </c>
    </row>
    <row r="40" spans="1:9" ht="18" customHeight="1">
      <c r="A40" s="87"/>
      <c r="B40" s="87"/>
      <c r="C40" s="63"/>
      <c r="D40" s="61" t="s">
        <v>17</v>
      </c>
      <c r="E40" s="53"/>
      <c r="F40" s="54">
        <v>72799</v>
      </c>
      <c r="G40" s="55">
        <f t="shared" si="2"/>
        <v>19.624117509104583</v>
      </c>
      <c r="H40" s="54">
        <v>73837</v>
      </c>
      <c r="I40" s="55">
        <f t="shared" si="0"/>
        <v>-1.4057992605333358</v>
      </c>
    </row>
    <row r="41" spans="1:9" ht="18" customHeight="1">
      <c r="A41" s="87"/>
      <c r="B41" s="87"/>
      <c r="C41" s="63"/>
      <c r="D41" s="63"/>
      <c r="E41" s="57" t="s">
        <v>91</v>
      </c>
      <c r="F41" s="54">
        <v>55595</v>
      </c>
      <c r="G41" s="55">
        <f t="shared" si="2"/>
        <v>14.986508233886035</v>
      </c>
      <c r="H41" s="54">
        <v>57376</v>
      </c>
      <c r="I41" s="58">
        <f t="shared" si="0"/>
        <v>-3.1040853318460626</v>
      </c>
    </row>
    <row r="42" spans="1:9" ht="18" customHeight="1">
      <c r="A42" s="87"/>
      <c r="B42" s="87"/>
      <c r="C42" s="63"/>
      <c r="D42" s="62"/>
      <c r="E42" s="47" t="s">
        <v>37</v>
      </c>
      <c r="F42" s="54">
        <v>17204</v>
      </c>
      <c r="G42" s="55">
        <f t="shared" si="2"/>
        <v>4.6376092752185505</v>
      </c>
      <c r="H42" s="54">
        <v>16461</v>
      </c>
      <c r="I42" s="58">
        <f t="shared" si="0"/>
        <v>4.5136990462304905</v>
      </c>
    </row>
    <row r="43" spans="1:9" ht="18" customHeight="1">
      <c r="A43" s="87"/>
      <c r="B43" s="87"/>
      <c r="C43" s="63"/>
      <c r="D43" s="53" t="s">
        <v>38</v>
      </c>
      <c r="E43" s="53"/>
      <c r="F43" s="54">
        <v>5853</v>
      </c>
      <c r="G43" s="55">
        <f t="shared" si="2"/>
        <v>1.5777683729280501</v>
      </c>
      <c r="H43" s="54">
        <v>4812</v>
      </c>
      <c r="I43" s="58">
        <f t="shared" si="0"/>
        <v>21.63341645885286</v>
      </c>
    </row>
    <row r="44" spans="1:9" ht="18" customHeight="1">
      <c r="A44" s="87"/>
      <c r="B44" s="87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0"/>
        <v>#DIV/0!</v>
      </c>
    </row>
    <row r="45" spans="1:9" ht="18" customHeight="1">
      <c r="A45" s="87"/>
      <c r="B45" s="87"/>
      <c r="C45" s="47" t="s">
        <v>18</v>
      </c>
      <c r="D45" s="47"/>
      <c r="E45" s="47"/>
      <c r="F45" s="54">
        <f>SUM(F28,F32,F39)</f>
        <v>370967</v>
      </c>
      <c r="G45" s="55">
        <f t="shared" si="2"/>
        <v>100</v>
      </c>
      <c r="H45" s="54">
        <f>SUM(H28,H32,H39)</f>
        <v>383423</v>
      </c>
      <c r="I45" s="55">
        <f t="shared" si="0"/>
        <v>-3.2486314070882538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C2" sqref="C2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6384" width="9" style="2"/>
  </cols>
  <sheetData>
    <row r="1" spans="1:9" ht="34" customHeight="1">
      <c r="A1" s="33" t="s">
        <v>0</v>
      </c>
      <c r="B1" s="33"/>
      <c r="C1" s="21" t="s">
        <v>250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87" t="s">
        <v>115</v>
      </c>
      <c r="B7" s="61" t="s">
        <v>116</v>
      </c>
      <c r="C7" s="53"/>
      <c r="D7" s="66" t="s">
        <v>117</v>
      </c>
      <c r="E7" s="70">
        <v>351234</v>
      </c>
      <c r="F7" s="36">
        <v>389022</v>
      </c>
      <c r="G7" s="36">
        <v>404095</v>
      </c>
      <c r="H7" s="36">
        <v>405728</v>
      </c>
      <c r="I7" s="36">
        <v>389627</v>
      </c>
    </row>
    <row r="8" spans="1:9" ht="27" customHeight="1">
      <c r="A8" s="87"/>
      <c r="B8" s="80"/>
      <c r="C8" s="53" t="s">
        <v>118</v>
      </c>
      <c r="D8" s="66" t="s">
        <v>41</v>
      </c>
      <c r="E8" s="71">
        <v>211578</v>
      </c>
      <c r="F8" s="71">
        <v>216761</v>
      </c>
      <c r="G8" s="71">
        <v>236099</v>
      </c>
      <c r="H8" s="71">
        <v>253365</v>
      </c>
      <c r="I8" s="72">
        <v>236933</v>
      </c>
    </row>
    <row r="9" spans="1:9" ht="27" customHeight="1">
      <c r="A9" s="87"/>
      <c r="B9" s="53" t="s">
        <v>119</v>
      </c>
      <c r="C9" s="53"/>
      <c r="D9" s="66"/>
      <c r="E9" s="71">
        <v>346276</v>
      </c>
      <c r="F9" s="71">
        <v>374789</v>
      </c>
      <c r="G9" s="71">
        <v>390935</v>
      </c>
      <c r="H9" s="71">
        <v>383423</v>
      </c>
      <c r="I9" s="73">
        <v>370967</v>
      </c>
    </row>
    <row r="10" spans="1:9" ht="27" customHeight="1">
      <c r="A10" s="87"/>
      <c r="B10" s="53" t="s">
        <v>120</v>
      </c>
      <c r="C10" s="53"/>
      <c r="D10" s="66"/>
      <c r="E10" s="71">
        <v>4958</v>
      </c>
      <c r="F10" s="71">
        <v>14233</v>
      </c>
      <c r="G10" s="71">
        <v>13160</v>
      </c>
      <c r="H10" s="71">
        <v>22306</v>
      </c>
      <c r="I10" s="73">
        <v>18659</v>
      </c>
    </row>
    <row r="11" spans="1:9" ht="27" customHeight="1">
      <c r="A11" s="87"/>
      <c r="B11" s="53" t="s">
        <v>121</v>
      </c>
      <c r="C11" s="53"/>
      <c r="D11" s="66"/>
      <c r="E11" s="71">
        <v>2075</v>
      </c>
      <c r="F11" s="71">
        <v>4117</v>
      </c>
      <c r="G11" s="71">
        <v>5037</v>
      </c>
      <c r="H11" s="71">
        <v>8082</v>
      </c>
      <c r="I11" s="73">
        <v>9255</v>
      </c>
    </row>
    <row r="12" spans="1:9" ht="27" customHeight="1">
      <c r="A12" s="87"/>
      <c r="B12" s="53" t="s">
        <v>122</v>
      </c>
      <c r="C12" s="53"/>
      <c r="D12" s="66"/>
      <c r="E12" s="71">
        <v>2883</v>
      </c>
      <c r="F12" s="71">
        <v>10116</v>
      </c>
      <c r="G12" s="71">
        <v>8123</v>
      </c>
      <c r="H12" s="71">
        <v>14223</v>
      </c>
      <c r="I12" s="73">
        <v>9404</v>
      </c>
    </row>
    <row r="13" spans="1:9" ht="27" customHeight="1">
      <c r="A13" s="87"/>
      <c r="B13" s="53" t="s">
        <v>123</v>
      </c>
      <c r="C13" s="53"/>
      <c r="D13" s="66"/>
      <c r="E13" s="71">
        <v>-1615</v>
      </c>
      <c r="F13" s="71">
        <v>7234</v>
      </c>
      <c r="G13" s="71">
        <v>-1993</v>
      </c>
      <c r="H13" s="71">
        <v>6100</v>
      </c>
      <c r="I13" s="73">
        <v>-4819</v>
      </c>
    </row>
    <row r="14" spans="1:9" ht="27" customHeight="1">
      <c r="A14" s="87"/>
      <c r="B14" s="53" t="s">
        <v>124</v>
      </c>
      <c r="C14" s="53"/>
      <c r="D14" s="66"/>
      <c r="E14" s="71">
        <v>0</v>
      </c>
      <c r="F14" s="71">
        <v>0</v>
      </c>
      <c r="G14" s="71">
        <v>0</v>
      </c>
      <c r="H14" s="71">
        <v>0</v>
      </c>
      <c r="I14" s="73">
        <v>2100</v>
      </c>
    </row>
    <row r="15" spans="1:9" ht="27" customHeight="1">
      <c r="A15" s="87"/>
      <c r="B15" s="53" t="s">
        <v>125</v>
      </c>
      <c r="C15" s="53"/>
      <c r="D15" s="66"/>
      <c r="E15" s="71">
        <v>-1615</v>
      </c>
      <c r="F15" s="71">
        <v>7234</v>
      </c>
      <c r="G15" s="71">
        <v>-1993</v>
      </c>
      <c r="H15" s="71">
        <v>6100</v>
      </c>
      <c r="I15" s="73">
        <v>-2719</v>
      </c>
    </row>
    <row r="16" spans="1:9" ht="27" customHeight="1">
      <c r="A16" s="87"/>
      <c r="B16" s="53" t="s">
        <v>126</v>
      </c>
      <c r="C16" s="53"/>
      <c r="D16" s="66" t="s">
        <v>42</v>
      </c>
      <c r="E16" s="71">
        <v>43658</v>
      </c>
      <c r="F16" s="71">
        <v>50139</v>
      </c>
      <c r="G16" s="71">
        <v>63049</v>
      </c>
      <c r="H16" s="71">
        <v>62503</v>
      </c>
      <c r="I16" s="73">
        <v>63542</v>
      </c>
    </row>
    <row r="17" spans="1:9" ht="27" customHeight="1">
      <c r="A17" s="87"/>
      <c r="B17" s="53" t="s">
        <v>127</v>
      </c>
      <c r="C17" s="53"/>
      <c r="D17" s="66" t="s">
        <v>43</v>
      </c>
      <c r="E17" s="71">
        <v>80986</v>
      </c>
      <c r="F17" s="71">
        <v>78020</v>
      </c>
      <c r="G17" s="71">
        <v>79067</v>
      </c>
      <c r="H17" s="71">
        <v>52923</v>
      </c>
      <c r="I17" s="73">
        <v>88342</v>
      </c>
    </row>
    <row r="18" spans="1:9" ht="27" customHeight="1">
      <c r="A18" s="87"/>
      <c r="B18" s="53" t="s">
        <v>128</v>
      </c>
      <c r="C18" s="53"/>
      <c r="D18" s="66" t="s">
        <v>44</v>
      </c>
      <c r="E18" s="71">
        <v>630003</v>
      </c>
      <c r="F18" s="71">
        <v>631424</v>
      </c>
      <c r="G18" s="71">
        <v>628979</v>
      </c>
      <c r="H18" s="71">
        <v>616378</v>
      </c>
      <c r="I18" s="73">
        <v>601478</v>
      </c>
    </row>
    <row r="19" spans="1:9" ht="27" customHeight="1">
      <c r="A19" s="87"/>
      <c r="B19" s="53" t="s">
        <v>129</v>
      </c>
      <c r="C19" s="53"/>
      <c r="D19" s="66" t="s">
        <v>130</v>
      </c>
      <c r="E19" s="71">
        <f>E17+E18-E16</f>
        <v>667331</v>
      </c>
      <c r="F19" s="71">
        <f>F17+F18-F16</f>
        <v>659305</v>
      </c>
      <c r="G19" s="71">
        <f>G17+G18-G16</f>
        <v>644997</v>
      </c>
      <c r="H19" s="71">
        <f>H17+H18-H16</f>
        <v>606798</v>
      </c>
      <c r="I19" s="71">
        <f>I17+I18-I16</f>
        <v>626278</v>
      </c>
    </row>
    <row r="20" spans="1:9" ht="27" customHeight="1">
      <c r="A20" s="87"/>
      <c r="B20" s="53" t="s">
        <v>131</v>
      </c>
      <c r="C20" s="53"/>
      <c r="D20" s="66" t="s">
        <v>132</v>
      </c>
      <c r="E20" s="74">
        <f>E18/E8</f>
        <v>2.9776394521169496</v>
      </c>
      <c r="F20" s="74">
        <f>F18/F8</f>
        <v>2.9129963415928142</v>
      </c>
      <c r="G20" s="74">
        <f>G18/G8</f>
        <v>2.6640477088001218</v>
      </c>
      <c r="H20" s="74">
        <f>H18/H8</f>
        <v>2.4327669567619838</v>
      </c>
      <c r="I20" s="74">
        <f>I18/I8</f>
        <v>2.5385995196954414</v>
      </c>
    </row>
    <row r="21" spans="1:9" ht="27" customHeight="1">
      <c r="A21" s="87"/>
      <c r="B21" s="53" t="s">
        <v>133</v>
      </c>
      <c r="C21" s="53"/>
      <c r="D21" s="66" t="s">
        <v>134</v>
      </c>
      <c r="E21" s="74">
        <f>E19/E8</f>
        <v>3.1540661127338381</v>
      </c>
      <c r="F21" s="74">
        <f>F19/F8</f>
        <v>3.0416218784744489</v>
      </c>
      <c r="G21" s="74">
        <f>G19/G8</f>
        <v>2.7318921299963153</v>
      </c>
      <c r="H21" s="74">
        <f>H19/H8</f>
        <v>2.3949558936711859</v>
      </c>
      <c r="I21" s="74">
        <f>I19/I8</f>
        <v>2.6432704604255211</v>
      </c>
    </row>
    <row r="22" spans="1:9" ht="27" customHeight="1">
      <c r="A22" s="87"/>
      <c r="B22" s="53" t="s">
        <v>135</v>
      </c>
      <c r="C22" s="53"/>
      <c r="D22" s="66" t="s">
        <v>136</v>
      </c>
      <c r="E22" s="71">
        <f>E18/E24*1000000</f>
        <v>1098636.1282154573</v>
      </c>
      <c r="F22" s="71">
        <f>F18/F24*1000000</f>
        <v>1140975.8098470022</v>
      </c>
      <c r="G22" s="71">
        <f>G18/G24*1000000</f>
        <v>1136557.7233392422</v>
      </c>
      <c r="H22" s="71">
        <f>H18/H24*1000000</f>
        <v>1113787.8631820704</v>
      </c>
      <c r="I22" s="71">
        <f>I18/I24*1000000</f>
        <v>1086863.7368157613</v>
      </c>
    </row>
    <row r="23" spans="1:9" ht="27" customHeight="1">
      <c r="A23" s="87"/>
      <c r="B23" s="53" t="s">
        <v>137</v>
      </c>
      <c r="C23" s="53"/>
      <c r="D23" s="66" t="s">
        <v>138</v>
      </c>
      <c r="E23" s="71">
        <f>E19/E24*1000000</f>
        <v>1163730.8807706458</v>
      </c>
      <c r="F23" s="71">
        <f>F19/F24*1000000</f>
        <v>1191356.4519422415</v>
      </c>
      <c r="G23" s="71">
        <f>G19/G24*1000000</f>
        <v>1165502.0626771976</v>
      </c>
      <c r="H23" s="71">
        <f>H19/H24*1000000</f>
        <v>1096476.9148203763</v>
      </c>
      <c r="I23" s="71">
        <f>I19/I24*1000000</f>
        <v>1131677.0478147187</v>
      </c>
    </row>
    <row r="24" spans="1:9" ht="27" customHeight="1">
      <c r="A24" s="87"/>
      <c r="B24" s="75" t="s">
        <v>139</v>
      </c>
      <c r="C24" s="76"/>
      <c r="D24" s="66" t="s">
        <v>140</v>
      </c>
      <c r="E24" s="71">
        <v>573441</v>
      </c>
      <c r="F24" s="71">
        <v>553407</v>
      </c>
      <c r="G24" s="71">
        <f>F24</f>
        <v>553407</v>
      </c>
      <c r="H24" s="73">
        <f>G24</f>
        <v>553407</v>
      </c>
      <c r="I24" s="73">
        <v>553407</v>
      </c>
    </row>
    <row r="25" spans="1:9" ht="27" customHeight="1">
      <c r="A25" s="87"/>
      <c r="B25" s="47" t="s">
        <v>141</v>
      </c>
      <c r="C25" s="47"/>
      <c r="D25" s="47"/>
      <c r="E25" s="71">
        <v>209036</v>
      </c>
      <c r="F25" s="71">
        <v>213986</v>
      </c>
      <c r="G25" s="71">
        <v>224933</v>
      </c>
      <c r="H25" s="71">
        <v>218536</v>
      </c>
      <c r="I25" s="54">
        <v>218367</v>
      </c>
    </row>
    <row r="26" spans="1:9" ht="27" customHeight="1">
      <c r="A26" s="87"/>
      <c r="B26" s="47" t="s">
        <v>142</v>
      </c>
      <c r="C26" s="47"/>
      <c r="D26" s="47"/>
      <c r="E26" s="77">
        <v>0.28199999999999997</v>
      </c>
      <c r="F26" s="77">
        <v>0.28699999999999998</v>
      </c>
      <c r="G26" s="77">
        <v>0.27300000000000002</v>
      </c>
      <c r="H26" s="77">
        <v>0.27</v>
      </c>
      <c r="I26" s="78">
        <v>0.26800000000000002</v>
      </c>
    </row>
    <row r="27" spans="1:9" ht="27" customHeight="1">
      <c r="A27" s="87"/>
      <c r="B27" s="47" t="s">
        <v>143</v>
      </c>
      <c r="C27" s="47"/>
      <c r="D27" s="47"/>
      <c r="E27" s="58">
        <v>1.4</v>
      </c>
      <c r="F27" s="58">
        <v>4.7</v>
      </c>
      <c r="G27" s="58">
        <v>3.6</v>
      </c>
      <c r="H27" s="58">
        <v>6.5</v>
      </c>
      <c r="I27" s="55">
        <v>4.3</v>
      </c>
    </row>
    <row r="28" spans="1:9" ht="27" customHeight="1">
      <c r="A28" s="87"/>
      <c r="B28" s="47" t="s">
        <v>144</v>
      </c>
      <c r="C28" s="47"/>
      <c r="D28" s="47"/>
      <c r="E28" s="58">
        <v>92.2</v>
      </c>
      <c r="F28" s="58">
        <v>89.2</v>
      </c>
      <c r="G28" s="58">
        <v>82.8</v>
      </c>
      <c r="H28" s="58">
        <v>87.4</v>
      </c>
      <c r="I28" s="55">
        <v>87.5</v>
      </c>
    </row>
    <row r="29" spans="1:9" ht="27" customHeight="1">
      <c r="A29" s="87"/>
      <c r="B29" s="47" t="s">
        <v>145</v>
      </c>
      <c r="C29" s="47"/>
      <c r="D29" s="47"/>
      <c r="E29" s="58">
        <v>26.6</v>
      </c>
      <c r="F29" s="58">
        <v>24.3</v>
      </c>
      <c r="G29" s="58">
        <v>27</v>
      </c>
      <c r="H29" s="58">
        <v>26.7</v>
      </c>
      <c r="I29" s="55">
        <v>31.2</v>
      </c>
    </row>
    <row r="30" spans="1:9" ht="27" customHeight="1">
      <c r="A30" s="87"/>
      <c r="B30" s="87" t="s">
        <v>146</v>
      </c>
      <c r="C30" s="47" t="s">
        <v>147</v>
      </c>
      <c r="D30" s="47"/>
      <c r="E30" s="58">
        <v>0</v>
      </c>
      <c r="F30" s="58">
        <v>0</v>
      </c>
      <c r="G30" s="58">
        <v>0</v>
      </c>
      <c r="H30" s="58">
        <v>0</v>
      </c>
      <c r="I30" s="55"/>
    </row>
    <row r="31" spans="1:9" ht="27" customHeight="1">
      <c r="A31" s="87"/>
      <c r="B31" s="87"/>
      <c r="C31" s="47" t="s">
        <v>148</v>
      </c>
      <c r="D31" s="47"/>
      <c r="E31" s="58">
        <v>0</v>
      </c>
      <c r="F31" s="58">
        <v>0</v>
      </c>
      <c r="G31" s="58">
        <v>0</v>
      </c>
      <c r="H31" s="58">
        <v>0</v>
      </c>
      <c r="I31" s="55"/>
    </row>
    <row r="32" spans="1:9" ht="27" customHeight="1">
      <c r="A32" s="87"/>
      <c r="B32" s="87"/>
      <c r="C32" s="47" t="s">
        <v>149</v>
      </c>
      <c r="D32" s="47"/>
      <c r="E32" s="58">
        <v>11.8</v>
      </c>
      <c r="F32" s="58">
        <v>10.3</v>
      </c>
      <c r="G32" s="58">
        <v>9.4</v>
      </c>
      <c r="H32" s="58">
        <v>8.9</v>
      </c>
      <c r="I32" s="55">
        <v>9.3000000000000007</v>
      </c>
    </row>
    <row r="33" spans="1:9" ht="27" customHeight="1">
      <c r="A33" s="87"/>
      <c r="B33" s="87"/>
      <c r="C33" s="47" t="s">
        <v>150</v>
      </c>
      <c r="D33" s="47"/>
      <c r="E33" s="58">
        <v>136.9</v>
      </c>
      <c r="F33" s="58">
        <v>134.6</v>
      </c>
      <c r="G33" s="58">
        <v>125.1</v>
      </c>
      <c r="H33" s="58">
        <v>129.4</v>
      </c>
      <c r="I33" s="79">
        <v>131.4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P10" sqref="P10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250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93" t="s">
        <v>48</v>
      </c>
      <c r="B6" s="94"/>
      <c r="C6" s="94"/>
      <c r="D6" s="94"/>
      <c r="E6" s="94"/>
      <c r="F6" s="98" t="s">
        <v>264</v>
      </c>
      <c r="G6" s="98"/>
      <c r="H6" s="98" t="s">
        <v>265</v>
      </c>
      <c r="I6" s="98"/>
      <c r="J6" s="102" t="s">
        <v>269</v>
      </c>
      <c r="K6" s="98"/>
      <c r="L6" s="98" t="s">
        <v>267</v>
      </c>
      <c r="M6" s="98"/>
      <c r="N6" s="98" t="s">
        <v>268</v>
      </c>
      <c r="O6" s="98"/>
    </row>
    <row r="7" spans="1:25" ht="16" customHeight="1">
      <c r="A7" s="94"/>
      <c r="B7" s="94"/>
      <c r="C7" s="94"/>
      <c r="D7" s="94"/>
      <c r="E7" s="94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</row>
    <row r="8" spans="1:25" ht="16" customHeight="1">
      <c r="A8" s="91" t="s">
        <v>82</v>
      </c>
      <c r="B8" s="61" t="s">
        <v>49</v>
      </c>
      <c r="C8" s="53"/>
      <c r="D8" s="53"/>
      <c r="E8" s="66" t="s">
        <v>40</v>
      </c>
      <c r="F8" s="54">
        <v>963.45899999999995</v>
      </c>
      <c r="G8" s="54">
        <v>1328.2760000000001</v>
      </c>
      <c r="H8" s="54">
        <v>520.03499999999997</v>
      </c>
      <c r="I8" s="54">
        <v>505.78199999999998</v>
      </c>
      <c r="J8" s="54">
        <v>169.315</v>
      </c>
      <c r="K8" s="54">
        <v>108.899</v>
      </c>
      <c r="L8" s="54">
        <v>29528.225999999999</v>
      </c>
      <c r="M8" s="54">
        <v>29976.203000000001</v>
      </c>
      <c r="N8" s="54">
        <v>1226.174</v>
      </c>
      <c r="O8" s="54">
        <v>1224.2180000000001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91"/>
      <c r="B9" s="63"/>
      <c r="C9" s="53" t="s">
        <v>50</v>
      </c>
      <c r="D9" s="53"/>
      <c r="E9" s="66" t="s">
        <v>41</v>
      </c>
      <c r="F9" s="54">
        <v>963.45899999999995</v>
      </c>
      <c r="G9" s="54">
        <v>1328.2760000000001</v>
      </c>
      <c r="H9" s="54">
        <v>520.03499999999997</v>
      </c>
      <c r="I9" s="54">
        <v>505.78199999999998</v>
      </c>
      <c r="J9" s="54">
        <v>169.315</v>
      </c>
      <c r="K9" s="54">
        <v>108.899</v>
      </c>
      <c r="L9" s="54">
        <v>29425.706999999999</v>
      </c>
      <c r="M9" s="54">
        <v>29856.084999999999</v>
      </c>
      <c r="N9" s="54">
        <v>1226.174</v>
      </c>
      <c r="O9" s="54">
        <v>1224.2180000000001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91"/>
      <c r="B10" s="62"/>
      <c r="C10" s="53" t="s">
        <v>51</v>
      </c>
      <c r="D10" s="53"/>
      <c r="E10" s="66" t="s">
        <v>42</v>
      </c>
      <c r="F10" s="54">
        <v>0</v>
      </c>
      <c r="G10" s="54">
        <v>0</v>
      </c>
      <c r="H10" s="54">
        <v>0</v>
      </c>
      <c r="I10" s="54">
        <v>0</v>
      </c>
      <c r="J10" s="67">
        <v>0</v>
      </c>
      <c r="K10" s="67">
        <v>0</v>
      </c>
      <c r="L10" s="54">
        <v>102.51900000000001</v>
      </c>
      <c r="M10" s="54">
        <v>120.11799999999999</v>
      </c>
      <c r="N10" s="54">
        <v>0</v>
      </c>
      <c r="O10" s="54"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91"/>
      <c r="B11" s="61" t="s">
        <v>52</v>
      </c>
      <c r="C11" s="53"/>
      <c r="D11" s="53"/>
      <c r="E11" s="66" t="s">
        <v>43</v>
      </c>
      <c r="F11" s="54">
        <v>1824.653</v>
      </c>
      <c r="G11" s="54">
        <v>1781.644</v>
      </c>
      <c r="H11" s="54">
        <v>649.37099999999998</v>
      </c>
      <c r="I11" s="54">
        <v>641.35900000000004</v>
      </c>
      <c r="J11" s="54">
        <v>95.692999999999998</v>
      </c>
      <c r="K11" s="54">
        <v>47.204999999999998</v>
      </c>
      <c r="L11" s="54">
        <v>29454.507000000001</v>
      </c>
      <c r="M11" s="54">
        <v>28465.131000000001</v>
      </c>
      <c r="N11" s="54">
        <v>1184.789</v>
      </c>
      <c r="O11" s="54">
        <v>1169.124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91"/>
      <c r="B12" s="63"/>
      <c r="C12" s="53" t="s">
        <v>53</v>
      </c>
      <c r="D12" s="53"/>
      <c r="E12" s="66" t="s">
        <v>44</v>
      </c>
      <c r="F12" s="54">
        <v>1824.653</v>
      </c>
      <c r="G12" s="54">
        <v>1781.644</v>
      </c>
      <c r="H12" s="54">
        <v>649.37099999999998</v>
      </c>
      <c r="I12" s="54">
        <v>641.35900000000004</v>
      </c>
      <c r="J12" s="54">
        <v>95.692999999999998</v>
      </c>
      <c r="K12" s="54">
        <v>47.204999999999998</v>
      </c>
      <c r="L12" s="54">
        <v>28380.355</v>
      </c>
      <c r="M12" s="54">
        <v>28425.205999999998</v>
      </c>
      <c r="N12" s="54">
        <v>1184.789</v>
      </c>
      <c r="O12" s="54">
        <v>1169.124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91"/>
      <c r="B13" s="62"/>
      <c r="C13" s="53" t="s">
        <v>54</v>
      </c>
      <c r="D13" s="53"/>
      <c r="E13" s="66" t="s">
        <v>45</v>
      </c>
      <c r="F13" s="54">
        <v>0</v>
      </c>
      <c r="G13" s="54">
        <v>0</v>
      </c>
      <c r="H13" s="67">
        <v>0</v>
      </c>
      <c r="I13" s="67">
        <v>0</v>
      </c>
      <c r="J13" s="67">
        <v>0</v>
      </c>
      <c r="K13" s="67">
        <v>0</v>
      </c>
      <c r="L13" s="54">
        <v>33.710999999999999</v>
      </c>
      <c r="M13" s="54">
        <v>39.924999999999997</v>
      </c>
      <c r="N13" s="54">
        <v>0</v>
      </c>
      <c r="O13" s="54"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91"/>
      <c r="B14" s="53" t="s">
        <v>55</v>
      </c>
      <c r="C14" s="53"/>
      <c r="D14" s="53"/>
      <c r="E14" s="66" t="s">
        <v>152</v>
      </c>
      <c r="F14" s="54">
        <f t="shared" ref="F14:O15" si="0">F9-F12</f>
        <v>-861.19400000000007</v>
      </c>
      <c r="G14" s="54">
        <f t="shared" si="0"/>
        <v>-453.36799999999994</v>
      </c>
      <c r="H14" s="54">
        <f t="shared" si="0"/>
        <v>-129.33600000000001</v>
      </c>
      <c r="I14" s="54">
        <f t="shared" si="0"/>
        <v>-135.57700000000006</v>
      </c>
      <c r="J14" s="54">
        <f t="shared" si="0"/>
        <v>73.622</v>
      </c>
      <c r="K14" s="54">
        <f t="shared" si="0"/>
        <v>61.694000000000003</v>
      </c>
      <c r="L14" s="54">
        <f t="shared" si="0"/>
        <v>1045.351999999999</v>
      </c>
      <c r="M14" s="54">
        <f t="shared" si="0"/>
        <v>1430.8790000000008</v>
      </c>
      <c r="N14" s="54">
        <f t="shared" si="0"/>
        <v>41.384999999999991</v>
      </c>
      <c r="O14" s="54">
        <f t="shared" si="0"/>
        <v>55.094000000000051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91"/>
      <c r="B15" s="53" t="s">
        <v>56</v>
      </c>
      <c r="C15" s="53"/>
      <c r="D15" s="53"/>
      <c r="E15" s="66" t="s">
        <v>153</v>
      </c>
      <c r="F15" s="54">
        <f t="shared" si="0"/>
        <v>0</v>
      </c>
      <c r="G15" s="54">
        <f t="shared" si="0"/>
        <v>0</v>
      </c>
      <c r="H15" s="54">
        <f t="shared" si="0"/>
        <v>0</v>
      </c>
      <c r="I15" s="54">
        <f t="shared" si="0"/>
        <v>0</v>
      </c>
      <c r="J15" s="54">
        <f t="shared" si="0"/>
        <v>0</v>
      </c>
      <c r="K15" s="54">
        <f t="shared" si="0"/>
        <v>0</v>
      </c>
      <c r="L15" s="54">
        <f t="shared" si="0"/>
        <v>68.808000000000007</v>
      </c>
      <c r="M15" s="54">
        <f t="shared" si="0"/>
        <v>80.192999999999998</v>
      </c>
      <c r="N15" s="54">
        <f t="shared" si="0"/>
        <v>0</v>
      </c>
      <c r="O15" s="54">
        <f t="shared" si="0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91"/>
      <c r="B16" s="53" t="s">
        <v>57</v>
      </c>
      <c r="C16" s="53"/>
      <c r="D16" s="53"/>
      <c r="E16" s="66" t="s">
        <v>154</v>
      </c>
      <c r="F16" s="54">
        <f t="shared" ref="F16:O16" si="1">F8-F11</f>
        <v>-861.19400000000007</v>
      </c>
      <c r="G16" s="54">
        <f t="shared" si="1"/>
        <v>-453.36799999999994</v>
      </c>
      <c r="H16" s="54">
        <f t="shared" si="1"/>
        <v>-129.33600000000001</v>
      </c>
      <c r="I16" s="54">
        <f t="shared" si="1"/>
        <v>-135.57700000000006</v>
      </c>
      <c r="J16" s="54">
        <f t="shared" si="1"/>
        <v>73.622</v>
      </c>
      <c r="K16" s="54">
        <f t="shared" si="1"/>
        <v>61.694000000000003</v>
      </c>
      <c r="L16" s="54">
        <f t="shared" si="1"/>
        <v>73.718999999997322</v>
      </c>
      <c r="M16" s="54">
        <f t="shared" si="1"/>
        <v>1511.0720000000001</v>
      </c>
      <c r="N16" s="54">
        <f t="shared" si="1"/>
        <v>41.384999999999991</v>
      </c>
      <c r="O16" s="54">
        <f t="shared" si="1"/>
        <v>55.094000000000051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91"/>
      <c r="B17" s="53" t="s">
        <v>58</v>
      </c>
      <c r="C17" s="53"/>
      <c r="D17" s="53"/>
      <c r="E17" s="51"/>
      <c r="F17" s="67">
        <v>769.00800000000004</v>
      </c>
      <c r="G17" s="67">
        <v>0</v>
      </c>
      <c r="H17" s="67">
        <v>4006.335</v>
      </c>
      <c r="I17" s="67">
        <v>3876.998</v>
      </c>
      <c r="J17" s="54">
        <v>4154.223</v>
      </c>
      <c r="K17" s="54">
        <v>4227.8440000000001</v>
      </c>
      <c r="L17" s="54">
        <v>3826.453</v>
      </c>
      <c r="M17" s="54">
        <v>3900.1729999999998</v>
      </c>
      <c r="N17" s="67">
        <v>0</v>
      </c>
      <c r="O17" s="68">
        <v>0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91"/>
      <c r="B18" s="53" t="s">
        <v>59</v>
      </c>
      <c r="C18" s="53"/>
      <c r="D18" s="53"/>
      <c r="E18" s="51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91" t="s">
        <v>83</v>
      </c>
      <c r="B19" s="61" t="s">
        <v>60</v>
      </c>
      <c r="C19" s="53"/>
      <c r="D19" s="53"/>
      <c r="E19" s="66"/>
      <c r="F19" s="54">
        <v>517.697</v>
      </c>
      <c r="G19" s="54">
        <v>111.33</v>
      </c>
      <c r="H19" s="54">
        <v>455.84300000000002</v>
      </c>
      <c r="I19" s="54">
        <v>412.70100000000002</v>
      </c>
      <c r="J19" s="54">
        <v>0</v>
      </c>
      <c r="K19" s="54">
        <v>0</v>
      </c>
      <c r="L19" s="54">
        <v>1854.7180000000001</v>
      </c>
      <c r="M19" s="54">
        <v>1520.5419999999999</v>
      </c>
      <c r="N19" s="54">
        <v>814.22</v>
      </c>
      <c r="O19" s="54">
        <v>356.54700000000003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91"/>
      <c r="B20" s="62"/>
      <c r="C20" s="53" t="s">
        <v>61</v>
      </c>
      <c r="D20" s="53"/>
      <c r="E20" s="66"/>
      <c r="F20" s="54">
        <v>431</v>
      </c>
      <c r="G20" s="54">
        <v>0</v>
      </c>
      <c r="H20" s="54">
        <v>252.1</v>
      </c>
      <c r="I20" s="54">
        <v>145.6</v>
      </c>
      <c r="J20" s="54">
        <v>0</v>
      </c>
      <c r="K20" s="67">
        <v>0</v>
      </c>
      <c r="L20" s="54">
        <v>684.7</v>
      </c>
      <c r="M20" s="54">
        <v>479.5</v>
      </c>
      <c r="N20" s="54">
        <v>158</v>
      </c>
      <c r="O20" s="54">
        <v>82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91"/>
      <c r="B21" s="80" t="s">
        <v>62</v>
      </c>
      <c r="C21" s="53"/>
      <c r="D21" s="53"/>
      <c r="E21" s="66" t="s">
        <v>155</v>
      </c>
      <c r="F21" s="54">
        <v>517.697</v>
      </c>
      <c r="G21" s="54">
        <v>111.33</v>
      </c>
      <c r="H21" s="54">
        <v>455.84300000000002</v>
      </c>
      <c r="I21" s="54">
        <v>412.70100000000002</v>
      </c>
      <c r="J21" s="54">
        <v>0</v>
      </c>
      <c r="K21" s="54">
        <v>0</v>
      </c>
      <c r="L21" s="54">
        <v>1854.7180000000001</v>
      </c>
      <c r="M21" s="54">
        <v>1520.5419999999999</v>
      </c>
      <c r="N21" s="54">
        <v>814.22</v>
      </c>
      <c r="O21" s="54">
        <v>356.54700000000003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91"/>
      <c r="B22" s="61" t="s">
        <v>63</v>
      </c>
      <c r="C22" s="53"/>
      <c r="D22" s="53"/>
      <c r="E22" s="66" t="s">
        <v>156</v>
      </c>
      <c r="F22" s="54">
        <v>1181.03</v>
      </c>
      <c r="G22" s="54">
        <v>754.32600000000002</v>
      </c>
      <c r="H22" s="54">
        <v>630.38199999999995</v>
      </c>
      <c r="I22" s="54">
        <v>561.59100000000001</v>
      </c>
      <c r="J22" s="54">
        <v>40</v>
      </c>
      <c r="K22" s="54">
        <v>100</v>
      </c>
      <c r="L22" s="54">
        <v>4023.4059999999999</v>
      </c>
      <c r="M22" s="54">
        <v>3523.4929999999999</v>
      </c>
      <c r="N22" s="54">
        <v>1047.0940000000001</v>
      </c>
      <c r="O22" s="54">
        <v>587.995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91"/>
      <c r="B23" s="62" t="s">
        <v>64</v>
      </c>
      <c r="C23" s="53" t="s">
        <v>65</v>
      </c>
      <c r="D23" s="53"/>
      <c r="E23" s="66"/>
      <c r="F23" s="54">
        <v>604.41399999999999</v>
      </c>
      <c r="G23" s="54">
        <v>462.34</v>
      </c>
      <c r="H23" s="54">
        <v>369.44799999999998</v>
      </c>
      <c r="I23" s="54">
        <v>415.9</v>
      </c>
      <c r="J23" s="54">
        <v>0</v>
      </c>
      <c r="K23" s="54">
        <v>0</v>
      </c>
      <c r="L23" s="54">
        <v>3170.674</v>
      </c>
      <c r="M23" s="54">
        <v>2965.6689999999999</v>
      </c>
      <c r="N23" s="54">
        <v>95.474000000000004</v>
      </c>
      <c r="O23" s="54">
        <v>95.385999999999996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91"/>
      <c r="B24" s="53" t="s">
        <v>157</v>
      </c>
      <c r="C24" s="53"/>
      <c r="D24" s="53"/>
      <c r="E24" s="66" t="s">
        <v>158</v>
      </c>
      <c r="F24" s="54">
        <f t="shared" ref="F24:O24" si="2">F21-F22</f>
        <v>-663.33299999999997</v>
      </c>
      <c r="G24" s="54">
        <f t="shared" si="2"/>
        <v>-642.99599999999998</v>
      </c>
      <c r="H24" s="54">
        <f t="shared" si="2"/>
        <v>-174.53899999999993</v>
      </c>
      <c r="I24" s="54">
        <f t="shared" si="2"/>
        <v>-148.88999999999999</v>
      </c>
      <c r="J24" s="54">
        <f t="shared" si="2"/>
        <v>-40</v>
      </c>
      <c r="K24" s="54">
        <f t="shared" si="2"/>
        <v>-100</v>
      </c>
      <c r="L24" s="54">
        <f t="shared" si="2"/>
        <v>-2168.6880000000001</v>
      </c>
      <c r="M24" s="54">
        <f t="shared" si="2"/>
        <v>-2002.951</v>
      </c>
      <c r="N24" s="54">
        <f t="shared" si="2"/>
        <v>-232.87400000000002</v>
      </c>
      <c r="O24" s="54">
        <f t="shared" si="2"/>
        <v>-231.44799999999998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91"/>
      <c r="B25" s="61" t="s">
        <v>66</v>
      </c>
      <c r="C25" s="61"/>
      <c r="D25" s="61"/>
      <c r="E25" s="95" t="s">
        <v>159</v>
      </c>
      <c r="F25" s="99">
        <v>663.33299999999997</v>
      </c>
      <c r="G25" s="99">
        <v>642.99599999999998</v>
      </c>
      <c r="H25" s="99">
        <v>174.53899999999999</v>
      </c>
      <c r="I25" s="99">
        <v>148.88999999999999</v>
      </c>
      <c r="J25" s="99">
        <v>40</v>
      </c>
      <c r="K25" s="99">
        <v>100</v>
      </c>
      <c r="L25" s="99">
        <v>2168.6880000000001</v>
      </c>
      <c r="M25" s="99">
        <v>2002.951</v>
      </c>
      <c r="N25" s="99">
        <v>232.874</v>
      </c>
      <c r="O25" s="99">
        <v>231.44800000000001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91"/>
      <c r="B26" s="80" t="s">
        <v>67</v>
      </c>
      <c r="C26" s="80"/>
      <c r="D26" s="80"/>
      <c r="E26" s="96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91"/>
      <c r="B27" s="53" t="s">
        <v>160</v>
      </c>
      <c r="C27" s="53"/>
      <c r="D27" s="53"/>
      <c r="E27" s="66" t="s">
        <v>161</v>
      </c>
      <c r="F27" s="54">
        <f t="shared" ref="F27:O27" si="3">F24+F25</f>
        <v>0</v>
      </c>
      <c r="G27" s="54">
        <f t="shared" si="3"/>
        <v>0</v>
      </c>
      <c r="H27" s="54">
        <f t="shared" si="3"/>
        <v>0</v>
      </c>
      <c r="I27" s="54">
        <f t="shared" si="3"/>
        <v>0</v>
      </c>
      <c r="J27" s="54">
        <f t="shared" si="3"/>
        <v>0</v>
      </c>
      <c r="K27" s="54">
        <f t="shared" si="3"/>
        <v>0</v>
      </c>
      <c r="L27" s="54">
        <f t="shared" si="3"/>
        <v>0</v>
      </c>
      <c r="M27" s="54">
        <f t="shared" si="3"/>
        <v>0</v>
      </c>
      <c r="N27" s="54">
        <f t="shared" si="3"/>
        <v>0</v>
      </c>
      <c r="O27" s="54">
        <f t="shared" si="3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94" t="s">
        <v>68</v>
      </c>
      <c r="B30" s="94"/>
      <c r="C30" s="94"/>
      <c r="D30" s="94"/>
      <c r="E30" s="94"/>
      <c r="F30" s="101" t="s">
        <v>270</v>
      </c>
      <c r="G30" s="101"/>
      <c r="H30" s="101" t="s">
        <v>271</v>
      </c>
      <c r="I30" s="101"/>
      <c r="J30" s="101" t="s">
        <v>272</v>
      </c>
      <c r="K30" s="101"/>
      <c r="L30" s="101" t="s">
        <v>273</v>
      </c>
      <c r="M30" s="101"/>
      <c r="N30" s="101" t="s">
        <v>266</v>
      </c>
      <c r="O30" s="101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94"/>
      <c r="B31" s="94"/>
      <c r="C31" s="94"/>
      <c r="D31" s="94"/>
      <c r="E31" s="94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91" t="s">
        <v>84</v>
      </c>
      <c r="B32" s="61" t="s">
        <v>49</v>
      </c>
      <c r="C32" s="53"/>
      <c r="D32" s="53"/>
      <c r="E32" s="66" t="s">
        <v>40</v>
      </c>
      <c r="F32" s="54">
        <v>0</v>
      </c>
      <c r="G32" s="54">
        <v>0</v>
      </c>
      <c r="H32" s="54">
        <v>0</v>
      </c>
      <c r="I32" s="54">
        <v>0</v>
      </c>
      <c r="J32" s="54">
        <v>231.26599999999999</v>
      </c>
      <c r="K32" s="54">
        <v>217.834</v>
      </c>
      <c r="L32" s="54">
        <v>40.42</v>
      </c>
      <c r="M32" s="54">
        <v>42.014000000000003</v>
      </c>
      <c r="N32" s="54">
        <v>40.896000000000001</v>
      </c>
      <c r="O32" s="54">
        <v>15.042999999999999</v>
      </c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97"/>
      <c r="B33" s="63"/>
      <c r="C33" s="61" t="s">
        <v>69</v>
      </c>
      <c r="D33" s="53"/>
      <c r="E33" s="66"/>
      <c r="F33" s="54">
        <v>0</v>
      </c>
      <c r="G33" s="54">
        <v>0</v>
      </c>
      <c r="H33" s="54">
        <v>0</v>
      </c>
      <c r="I33" s="54">
        <v>0</v>
      </c>
      <c r="J33" s="54">
        <v>157.79599999999999</v>
      </c>
      <c r="K33" s="54">
        <v>147.28899999999999</v>
      </c>
      <c r="L33" s="54">
        <v>40.366999999999997</v>
      </c>
      <c r="M33" s="54">
        <v>42.003999999999998</v>
      </c>
      <c r="N33" s="54">
        <v>25.919</v>
      </c>
      <c r="O33" s="54">
        <v>15.042999999999999</v>
      </c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97"/>
      <c r="B34" s="63"/>
      <c r="C34" s="62"/>
      <c r="D34" s="53" t="s">
        <v>70</v>
      </c>
      <c r="E34" s="66"/>
      <c r="F34" s="54">
        <v>0</v>
      </c>
      <c r="G34" s="54">
        <v>0</v>
      </c>
      <c r="H34" s="54">
        <v>0</v>
      </c>
      <c r="I34" s="54">
        <v>0</v>
      </c>
      <c r="J34" s="54">
        <v>157.79599999999999</v>
      </c>
      <c r="K34" s="54">
        <v>147.28899999999999</v>
      </c>
      <c r="L34" s="54">
        <v>40.366999999999997</v>
      </c>
      <c r="M34" s="54">
        <v>42.003999999999998</v>
      </c>
      <c r="N34" s="54">
        <v>16.654</v>
      </c>
      <c r="O34" s="54">
        <v>4.266</v>
      </c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97"/>
      <c r="B35" s="62"/>
      <c r="C35" s="80" t="s">
        <v>71</v>
      </c>
      <c r="D35" s="53"/>
      <c r="E35" s="66"/>
      <c r="F35" s="54">
        <v>0</v>
      </c>
      <c r="G35" s="54">
        <v>0</v>
      </c>
      <c r="H35" s="54">
        <v>0</v>
      </c>
      <c r="I35" s="54">
        <v>0</v>
      </c>
      <c r="J35" s="68">
        <v>73.47</v>
      </c>
      <c r="K35" s="68">
        <v>70.545000000000002</v>
      </c>
      <c r="L35" s="54">
        <v>5.2999999999999999E-2</v>
      </c>
      <c r="M35" s="54">
        <v>0.01</v>
      </c>
      <c r="N35" s="54">
        <v>14.977</v>
      </c>
      <c r="O35" s="54">
        <v>0</v>
      </c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97"/>
      <c r="B36" s="61" t="s">
        <v>52</v>
      </c>
      <c r="C36" s="53"/>
      <c r="D36" s="53"/>
      <c r="E36" s="66" t="s">
        <v>41</v>
      </c>
      <c r="F36" s="54">
        <v>0</v>
      </c>
      <c r="G36" s="54">
        <v>0</v>
      </c>
      <c r="H36" s="54">
        <v>0</v>
      </c>
      <c r="I36" s="54">
        <v>0</v>
      </c>
      <c r="J36" s="54">
        <v>225.32599999999999</v>
      </c>
      <c r="K36" s="54">
        <v>201.334</v>
      </c>
      <c r="L36" s="54">
        <v>16.936</v>
      </c>
      <c r="M36" s="54">
        <v>8.4030000000000005</v>
      </c>
      <c r="N36" s="54">
        <v>5.4080000000000004</v>
      </c>
      <c r="O36" s="54">
        <v>14.744</v>
      </c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97"/>
      <c r="B37" s="63"/>
      <c r="C37" s="53" t="s">
        <v>72</v>
      </c>
      <c r="D37" s="53"/>
      <c r="E37" s="66"/>
      <c r="F37" s="54">
        <v>0</v>
      </c>
      <c r="G37" s="54">
        <v>0</v>
      </c>
      <c r="H37" s="54">
        <v>0</v>
      </c>
      <c r="I37" s="54">
        <v>0</v>
      </c>
      <c r="J37" s="54">
        <v>223.07499999999999</v>
      </c>
      <c r="K37" s="54">
        <v>198.57599999999999</v>
      </c>
      <c r="L37" s="54">
        <v>16.271999999999998</v>
      </c>
      <c r="M37" s="54">
        <v>7.7290000000000001</v>
      </c>
      <c r="N37" s="54">
        <v>3.4000000000000002E-2</v>
      </c>
      <c r="O37" s="54">
        <v>9.3689999999999998</v>
      </c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97"/>
      <c r="B38" s="62"/>
      <c r="C38" s="53" t="s">
        <v>73</v>
      </c>
      <c r="D38" s="53"/>
      <c r="E38" s="66"/>
      <c r="F38" s="54">
        <v>0</v>
      </c>
      <c r="G38" s="54">
        <v>0</v>
      </c>
      <c r="H38" s="54">
        <v>0</v>
      </c>
      <c r="I38" s="54">
        <v>0</v>
      </c>
      <c r="J38" s="54">
        <v>2.2509999999999999</v>
      </c>
      <c r="K38" s="68">
        <v>2.758</v>
      </c>
      <c r="L38" s="54">
        <v>0.66400000000000003</v>
      </c>
      <c r="M38" s="54">
        <v>0.67400000000000004</v>
      </c>
      <c r="N38" s="54">
        <v>5.3739999999999997</v>
      </c>
      <c r="O38" s="54">
        <v>5.375</v>
      </c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97"/>
      <c r="B39" s="47" t="s">
        <v>74</v>
      </c>
      <c r="C39" s="47"/>
      <c r="D39" s="47"/>
      <c r="E39" s="66" t="s">
        <v>163</v>
      </c>
      <c r="F39" s="54">
        <f t="shared" ref="F39:O39" si="4">F32-F36</f>
        <v>0</v>
      </c>
      <c r="G39" s="54">
        <f t="shared" si="4"/>
        <v>0</v>
      </c>
      <c r="H39" s="54">
        <f t="shared" si="4"/>
        <v>0</v>
      </c>
      <c r="I39" s="54">
        <f t="shared" si="4"/>
        <v>0</v>
      </c>
      <c r="J39" s="54">
        <f t="shared" si="4"/>
        <v>5.9399999999999977</v>
      </c>
      <c r="K39" s="54">
        <f t="shared" si="4"/>
        <v>16.5</v>
      </c>
      <c r="L39" s="54">
        <f t="shared" si="4"/>
        <v>23.484000000000002</v>
      </c>
      <c r="M39" s="54">
        <f t="shared" si="4"/>
        <v>33.611000000000004</v>
      </c>
      <c r="N39" s="54">
        <f t="shared" si="4"/>
        <v>35.488</v>
      </c>
      <c r="O39" s="54">
        <f t="shared" si="4"/>
        <v>0.29899999999999949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91" t="s">
        <v>85</v>
      </c>
      <c r="B40" s="61" t="s">
        <v>75</v>
      </c>
      <c r="C40" s="53"/>
      <c r="D40" s="53"/>
      <c r="E40" s="66" t="s">
        <v>43</v>
      </c>
      <c r="F40" s="54">
        <v>42.966000000000001</v>
      </c>
      <c r="G40" s="54">
        <v>44.905000000000001</v>
      </c>
      <c r="H40" s="54">
        <v>50.191000000000003</v>
      </c>
      <c r="I40" s="54">
        <v>50.19</v>
      </c>
      <c r="J40" s="54">
        <v>13.670999999999999</v>
      </c>
      <c r="K40" s="54">
        <v>14.068</v>
      </c>
      <c r="L40" s="54">
        <v>7</v>
      </c>
      <c r="M40" s="54">
        <v>9.9440000000000008</v>
      </c>
      <c r="N40" s="54">
        <v>10</v>
      </c>
      <c r="O40" s="54">
        <v>40</v>
      </c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92"/>
      <c r="B41" s="62"/>
      <c r="C41" s="53" t="s">
        <v>76</v>
      </c>
      <c r="D41" s="53"/>
      <c r="E41" s="66"/>
      <c r="F41" s="68">
        <v>0</v>
      </c>
      <c r="G41" s="68">
        <v>0</v>
      </c>
      <c r="H41" s="68">
        <v>0</v>
      </c>
      <c r="I41" s="68">
        <v>0</v>
      </c>
      <c r="J41" s="54">
        <v>0</v>
      </c>
      <c r="K41" s="54">
        <v>0</v>
      </c>
      <c r="L41" s="54">
        <v>7</v>
      </c>
      <c r="M41" s="54">
        <v>3</v>
      </c>
      <c r="N41" s="54">
        <v>10</v>
      </c>
      <c r="O41" s="54">
        <v>40</v>
      </c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92"/>
      <c r="B42" s="61" t="s">
        <v>63</v>
      </c>
      <c r="C42" s="53"/>
      <c r="D42" s="53"/>
      <c r="E42" s="66" t="s">
        <v>44</v>
      </c>
      <c r="F42" s="54">
        <v>42.966000000000001</v>
      </c>
      <c r="G42" s="54">
        <v>44.905000000000001</v>
      </c>
      <c r="H42" s="54">
        <v>50.191000000000003</v>
      </c>
      <c r="I42" s="54">
        <v>50.19</v>
      </c>
      <c r="J42" s="54">
        <v>36.07</v>
      </c>
      <c r="K42" s="54">
        <v>36.863</v>
      </c>
      <c r="L42" s="54">
        <v>26.452000000000002</v>
      </c>
      <c r="M42" s="54">
        <v>54.055</v>
      </c>
      <c r="N42" s="54">
        <v>53.94</v>
      </c>
      <c r="O42" s="54">
        <v>46.673999999999999</v>
      </c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92"/>
      <c r="B43" s="62"/>
      <c r="C43" s="53" t="s">
        <v>77</v>
      </c>
      <c r="D43" s="53"/>
      <c r="E43" s="66"/>
      <c r="F43" s="54">
        <v>39.207999999999998</v>
      </c>
      <c r="G43" s="54">
        <v>40.173000000000002</v>
      </c>
      <c r="H43" s="54">
        <v>44.945999999999998</v>
      </c>
      <c r="I43" s="54">
        <v>43.99</v>
      </c>
      <c r="J43" s="68">
        <v>27.343</v>
      </c>
      <c r="K43" s="68">
        <v>28.135999999999999</v>
      </c>
      <c r="L43" s="54">
        <v>11.475</v>
      </c>
      <c r="M43" s="54">
        <v>11.468</v>
      </c>
      <c r="N43" s="54">
        <v>0</v>
      </c>
      <c r="O43" s="54">
        <v>0</v>
      </c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92"/>
      <c r="B44" s="53" t="s">
        <v>74</v>
      </c>
      <c r="C44" s="53"/>
      <c r="D44" s="53"/>
      <c r="E44" s="66" t="s">
        <v>164</v>
      </c>
      <c r="F44" s="68">
        <f t="shared" ref="F44:O44" si="5">F40-F42</f>
        <v>0</v>
      </c>
      <c r="G44" s="68">
        <f t="shared" si="5"/>
        <v>0</v>
      </c>
      <c r="H44" s="68">
        <f t="shared" si="5"/>
        <v>0</v>
      </c>
      <c r="I44" s="68">
        <f t="shared" si="5"/>
        <v>0</v>
      </c>
      <c r="J44" s="68">
        <f t="shared" si="5"/>
        <v>-22.399000000000001</v>
      </c>
      <c r="K44" s="68">
        <f t="shared" si="5"/>
        <v>-22.795000000000002</v>
      </c>
      <c r="L44" s="68">
        <f t="shared" si="5"/>
        <v>-19.452000000000002</v>
      </c>
      <c r="M44" s="68">
        <f t="shared" si="5"/>
        <v>-44.110999999999997</v>
      </c>
      <c r="N44" s="68">
        <f t="shared" si="5"/>
        <v>-43.94</v>
      </c>
      <c r="O44" s="68">
        <f t="shared" si="5"/>
        <v>-6.6739999999999995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91" t="s">
        <v>86</v>
      </c>
      <c r="B45" s="47" t="s">
        <v>78</v>
      </c>
      <c r="C45" s="47"/>
      <c r="D45" s="47"/>
      <c r="E45" s="66" t="s">
        <v>165</v>
      </c>
      <c r="F45" s="54">
        <f t="shared" ref="F45:O45" si="6">F39+F44</f>
        <v>0</v>
      </c>
      <c r="G45" s="54">
        <f t="shared" si="6"/>
        <v>0</v>
      </c>
      <c r="H45" s="54">
        <f t="shared" si="6"/>
        <v>0</v>
      </c>
      <c r="I45" s="54">
        <f t="shared" si="6"/>
        <v>0</v>
      </c>
      <c r="J45" s="54">
        <f t="shared" si="6"/>
        <v>-16.459000000000003</v>
      </c>
      <c r="K45" s="54">
        <f t="shared" si="6"/>
        <v>-6.2950000000000017</v>
      </c>
      <c r="L45" s="54">
        <f t="shared" si="6"/>
        <v>4.032</v>
      </c>
      <c r="M45" s="54">
        <f t="shared" si="6"/>
        <v>-10.499999999999993</v>
      </c>
      <c r="N45" s="54">
        <f t="shared" si="6"/>
        <v>-8.4519999999999982</v>
      </c>
      <c r="O45" s="54">
        <f t="shared" si="6"/>
        <v>-6.375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92"/>
      <c r="B46" s="53" t="s">
        <v>79</v>
      </c>
      <c r="C46" s="53"/>
      <c r="D46" s="53"/>
      <c r="E46" s="53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54">
        <v>0</v>
      </c>
      <c r="M46" s="54">
        <v>0</v>
      </c>
      <c r="N46" s="68">
        <v>0</v>
      </c>
      <c r="O46" s="68">
        <v>0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92"/>
      <c r="B47" s="53" t="s">
        <v>80</v>
      </c>
      <c r="C47" s="53"/>
      <c r="D47" s="53"/>
      <c r="E47" s="53"/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92"/>
      <c r="B48" s="53" t="s">
        <v>81</v>
      </c>
      <c r="C48" s="53"/>
      <c r="D48" s="53"/>
      <c r="E48" s="53"/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1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="80" zoomScaleNormal="100" zoomScaleSheetLayoutView="80" workbookViewId="0">
      <selection activeCell="K23" sqref="K23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41" t="s">
        <v>250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6"/>
      <c r="E6" s="103" t="s">
        <v>252</v>
      </c>
      <c r="F6" s="103"/>
      <c r="G6" s="103" t="s">
        <v>253</v>
      </c>
      <c r="H6" s="103"/>
      <c r="I6" s="104"/>
      <c r="J6" s="105"/>
      <c r="K6" s="103"/>
      <c r="L6" s="103"/>
      <c r="M6" s="103"/>
      <c r="N6" s="103"/>
    </row>
    <row r="7" spans="1:14" ht="15" customHeight="1">
      <c r="A7" s="18"/>
      <c r="B7" s="19"/>
      <c r="C7" s="19"/>
      <c r="D7" s="60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87" t="s">
        <v>169</v>
      </c>
      <c r="B8" s="81" t="s">
        <v>170</v>
      </c>
      <c r="C8" s="82"/>
      <c r="D8" s="82"/>
      <c r="E8" s="83">
        <v>1</v>
      </c>
      <c r="F8" s="83">
        <v>1</v>
      </c>
      <c r="G8" s="83">
        <v>1</v>
      </c>
      <c r="H8" s="83">
        <v>1</v>
      </c>
      <c r="I8" s="83"/>
      <c r="J8" s="83"/>
      <c r="K8" s="83"/>
      <c r="L8" s="83"/>
      <c r="M8" s="83"/>
      <c r="N8" s="83"/>
    </row>
    <row r="9" spans="1:14" ht="18" customHeight="1">
      <c r="A9" s="87"/>
      <c r="B9" s="87" t="s">
        <v>171</v>
      </c>
      <c r="C9" s="53" t="s">
        <v>172</v>
      </c>
      <c r="D9" s="53"/>
      <c r="E9" s="83">
        <v>10</v>
      </c>
      <c r="F9" s="83">
        <v>10</v>
      </c>
      <c r="G9" s="83">
        <v>4</v>
      </c>
      <c r="H9" s="83">
        <v>4</v>
      </c>
      <c r="I9" s="83"/>
      <c r="J9" s="83"/>
      <c r="K9" s="83"/>
      <c r="L9" s="83"/>
      <c r="M9" s="83"/>
      <c r="N9" s="83"/>
    </row>
    <row r="10" spans="1:14" ht="18" customHeight="1">
      <c r="A10" s="87"/>
      <c r="B10" s="87"/>
      <c r="C10" s="53" t="s">
        <v>173</v>
      </c>
      <c r="D10" s="53"/>
      <c r="E10" s="83">
        <v>10</v>
      </c>
      <c r="F10" s="83">
        <v>10</v>
      </c>
      <c r="G10" s="83">
        <v>4</v>
      </c>
      <c r="H10" s="83">
        <v>4</v>
      </c>
      <c r="I10" s="83"/>
      <c r="J10" s="83"/>
      <c r="K10" s="83"/>
      <c r="L10" s="83"/>
      <c r="M10" s="83"/>
      <c r="N10" s="83"/>
    </row>
    <row r="11" spans="1:14" ht="18" customHeight="1">
      <c r="A11" s="87"/>
      <c r="B11" s="87"/>
      <c r="C11" s="53" t="s">
        <v>174</v>
      </c>
      <c r="D11" s="53"/>
      <c r="E11" s="83">
        <v>0</v>
      </c>
      <c r="F11" s="83">
        <v>0</v>
      </c>
      <c r="G11" s="83">
        <v>0</v>
      </c>
      <c r="H11" s="83">
        <v>0</v>
      </c>
      <c r="I11" s="83"/>
      <c r="J11" s="83"/>
      <c r="K11" s="83"/>
      <c r="L11" s="83"/>
      <c r="M11" s="83"/>
      <c r="N11" s="83"/>
    </row>
    <row r="12" spans="1:14" ht="18" customHeight="1">
      <c r="A12" s="87"/>
      <c r="B12" s="87"/>
      <c r="C12" s="53" t="s">
        <v>175</v>
      </c>
      <c r="D12" s="53"/>
      <c r="E12" s="83">
        <v>0</v>
      </c>
      <c r="F12" s="83">
        <v>0</v>
      </c>
      <c r="G12" s="83">
        <v>0</v>
      </c>
      <c r="H12" s="83">
        <v>0</v>
      </c>
      <c r="I12" s="83"/>
      <c r="J12" s="83"/>
      <c r="K12" s="83"/>
      <c r="L12" s="83"/>
      <c r="M12" s="83"/>
      <c r="N12" s="83"/>
    </row>
    <row r="13" spans="1:14" ht="18" customHeight="1">
      <c r="A13" s="87"/>
      <c r="B13" s="87"/>
      <c r="C13" s="53" t="s">
        <v>176</v>
      </c>
      <c r="D13" s="53"/>
      <c r="E13" s="83">
        <v>0</v>
      </c>
      <c r="F13" s="83">
        <v>0</v>
      </c>
      <c r="G13" s="83">
        <v>0</v>
      </c>
      <c r="H13" s="83">
        <v>0</v>
      </c>
      <c r="I13" s="83"/>
      <c r="J13" s="83"/>
      <c r="K13" s="83"/>
      <c r="L13" s="83"/>
      <c r="M13" s="83"/>
      <c r="N13" s="83"/>
    </row>
    <row r="14" spans="1:14" ht="18" customHeight="1">
      <c r="A14" s="87"/>
      <c r="B14" s="87"/>
      <c r="C14" s="53" t="s">
        <v>177</v>
      </c>
      <c r="D14" s="53"/>
      <c r="E14" s="83">
        <v>0</v>
      </c>
      <c r="F14" s="83">
        <v>0</v>
      </c>
      <c r="G14" s="83">
        <v>0</v>
      </c>
      <c r="H14" s="83">
        <v>0</v>
      </c>
      <c r="I14" s="83"/>
      <c r="J14" s="83"/>
      <c r="K14" s="83"/>
      <c r="L14" s="83"/>
      <c r="M14" s="83"/>
      <c r="N14" s="83"/>
    </row>
    <row r="15" spans="1:14" ht="18" customHeight="1">
      <c r="A15" s="87" t="s">
        <v>178</v>
      </c>
      <c r="B15" s="87" t="s">
        <v>179</v>
      </c>
      <c r="C15" s="53" t="s">
        <v>180</v>
      </c>
      <c r="D15" s="53"/>
      <c r="E15" s="54">
        <v>103.9</v>
      </c>
      <c r="F15" s="54">
        <v>128.85499999999999</v>
      </c>
      <c r="G15" s="54">
        <v>650.17100000000005</v>
      </c>
      <c r="H15" s="54">
        <v>731.94200000000001</v>
      </c>
      <c r="I15" s="54"/>
      <c r="J15" s="54"/>
      <c r="K15" s="54"/>
      <c r="L15" s="54"/>
      <c r="M15" s="54"/>
      <c r="N15" s="54"/>
    </row>
    <row r="16" spans="1:14" ht="18" customHeight="1">
      <c r="A16" s="87"/>
      <c r="B16" s="87"/>
      <c r="C16" s="53" t="s">
        <v>181</v>
      </c>
      <c r="D16" s="53"/>
      <c r="E16" s="54">
        <v>0.2</v>
      </c>
      <c r="F16" s="54">
        <v>0.2</v>
      </c>
      <c r="G16" s="54">
        <v>2305.2689999999998</v>
      </c>
      <c r="H16" s="54">
        <v>2318.0419999999999</v>
      </c>
      <c r="I16" s="54"/>
      <c r="J16" s="54"/>
      <c r="K16" s="54"/>
      <c r="L16" s="54"/>
      <c r="M16" s="54"/>
      <c r="N16" s="54"/>
    </row>
    <row r="17" spans="1:15" ht="18" customHeight="1">
      <c r="A17" s="87"/>
      <c r="B17" s="87"/>
      <c r="C17" s="53" t="s">
        <v>182</v>
      </c>
      <c r="D17" s="53"/>
      <c r="E17" s="54">
        <v>0</v>
      </c>
      <c r="F17" s="54">
        <v>0</v>
      </c>
      <c r="G17" s="54">
        <v>0</v>
      </c>
      <c r="H17" s="54">
        <v>0</v>
      </c>
      <c r="I17" s="54"/>
      <c r="J17" s="54"/>
      <c r="K17" s="54"/>
      <c r="L17" s="54"/>
      <c r="M17" s="54"/>
      <c r="N17" s="54"/>
    </row>
    <row r="18" spans="1:15" ht="18" customHeight="1">
      <c r="A18" s="87"/>
      <c r="B18" s="87"/>
      <c r="C18" s="53" t="s">
        <v>183</v>
      </c>
      <c r="D18" s="53"/>
      <c r="E18" s="54">
        <v>104.057</v>
      </c>
      <c r="F18" s="54">
        <v>129.05500000000001</v>
      </c>
      <c r="G18" s="54">
        <v>2955.4409999999998</v>
      </c>
      <c r="H18" s="54">
        <v>3049.9839999999999</v>
      </c>
      <c r="I18" s="54"/>
      <c r="J18" s="54"/>
      <c r="K18" s="54"/>
      <c r="L18" s="54"/>
      <c r="M18" s="54"/>
      <c r="N18" s="54"/>
    </row>
    <row r="19" spans="1:15" ht="18" customHeight="1">
      <c r="A19" s="87"/>
      <c r="B19" s="87" t="s">
        <v>184</v>
      </c>
      <c r="C19" s="53" t="s">
        <v>185</v>
      </c>
      <c r="D19" s="53"/>
      <c r="E19" s="54">
        <v>0</v>
      </c>
      <c r="F19" s="54">
        <v>0</v>
      </c>
      <c r="G19" s="54">
        <v>128.23099999999999</v>
      </c>
      <c r="H19" s="54">
        <v>129.20599999999999</v>
      </c>
      <c r="I19" s="54"/>
      <c r="J19" s="54"/>
      <c r="K19" s="54"/>
      <c r="L19" s="54"/>
      <c r="M19" s="54"/>
      <c r="N19" s="54"/>
    </row>
    <row r="20" spans="1:15" ht="18" customHeight="1">
      <c r="A20" s="87"/>
      <c r="B20" s="87"/>
      <c r="C20" s="53" t="s">
        <v>186</v>
      </c>
      <c r="D20" s="53"/>
      <c r="E20" s="54">
        <v>22.911000000000001</v>
      </c>
      <c r="F20" s="54">
        <v>47.866</v>
      </c>
      <c r="G20" s="54">
        <v>2825.5509999999999</v>
      </c>
      <c r="H20" s="54">
        <v>2967.41</v>
      </c>
      <c r="I20" s="54"/>
      <c r="J20" s="54"/>
      <c r="K20" s="54"/>
      <c r="L20" s="54"/>
      <c r="M20" s="54"/>
      <c r="N20" s="54"/>
    </row>
    <row r="21" spans="1:15" ht="18" customHeight="1">
      <c r="A21" s="87"/>
      <c r="B21" s="87"/>
      <c r="C21" s="53" t="s">
        <v>187</v>
      </c>
      <c r="D21" s="53"/>
      <c r="E21" s="84">
        <v>0</v>
      </c>
      <c r="F21" s="84">
        <v>0</v>
      </c>
      <c r="G21" s="84">
        <v>0</v>
      </c>
      <c r="H21" s="84">
        <v>0</v>
      </c>
      <c r="I21" s="84"/>
      <c r="J21" s="84"/>
      <c r="K21" s="84"/>
      <c r="L21" s="84"/>
      <c r="M21" s="84"/>
      <c r="N21" s="84"/>
    </row>
    <row r="22" spans="1:15" ht="18" customHeight="1">
      <c r="A22" s="87"/>
      <c r="B22" s="87"/>
      <c r="C22" s="47" t="s">
        <v>188</v>
      </c>
      <c r="D22" s="47"/>
      <c r="E22" s="54">
        <v>22.911000000000001</v>
      </c>
      <c r="F22" s="54">
        <v>47.866</v>
      </c>
      <c r="G22" s="54">
        <v>2953.7820000000002</v>
      </c>
      <c r="H22" s="54">
        <v>3096.6170000000002</v>
      </c>
      <c r="I22" s="54"/>
      <c r="J22" s="54"/>
      <c r="K22" s="54"/>
      <c r="L22" s="54"/>
      <c r="M22" s="54"/>
      <c r="N22" s="54"/>
    </row>
    <row r="23" spans="1:15" ht="18" customHeight="1">
      <c r="A23" s="87"/>
      <c r="B23" s="87" t="s">
        <v>189</v>
      </c>
      <c r="C23" s="53" t="s">
        <v>190</v>
      </c>
      <c r="D23" s="53"/>
      <c r="E23" s="54">
        <v>10</v>
      </c>
      <c r="F23" s="54">
        <v>10</v>
      </c>
      <c r="G23" s="54">
        <v>4</v>
      </c>
      <c r="H23" s="54">
        <v>4</v>
      </c>
      <c r="I23" s="54"/>
      <c r="J23" s="54"/>
      <c r="K23" s="54"/>
      <c r="L23" s="54"/>
      <c r="M23" s="54"/>
      <c r="N23" s="54"/>
    </row>
    <row r="24" spans="1:15" ht="18" customHeight="1">
      <c r="A24" s="87"/>
      <c r="B24" s="87"/>
      <c r="C24" s="53" t="s">
        <v>191</v>
      </c>
      <c r="D24" s="53"/>
      <c r="E24" s="54">
        <v>71.146000000000001</v>
      </c>
      <c r="F24" s="54">
        <v>71.146000000000001</v>
      </c>
      <c r="G24" s="54">
        <v>-2.3410000000000002</v>
      </c>
      <c r="H24" s="54">
        <v>-50.631999999999998</v>
      </c>
      <c r="I24" s="54"/>
      <c r="J24" s="54"/>
      <c r="K24" s="54"/>
      <c r="L24" s="54"/>
      <c r="M24" s="54"/>
      <c r="N24" s="54"/>
    </row>
    <row r="25" spans="1:15" ht="18" customHeight="1">
      <c r="A25" s="87"/>
      <c r="B25" s="87"/>
      <c r="C25" s="53" t="s">
        <v>192</v>
      </c>
      <c r="D25" s="53"/>
      <c r="E25" s="54">
        <v>0</v>
      </c>
      <c r="F25" s="54">
        <v>0</v>
      </c>
      <c r="G25" s="54">
        <v>0</v>
      </c>
      <c r="H25" s="54">
        <v>0</v>
      </c>
      <c r="I25" s="54"/>
      <c r="J25" s="54"/>
      <c r="K25" s="54"/>
      <c r="L25" s="54"/>
      <c r="M25" s="54"/>
      <c r="N25" s="54"/>
    </row>
    <row r="26" spans="1:15" ht="18" customHeight="1">
      <c r="A26" s="87"/>
      <c r="B26" s="87"/>
      <c r="C26" s="53" t="s">
        <v>193</v>
      </c>
      <c r="D26" s="53"/>
      <c r="E26" s="54">
        <v>81.146000000000001</v>
      </c>
      <c r="F26" s="54">
        <v>81.146000000000001</v>
      </c>
      <c r="G26" s="54">
        <v>2</v>
      </c>
      <c r="H26" s="54">
        <v>-46.631999999999998</v>
      </c>
      <c r="I26" s="54"/>
      <c r="J26" s="54"/>
      <c r="K26" s="54"/>
      <c r="L26" s="54"/>
      <c r="M26" s="54"/>
      <c r="N26" s="54"/>
    </row>
    <row r="27" spans="1:15" ht="18" customHeight="1">
      <c r="A27" s="87"/>
      <c r="B27" s="53" t="s">
        <v>194</v>
      </c>
      <c r="C27" s="53"/>
      <c r="D27" s="53"/>
      <c r="E27" s="54">
        <v>104.057</v>
      </c>
      <c r="F27" s="54">
        <v>129.012</v>
      </c>
      <c r="G27" s="54">
        <v>2955.4409999999998</v>
      </c>
      <c r="H27" s="54">
        <v>3049.9839999999999</v>
      </c>
      <c r="I27" s="54"/>
      <c r="J27" s="54"/>
      <c r="K27" s="54"/>
      <c r="L27" s="54"/>
      <c r="M27" s="54"/>
      <c r="N27" s="54"/>
    </row>
    <row r="28" spans="1:15" ht="18" customHeight="1">
      <c r="A28" s="87" t="s">
        <v>195</v>
      </c>
      <c r="B28" s="87" t="s">
        <v>196</v>
      </c>
      <c r="C28" s="53" t="s">
        <v>197</v>
      </c>
      <c r="D28" s="85" t="s">
        <v>40</v>
      </c>
      <c r="E28" s="54">
        <v>0</v>
      </c>
      <c r="F28" s="54">
        <v>0</v>
      </c>
      <c r="G28" s="54">
        <v>468.04</v>
      </c>
      <c r="H28" s="54">
        <v>447.71600000000001</v>
      </c>
      <c r="I28" s="54"/>
      <c r="J28" s="54"/>
      <c r="K28" s="54"/>
      <c r="L28" s="54"/>
      <c r="M28" s="54"/>
      <c r="N28" s="54"/>
    </row>
    <row r="29" spans="1:15" ht="18" customHeight="1">
      <c r="A29" s="87"/>
      <c r="B29" s="87"/>
      <c r="C29" s="53" t="s">
        <v>198</v>
      </c>
      <c r="D29" s="85" t="s">
        <v>41</v>
      </c>
      <c r="E29" s="54">
        <v>0</v>
      </c>
      <c r="F29" s="54">
        <v>0</v>
      </c>
      <c r="G29" s="54">
        <v>410.93900000000002</v>
      </c>
      <c r="H29" s="54">
        <v>407.459</v>
      </c>
      <c r="I29" s="54"/>
      <c r="J29" s="54"/>
      <c r="K29" s="54"/>
      <c r="L29" s="54"/>
      <c r="M29" s="54"/>
      <c r="N29" s="54"/>
    </row>
    <row r="30" spans="1:15" ht="18" customHeight="1">
      <c r="A30" s="87"/>
      <c r="B30" s="87"/>
      <c r="C30" s="53" t="s">
        <v>199</v>
      </c>
      <c r="D30" s="85" t="s">
        <v>200</v>
      </c>
      <c r="E30" s="54">
        <v>0</v>
      </c>
      <c r="F30" s="54">
        <v>0</v>
      </c>
      <c r="G30" s="54">
        <v>5.444</v>
      </c>
      <c r="H30" s="54">
        <v>5.181</v>
      </c>
      <c r="I30" s="54"/>
      <c r="J30" s="54"/>
      <c r="K30" s="54"/>
      <c r="L30" s="54"/>
      <c r="M30" s="54"/>
      <c r="N30" s="54"/>
    </row>
    <row r="31" spans="1:15" ht="18" customHeight="1">
      <c r="A31" s="87"/>
      <c r="B31" s="87"/>
      <c r="C31" s="47" t="s">
        <v>201</v>
      </c>
      <c r="D31" s="85" t="s">
        <v>202</v>
      </c>
      <c r="E31" s="54">
        <f t="shared" ref="E31:N31" si="0">E28-E29-E30</f>
        <v>0</v>
      </c>
      <c r="F31" s="54">
        <f t="shared" si="0"/>
        <v>0</v>
      </c>
      <c r="G31" s="54">
        <f t="shared" si="0"/>
        <v>51.656999999999996</v>
      </c>
      <c r="H31" s="54">
        <f t="shared" si="0"/>
        <v>35.076000000000008</v>
      </c>
      <c r="I31" s="54">
        <f t="shared" si="0"/>
        <v>0</v>
      </c>
      <c r="J31" s="54">
        <f t="shared" si="0"/>
        <v>0</v>
      </c>
      <c r="K31" s="54">
        <f t="shared" si="0"/>
        <v>0</v>
      </c>
      <c r="L31" s="54">
        <f t="shared" si="0"/>
        <v>0</v>
      </c>
      <c r="M31" s="54">
        <f t="shared" si="0"/>
        <v>0</v>
      </c>
      <c r="N31" s="54">
        <f t="shared" si="0"/>
        <v>0</v>
      </c>
      <c r="O31" s="7"/>
    </row>
    <row r="32" spans="1:15" ht="18" customHeight="1">
      <c r="A32" s="87"/>
      <c r="B32" s="87"/>
      <c r="C32" s="53" t="s">
        <v>203</v>
      </c>
      <c r="D32" s="85" t="s">
        <v>204</v>
      </c>
      <c r="E32" s="54">
        <v>0</v>
      </c>
      <c r="F32" s="54">
        <v>0</v>
      </c>
      <c r="G32" s="54">
        <v>0</v>
      </c>
      <c r="H32" s="54">
        <v>0.52</v>
      </c>
      <c r="I32" s="54"/>
      <c r="J32" s="54"/>
      <c r="K32" s="54"/>
      <c r="L32" s="54"/>
      <c r="M32" s="54"/>
      <c r="N32" s="54"/>
    </row>
    <row r="33" spans="1:14" ht="18" customHeight="1">
      <c r="A33" s="87"/>
      <c r="B33" s="87"/>
      <c r="C33" s="53" t="s">
        <v>205</v>
      </c>
      <c r="D33" s="85" t="s">
        <v>206</v>
      </c>
      <c r="E33" s="54">
        <v>0</v>
      </c>
      <c r="F33" s="54">
        <v>0</v>
      </c>
      <c r="G33" s="54">
        <v>3.6680000000000001</v>
      </c>
      <c r="H33" s="54">
        <v>6.1139999999999999</v>
      </c>
      <c r="I33" s="54"/>
      <c r="J33" s="54"/>
      <c r="K33" s="54"/>
      <c r="L33" s="54"/>
      <c r="M33" s="54"/>
      <c r="N33" s="54"/>
    </row>
    <row r="34" spans="1:14" ht="18" customHeight="1">
      <c r="A34" s="87"/>
      <c r="B34" s="87"/>
      <c r="C34" s="47" t="s">
        <v>207</v>
      </c>
      <c r="D34" s="85" t="s">
        <v>208</v>
      </c>
      <c r="E34" s="54">
        <f t="shared" ref="E34:N34" si="1">E31+E32-E33</f>
        <v>0</v>
      </c>
      <c r="F34" s="54">
        <f t="shared" si="1"/>
        <v>0</v>
      </c>
      <c r="G34" s="54">
        <f t="shared" si="1"/>
        <v>47.988999999999997</v>
      </c>
      <c r="H34" s="54">
        <f t="shared" si="1"/>
        <v>29.48200000000001</v>
      </c>
      <c r="I34" s="54">
        <f t="shared" si="1"/>
        <v>0</v>
      </c>
      <c r="J34" s="54">
        <f t="shared" si="1"/>
        <v>0</v>
      </c>
      <c r="K34" s="54">
        <f t="shared" si="1"/>
        <v>0</v>
      </c>
      <c r="L34" s="54">
        <f t="shared" si="1"/>
        <v>0</v>
      </c>
      <c r="M34" s="54">
        <f t="shared" si="1"/>
        <v>0</v>
      </c>
      <c r="N34" s="54">
        <f t="shared" si="1"/>
        <v>0</v>
      </c>
    </row>
    <row r="35" spans="1:14" ht="18" customHeight="1">
      <c r="A35" s="87"/>
      <c r="B35" s="87" t="s">
        <v>209</v>
      </c>
      <c r="C35" s="53" t="s">
        <v>210</v>
      </c>
      <c r="D35" s="85" t="s">
        <v>211</v>
      </c>
      <c r="E35" s="54">
        <v>0</v>
      </c>
      <c r="F35" s="54">
        <v>0</v>
      </c>
      <c r="G35" s="54">
        <v>0</v>
      </c>
      <c r="H35" s="54">
        <v>0</v>
      </c>
      <c r="I35" s="54"/>
      <c r="J35" s="54"/>
      <c r="K35" s="54"/>
      <c r="L35" s="54"/>
      <c r="M35" s="54"/>
      <c r="N35" s="54"/>
    </row>
    <row r="36" spans="1:14" ht="18" customHeight="1">
      <c r="A36" s="87"/>
      <c r="B36" s="87"/>
      <c r="C36" s="53" t="s">
        <v>212</v>
      </c>
      <c r="D36" s="85" t="s">
        <v>213</v>
      </c>
      <c r="E36" s="54">
        <v>0</v>
      </c>
      <c r="F36" s="54">
        <v>0</v>
      </c>
      <c r="G36" s="54">
        <v>0</v>
      </c>
      <c r="H36" s="54">
        <v>0</v>
      </c>
      <c r="I36" s="54"/>
      <c r="J36" s="54"/>
      <c r="K36" s="54"/>
      <c r="L36" s="54"/>
      <c r="M36" s="54"/>
      <c r="N36" s="54"/>
    </row>
    <row r="37" spans="1:14" ht="18" customHeight="1">
      <c r="A37" s="87"/>
      <c r="B37" s="87"/>
      <c r="C37" s="53" t="s">
        <v>214</v>
      </c>
      <c r="D37" s="85" t="s">
        <v>215</v>
      </c>
      <c r="E37" s="54">
        <f t="shared" ref="E37:N37" si="2">E34+E35-E36</f>
        <v>0</v>
      </c>
      <c r="F37" s="54">
        <f t="shared" si="2"/>
        <v>0</v>
      </c>
      <c r="G37" s="54">
        <f t="shared" si="2"/>
        <v>47.988999999999997</v>
      </c>
      <c r="H37" s="54">
        <f t="shared" si="2"/>
        <v>29.48200000000001</v>
      </c>
      <c r="I37" s="54">
        <f t="shared" si="2"/>
        <v>0</v>
      </c>
      <c r="J37" s="54">
        <f t="shared" si="2"/>
        <v>0</v>
      </c>
      <c r="K37" s="54">
        <f t="shared" si="2"/>
        <v>0</v>
      </c>
      <c r="L37" s="54">
        <f t="shared" si="2"/>
        <v>0</v>
      </c>
      <c r="M37" s="54">
        <f t="shared" si="2"/>
        <v>0</v>
      </c>
      <c r="N37" s="54">
        <f t="shared" si="2"/>
        <v>0</v>
      </c>
    </row>
    <row r="38" spans="1:14" ht="18" customHeight="1">
      <c r="A38" s="87"/>
      <c r="B38" s="87"/>
      <c r="C38" s="53" t="s">
        <v>216</v>
      </c>
      <c r="D38" s="85" t="s">
        <v>217</v>
      </c>
      <c r="E38" s="54">
        <v>0</v>
      </c>
      <c r="F38" s="54">
        <v>0</v>
      </c>
      <c r="G38" s="54">
        <v>0</v>
      </c>
      <c r="H38" s="54">
        <v>0</v>
      </c>
      <c r="I38" s="54"/>
      <c r="J38" s="54"/>
      <c r="K38" s="54"/>
      <c r="L38" s="54"/>
      <c r="M38" s="54"/>
      <c r="N38" s="54"/>
    </row>
    <row r="39" spans="1:14" ht="18" customHeight="1">
      <c r="A39" s="87"/>
      <c r="B39" s="87"/>
      <c r="C39" s="53" t="s">
        <v>218</v>
      </c>
      <c r="D39" s="85" t="s">
        <v>219</v>
      </c>
      <c r="E39" s="54">
        <v>0</v>
      </c>
      <c r="F39" s="54">
        <v>0</v>
      </c>
      <c r="G39" s="54">
        <v>4</v>
      </c>
      <c r="H39" s="54">
        <v>4</v>
      </c>
      <c r="I39" s="54"/>
      <c r="J39" s="54"/>
      <c r="K39" s="54"/>
      <c r="L39" s="54"/>
      <c r="M39" s="54"/>
      <c r="N39" s="54"/>
    </row>
    <row r="40" spans="1:14" ht="18" customHeight="1">
      <c r="A40" s="87"/>
      <c r="B40" s="87"/>
      <c r="C40" s="53" t="s">
        <v>220</v>
      </c>
      <c r="D40" s="85" t="s">
        <v>221</v>
      </c>
      <c r="E40" s="54">
        <v>0</v>
      </c>
      <c r="F40" s="54">
        <v>0</v>
      </c>
      <c r="G40" s="54">
        <v>0</v>
      </c>
      <c r="H40" s="54">
        <v>0</v>
      </c>
      <c r="I40" s="54"/>
      <c r="J40" s="54"/>
      <c r="K40" s="54"/>
      <c r="L40" s="54"/>
      <c r="M40" s="54"/>
      <c r="N40" s="54"/>
    </row>
    <row r="41" spans="1:14" ht="18" customHeight="1">
      <c r="A41" s="87"/>
      <c r="B41" s="87"/>
      <c r="C41" s="47" t="s">
        <v>222</v>
      </c>
      <c r="D41" s="85" t="s">
        <v>223</v>
      </c>
      <c r="E41" s="54">
        <f t="shared" ref="E41:N41" si="3">E34+E35-E36-E40</f>
        <v>0</v>
      </c>
      <c r="F41" s="54">
        <f t="shared" si="3"/>
        <v>0</v>
      </c>
      <c r="G41" s="54">
        <f t="shared" si="3"/>
        <v>47.988999999999997</v>
      </c>
      <c r="H41" s="54">
        <f t="shared" si="3"/>
        <v>29.48200000000001</v>
      </c>
      <c r="I41" s="54">
        <f t="shared" si="3"/>
        <v>0</v>
      </c>
      <c r="J41" s="54">
        <f t="shared" si="3"/>
        <v>0</v>
      </c>
      <c r="K41" s="54">
        <f t="shared" si="3"/>
        <v>0</v>
      </c>
      <c r="L41" s="54">
        <f t="shared" si="3"/>
        <v>0</v>
      </c>
      <c r="M41" s="54">
        <f t="shared" si="3"/>
        <v>0</v>
      </c>
      <c r="N41" s="54">
        <f t="shared" si="3"/>
        <v>0</v>
      </c>
    </row>
    <row r="42" spans="1:14" ht="18" customHeight="1">
      <c r="A42" s="87"/>
      <c r="B42" s="87"/>
      <c r="C42" s="106" t="s">
        <v>224</v>
      </c>
      <c r="D42" s="106"/>
      <c r="E42" s="54">
        <f t="shared" ref="E42:N42" si="4">E37+E38-E39-E40</f>
        <v>0</v>
      </c>
      <c r="F42" s="54">
        <f t="shared" si="4"/>
        <v>0</v>
      </c>
      <c r="G42" s="54">
        <f t="shared" si="4"/>
        <v>43.988999999999997</v>
      </c>
      <c r="H42" s="54">
        <f t="shared" si="4"/>
        <v>25.48200000000001</v>
      </c>
      <c r="I42" s="54">
        <f t="shared" si="4"/>
        <v>0</v>
      </c>
      <c r="J42" s="54">
        <f t="shared" si="4"/>
        <v>0</v>
      </c>
      <c r="K42" s="54">
        <f t="shared" si="4"/>
        <v>0</v>
      </c>
      <c r="L42" s="54">
        <f t="shared" si="4"/>
        <v>0</v>
      </c>
      <c r="M42" s="54">
        <f t="shared" si="4"/>
        <v>0</v>
      </c>
      <c r="N42" s="54">
        <f t="shared" si="4"/>
        <v>0</v>
      </c>
    </row>
    <row r="43" spans="1:14" ht="18" customHeight="1">
      <c r="A43" s="87"/>
      <c r="B43" s="87"/>
      <c r="C43" s="53" t="s">
        <v>225</v>
      </c>
      <c r="D43" s="85" t="s">
        <v>226</v>
      </c>
      <c r="E43" s="54">
        <v>71</v>
      </c>
      <c r="F43" s="54">
        <v>71</v>
      </c>
      <c r="G43" s="54">
        <v>-113</v>
      </c>
      <c r="H43" s="54">
        <v>-142</v>
      </c>
      <c r="I43" s="54"/>
      <c r="J43" s="54"/>
      <c r="K43" s="54"/>
      <c r="L43" s="54"/>
      <c r="M43" s="54"/>
      <c r="N43" s="54"/>
    </row>
    <row r="44" spans="1:14" ht="18" customHeight="1">
      <c r="A44" s="87"/>
      <c r="B44" s="87"/>
      <c r="C44" s="47" t="s">
        <v>227</v>
      </c>
      <c r="D44" s="66" t="s">
        <v>228</v>
      </c>
      <c r="E44" s="54">
        <f t="shared" ref="E44:N44" si="5">E41+E43</f>
        <v>71</v>
      </c>
      <c r="F44" s="54">
        <f t="shared" si="5"/>
        <v>71</v>
      </c>
      <c r="G44" s="54">
        <f t="shared" si="5"/>
        <v>-65.010999999999996</v>
      </c>
      <c r="H44" s="54">
        <f t="shared" si="5"/>
        <v>-112.51799999999999</v>
      </c>
      <c r="I44" s="54">
        <f t="shared" si="5"/>
        <v>0</v>
      </c>
      <c r="J44" s="54">
        <f t="shared" si="5"/>
        <v>0</v>
      </c>
      <c r="K44" s="54">
        <f t="shared" si="5"/>
        <v>0</v>
      </c>
      <c r="L44" s="54">
        <f t="shared" si="5"/>
        <v>0</v>
      </c>
      <c r="M44" s="54">
        <f t="shared" si="5"/>
        <v>0</v>
      </c>
      <c r="N44" s="54">
        <f t="shared" si="5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6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 華乃</dc:creator>
  <cp:lastModifiedBy>西川 華乃</cp:lastModifiedBy>
  <cp:lastPrinted>2025-08-27T05:24:31Z</cp:lastPrinted>
  <dcterms:created xsi:type="dcterms:W3CDTF">2025-08-26T12:59:57Z</dcterms:created>
  <dcterms:modified xsi:type="dcterms:W3CDTF">2025-08-27T08:17:07Z</dcterms:modified>
</cp:coreProperties>
</file>