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5F02CAFA-66E5-4C2A-A39B-6DC5E3A48E49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5" l="1"/>
  <c r="H45" i="5"/>
  <c r="E41" i="8"/>
  <c r="E31" i="8"/>
  <c r="I9" i="2" l="1"/>
  <c r="F45" i="2"/>
  <c r="G45" i="2" s="1"/>
  <c r="F27" i="2"/>
  <c r="G27" i="2" s="1"/>
  <c r="F22" i="6"/>
  <c r="E22" i="6"/>
  <c r="E19" i="6"/>
  <c r="E23" i="6" s="1"/>
  <c r="G44" i="5"/>
  <c r="H27" i="5"/>
  <c r="F27" i="5"/>
  <c r="G19" i="5" s="1"/>
  <c r="F44" i="4"/>
  <c r="F39" i="4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4" i="8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L39" i="4"/>
  <c r="L44" i="4"/>
  <c r="K39" i="4"/>
  <c r="K44" i="4"/>
  <c r="J39" i="4"/>
  <c r="J44" i="4"/>
  <c r="I39" i="4"/>
  <c r="I44" i="4"/>
  <c r="H39" i="4"/>
  <c r="H44" i="4"/>
  <c r="G39" i="4"/>
  <c r="G44" i="4"/>
  <c r="G45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E21" i="6"/>
  <c r="G29" i="2"/>
  <c r="G37" i="5" l="1"/>
  <c r="G33" i="5"/>
  <c r="G35" i="5"/>
  <c r="N45" i="4"/>
  <c r="L45" i="4"/>
  <c r="F45" i="4"/>
  <c r="G42" i="5"/>
  <c r="G40" i="5"/>
  <c r="G34" i="5"/>
  <c r="G30" i="5"/>
  <c r="G28" i="5"/>
  <c r="G41" i="2"/>
  <c r="G14" i="2"/>
  <c r="M45" i="4"/>
  <c r="K45" i="4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N45" i="7"/>
  <c r="I23" i="6"/>
  <c r="H22" i="6"/>
  <c r="H23" i="6"/>
  <c r="G23" i="6"/>
  <c r="G22" i="6"/>
  <c r="E44" i="8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<sst xmlns="http://schemas.openxmlformats.org/spreadsheetml/2006/main" count="441" uniqueCount="269">
  <si>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</si>
  <si>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</si>
  <si>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</si>
  <si>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</si>
  <si>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</si>
  <si>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</si>
  <si>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</si>
  <si>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</si>
  <si>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</si>
  <si>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</si>
  <si>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</si>
  <si>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</si>
  <si>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</si>
  <si>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</si>
  <si>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</si>
  <si>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</si>
  <si>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</si>
  <si>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</si>
  <si>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</si>
  <si>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</si>
  <si>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</si>
  <si>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</si>
  <si>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</si>
  <si>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</si>
  <si>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</si>
  <si>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</si>
  <si>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</si>
  <si>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</si>
  <si>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</si>
  <si>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</si>
  <si>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</si>
  <si>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</si>
  <si>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</si>
  <si>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</si>
  <si>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</si>
  <si>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</si>
  <si>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</si>
  <si>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</si>
  <si>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</si>
  <si>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</si>
  <si>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</si>
  <si>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</si>
  <si>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</si>
  <si>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</si>
  <si>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</si>
  <si>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</si>
  <si>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</si>
  <si>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</si>
  <si>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</si>
  <si>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</si>
  <si>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</si>
  <si>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</si>
  <si>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</si>
  <si>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</si>
  <si>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</si>
  <si>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</si>
  <si>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</si>
  <si>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</si>
  <si>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</si>
  <si>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</si>
  <si>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</si>
  <si>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</si>
  <si>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</si>
  <si>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</si>
  <si>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</si>
  <si>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</si>
  <si>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</si>
  <si>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</si>
  <si>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</si>
  <si>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</si>
  <si>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</si>
  <si>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</si>
  <si>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</si>
  <si>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</si>
  <si>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</si>
  <si>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</si>
  <si>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</si>
  <si>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</si>
  <si>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</si>
  <si>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</si>
  <si>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</si>
  <si>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</si>
  <si>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</si>
  <si>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</si>
  <si>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</si>
  <si>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</si>
  <si>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</si>
  <si>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</si>
  <si>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</si>
  <si>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</si>
  <si>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</si>
  <si>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</si>
  <si>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</si>
  <si>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</si>
  <si>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</si>
  <si>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</si>
  <si>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</si>
  <si>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</si>
  <si>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</si>
  <si>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</si>
  <si>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</si>
  <si>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</si>
  <si>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</si>
  <si>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</si>
  <si>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</si>
  <si>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</si>
  <si>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</si>
  <si>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</si>
  <si>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</si>
  <si>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</si>
  <si>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</si>
  <si>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</si>
  <si>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</si>
  <si>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</si>
  <si>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</si>
  <si>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</si>
  <si>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</si>
  <si>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</si>
  <si>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</si>
  <si>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</si>
  <si>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</si>
  <si>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</si>
  <si>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</si>
  <si>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</si>
  <si>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</si>
  <si>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</si>
  <si>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</si>
  <si>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</si>
  <si>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</si>
  <si>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</si>
  <si>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</si>
  <si>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</si>
  <si>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</si>
  <si>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</si>
  <si>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</si>
  <si>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</si>
  <si>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</si>
  <si>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</si>
  <si>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</si>
  <si>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</si>
  <si>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</si>
  <si>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</si>
  <si>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</si>
  <si>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</si>
  <si>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</si>
  <si>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</si>
  <si>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</si>
  <si>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</si>
  <si>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</si>
  <si>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</si>
  <si>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</si>
  <si>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</si>
  <si>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</si>
  <si>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</si>
  <si>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</si>
  <si>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</si>
  <si>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</si>
  <si>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</si>
  <si>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</si>
  <si>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</si>
  <si>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</si>
  <si>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</si>
  <si>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</si>
  <si>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</si>
  <si>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</si>
  <si>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</si>
  <si>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</si>
  <si>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</si>
  <si>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</si>
  <si>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</si>
  <si>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</si>
  <si>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</si>
  <si>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</si>
  <si>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</si>
  <si>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</si>
  <si>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</si>
  <si>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</si>
  <si>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</si>
  <si>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</si>
  <si>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</si>
  <si>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</si>
  <si>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</si>
  <si>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</si>
  <si>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</si>
  <si>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</si>
  <si>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</si>
  <si>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</si>
  <si>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</si>
  <si>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</si>
  <si>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</si>
  <si>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</si>
  <si>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</si>
  <si>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</si>
  <si>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</si>
  <si>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</si>
  <si>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</si>
  <si>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</si>
  <si>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</si>
  <si>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</si>
  <si>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</si>
  <si>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</si>
  <si>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</si>
  <si>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</si>
  <si>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</si>
  <si>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</si>
  <si>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</si>
  <si>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</si>
  <si>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</si>
  <si>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</si>
  <si>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</si>
  <si>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</si>
  <si>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</si>
  <si>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</si>
  <si>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</si>
  <si>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</si>
  <si>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</si>
  <si>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</si>
  <si>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</si>
  <si>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</si>
  <si>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</si>
  <si>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</si>
  <si>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</si>
  <si>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</si>
  <si>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</si>
  <si>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</si>
  <si>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</si>
  <si>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</si>
  <si>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</si>
  <si>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</si>
  <si>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</si>
  <si>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</si>
  <si>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</si>
  <si>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</si>
  <si>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</si>
  <si>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</si>
  <si>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</si>
  <si>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</si>
  <si>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</si>
  <si>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</si>
  <si>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</si>
  <si>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</si>
  <si>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</si>
  <si>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</si>
  <si>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</si>
  <si>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</si>
  <si>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</si>
  <si>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</si>
  <si>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</si>
  <si>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</si>
  <si>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</si>
  <si>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岡山県</t>
    <rPh sb="0" eb="3">
      <t>オカヤマケン</t>
    </rPh>
    <phoneticPr fontId="9"/>
  </si>
  <si>
    <t>電気事業</t>
    <rPh sb="0" eb="4">
      <t>デンキジギョウ</t>
    </rPh>
    <phoneticPr fontId="9"/>
  </si>
  <si>
    <t>工業用水道事業</t>
    <rPh sb="0" eb="7">
      <t>コウギョウヨウスイドウジギョウ</t>
    </rPh>
    <phoneticPr fontId="9"/>
  </si>
  <si>
    <t>流域下水道事業</t>
    <rPh sb="0" eb="7">
      <t>リュウイキゲスイドウジギョウ</t>
    </rPh>
    <phoneticPr fontId="9"/>
  </si>
  <si>
    <t>市場事業</t>
    <rPh sb="0" eb="2">
      <t>シジョウ</t>
    </rPh>
    <rPh sb="2" eb="4">
      <t>ジギョウ</t>
    </rPh>
    <phoneticPr fontId="8"/>
  </si>
  <si>
    <t>と畜場事業</t>
    <rPh sb="1" eb="3">
      <t>チクジョウ</t>
    </rPh>
    <rPh sb="3" eb="5">
      <t>ジギョウ</t>
    </rPh>
    <phoneticPr fontId="8"/>
  </si>
  <si>
    <t>港湾整備事業</t>
    <rPh sb="0" eb="2">
      <t>コウワン</t>
    </rPh>
    <rPh sb="2" eb="4">
      <t>セイビ</t>
    </rPh>
    <rPh sb="4" eb="6">
      <t>ジギョウ</t>
    </rPh>
    <phoneticPr fontId="8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</si>
  <si>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8"/>
  </si>
  <si>
    <t>宅地造成事業</t>
    <rPh sb="0" eb="2">
      <t>タクチ</t>
    </rPh>
    <rPh sb="2" eb="4">
      <t>ゾウセイ</t>
    </rPh>
    <rPh sb="4" eb="6">
      <t>ジギョウ</t>
    </rPh>
    <phoneticPr fontId="8"/>
  </si>
  <si>
    <t>岡山県</t>
    <rPh sb="0" eb="3">
      <t>オカヤマケン</t>
    </rPh>
    <phoneticPr fontId="16"/>
  </si>
  <si>
    <t>電気事業</t>
    <rPh sb="0" eb="2">
      <t>デンキ</t>
    </rPh>
    <rPh sb="2" eb="4">
      <t>ジギョウ</t>
    </rPh>
    <phoneticPr fontId="13"/>
  </si>
  <si>
    <t>工業用水道事業</t>
    <rPh sb="0" eb="3">
      <t>コウギョウヨウ</t>
    </rPh>
    <rPh sb="3" eb="5">
      <t>スイドウ</t>
    </rPh>
    <rPh sb="5" eb="7">
      <t>ジギョウ</t>
    </rPh>
    <phoneticPr fontId="13"/>
  </si>
  <si>
    <t>流域下水道事業</t>
    <rPh sb="0" eb="2">
      <t>リュウイキ</t>
    </rPh>
    <rPh sb="2" eb="5">
      <t>ゲスイドウ</t>
    </rPh>
    <rPh sb="5" eb="7">
      <t>ジギョウ</t>
    </rPh>
    <phoneticPr fontId="14"/>
  </si>
  <si>
    <t>市場事業</t>
    <rPh sb="0" eb="2">
      <t>シジョウ</t>
    </rPh>
    <rPh sb="2" eb="4">
      <t>ジギョウ</t>
    </rPh>
    <phoneticPr fontId="13"/>
  </si>
  <si>
    <t>と畜事業</t>
    <rPh sb="1" eb="2">
      <t>チク</t>
    </rPh>
    <rPh sb="2" eb="4">
      <t>ジギョウ</t>
    </rPh>
    <phoneticPr fontId="13"/>
  </si>
  <si>
    <t>港湾整備事業</t>
    <rPh sb="0" eb="2">
      <t>コウワン</t>
    </rPh>
    <rPh sb="2" eb="4">
      <t>セイビ</t>
    </rPh>
    <rPh sb="4" eb="6">
      <t>ジギョウ</t>
    </rPh>
    <phoneticPr fontId="13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</si>
  <si>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13"/>
  </si>
  <si>
    <t>宅地造成事業</t>
    <rPh sb="0" eb="2">
      <t>タクチ</t>
    </rPh>
    <rPh sb="2" eb="4">
      <t>ゾウセイ</t>
    </rPh>
    <rPh sb="4" eb="6">
      <t>ジギョウ</t>
    </rPh>
    <phoneticPr fontId="13"/>
  </si>
  <si>
    <t>岡山県土地開発公社</t>
    <rPh sb="0" eb="9">
      <t>オカヤマケントチカイハツコウシャ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</si>
</sst>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177" fontId="2" fillId="0" borderId="8" xfId="1" applyNumberFormat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49999999999999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89" t="s">
        <v>87</v>
      </c>
      <c r="B9" s="89" t="s">
        <v>89</v>
      </c>
      <c r="C9" s="60" t="s">
        <v>3</v>
      </c>
      <c r="D9" s="52"/>
      <c r="E9" s="52"/>
      <c r="F9" s="53">
        <v>290230</v>
      </c>
      <c r="G9" s="54">
        <f>F9/$F$27*100</f>
        <v>40.630534148099926</v>
      </c>
      <c r="H9" s="53">
        <v>273996</v>
      </c>
      <c r="I9" s="54">
        <f>(F9/H9-1)*100</f>
        <v>5.9249040131972741</v>
      </c>
      <c r="K9" s="24"/>
    </row>
    <row r="10" spans="1:11" ht="18" customHeight="1">
      <c r="A10" s="89"/>
      <c r="B10" s="89"/>
      <c r="C10" s="62"/>
      <c r="D10" s="64" t="s">
        <v>22</v>
      </c>
      <c r="E10" s="52"/>
      <c r="F10" s="53">
        <v>68210</v>
      </c>
      <c r="G10" s="54">
        <f t="shared" ref="G10:G26" si="0">F10/$F$27*100</f>
        <v>9.5490084906518842</v>
      </c>
      <c r="H10" s="53">
        <v>60474</v>
      </c>
      <c r="I10" s="54">
        <f t="shared" ref="I10:I27" si="1">(F10/H10-1)*100</f>
        <v>12.792274365843181</v>
      </c>
    </row>
    <row r="11" spans="1:11" ht="18" customHeight="1">
      <c r="A11" s="89"/>
      <c r="B11" s="89"/>
      <c r="C11" s="62"/>
      <c r="D11" s="62"/>
      <c r="E11" s="46" t="s">
        <v>23</v>
      </c>
      <c r="F11" s="53">
        <v>56385</v>
      </c>
      <c r="G11" s="54">
        <f t="shared" si="0"/>
        <v>7.8935763633691023</v>
      </c>
      <c r="H11" s="53">
        <v>54613</v>
      </c>
      <c r="I11" s="54">
        <f t="shared" si="1"/>
        <v>3.2446487100141086</v>
      </c>
    </row>
    <row r="12" spans="1:11" ht="18" customHeight="1">
      <c r="A12" s="89"/>
      <c r="B12" s="89"/>
      <c r="C12" s="62"/>
      <c r="D12" s="62"/>
      <c r="E12" s="46" t="s">
        <v>24</v>
      </c>
      <c r="F12" s="53">
        <v>6127</v>
      </c>
      <c r="G12" s="54">
        <f t="shared" si="0"/>
        <v>0.85774483246186906</v>
      </c>
      <c r="H12" s="53">
        <v>5683</v>
      </c>
      <c r="I12" s="54">
        <f t="shared" si="1"/>
        <v>7.8127749428118953</v>
      </c>
    </row>
    <row r="13" spans="1:11" ht="18" customHeight="1">
      <c r="A13" s="89"/>
      <c r="B13" s="89"/>
      <c r="C13" s="62"/>
      <c r="D13" s="63"/>
      <c r="E13" s="46" t="s">
        <v>25</v>
      </c>
      <c r="F13" s="53">
        <v>253</v>
      </c>
      <c r="G13" s="54">
        <f t="shared" si="0"/>
        <v>3.5418547839538579E-2</v>
      </c>
      <c r="H13" s="53">
        <v>179</v>
      </c>
      <c r="I13" s="54">
        <f t="shared" si="1"/>
        <v>41.340782122905019</v>
      </c>
    </row>
    <row r="14" spans="1:11" ht="18" customHeight="1">
      <c r="A14" s="89"/>
      <c r="B14" s="89"/>
      <c r="C14" s="62"/>
      <c r="D14" s="60" t="s">
        <v>26</v>
      </c>
      <c r="E14" s="52"/>
      <c r="F14" s="53">
        <v>67172</v>
      </c>
      <c r="G14" s="54">
        <f t="shared" si="0"/>
        <v>9.4036944485276113</v>
      </c>
      <c r="H14" s="53">
        <v>61753</v>
      </c>
      <c r="I14" s="54">
        <f t="shared" si="1"/>
        <v>8.7752821725260333</v>
      </c>
    </row>
    <row r="15" spans="1:11" ht="18" customHeight="1">
      <c r="A15" s="89"/>
      <c r="B15" s="89"/>
      <c r="C15" s="62"/>
      <c r="D15" s="62"/>
      <c r="E15" s="46" t="s">
        <v>27</v>
      </c>
      <c r="F15" s="53">
        <v>2243</v>
      </c>
      <c r="G15" s="54">
        <f t="shared" si="0"/>
        <v>0.31400712570784595</v>
      </c>
      <c r="H15" s="53">
        <v>2269</v>
      </c>
      <c r="I15" s="54">
        <f t="shared" si="1"/>
        <v>-1.1458792419568042</v>
      </c>
    </row>
    <row r="16" spans="1:11" ht="18" customHeight="1">
      <c r="A16" s="89"/>
      <c r="B16" s="89"/>
      <c r="C16" s="62"/>
      <c r="D16" s="63"/>
      <c r="E16" s="46" t="s">
        <v>28</v>
      </c>
      <c r="F16" s="53">
        <v>64929</v>
      </c>
      <c r="G16" s="54">
        <f t="shared" si="0"/>
        <v>9.0896873228197652</v>
      </c>
      <c r="H16" s="53">
        <v>59484</v>
      </c>
      <c r="I16" s="54">
        <f t="shared" si="1"/>
        <v>9.1537220092797966</v>
      </c>
      <c r="K16" s="25"/>
    </row>
    <row r="17" spans="1:26" ht="18" customHeight="1">
      <c r="A17" s="89"/>
      <c r="B17" s="89"/>
      <c r="C17" s="62"/>
      <c r="D17" s="90" t="s">
        <v>29</v>
      </c>
      <c r="E17" s="91"/>
      <c r="F17" s="53">
        <v>99049</v>
      </c>
      <c r="G17" s="54">
        <f t="shared" si="0"/>
        <v>13.866291482049236</v>
      </c>
      <c r="H17" s="53">
        <v>88643</v>
      </c>
      <c r="I17" s="54">
        <f t="shared" si="1"/>
        <v>11.739223627359173</v>
      </c>
    </row>
    <row r="18" spans="1:26" ht="18" customHeight="1">
      <c r="A18" s="89"/>
      <c r="B18" s="89"/>
      <c r="C18" s="62"/>
      <c r="D18" s="90" t="s">
        <v>93</v>
      </c>
      <c r="E18" s="92"/>
      <c r="F18" s="53">
        <v>4317</v>
      </c>
      <c r="G18" s="54">
        <f t="shared" si="0"/>
        <v>0.60435522143592113</v>
      </c>
      <c r="H18" s="53">
        <v>4215</v>
      </c>
      <c r="I18" s="54">
        <f t="shared" si="1"/>
        <v>2.4199288256227858</v>
      </c>
    </row>
    <row r="19" spans="1:26" ht="18" customHeight="1">
      <c r="A19" s="89"/>
      <c r="B19" s="89"/>
      <c r="C19" s="61"/>
      <c r="D19" s="90" t="s">
        <v>94</v>
      </c>
      <c r="E19" s="92"/>
      <c r="F19" s="55">
        <v>0</v>
      </c>
      <c r="G19" s="54">
        <f t="shared" si="0"/>
        <v>0</v>
      </c>
      <c r="H19" s="53">
        <v>0</v>
      </c>
      <c r="I19" s="54" t="e">
        <f t="shared" si="1"/>
        <v>#DIV/0!</v>
      </c>
      <c r="Z19" s="2" t="s">
        <v>95</v>
      </c>
    </row>
    <row r="20" spans="1:26" ht="18" customHeight="1">
      <c r="A20" s="89"/>
      <c r="B20" s="89"/>
      <c r="C20" s="52" t="s">
        <v>4</v>
      </c>
      <c r="D20" s="52"/>
      <c r="E20" s="52"/>
      <c r="F20" s="53">
        <v>41228</v>
      </c>
      <c r="G20" s="54">
        <f t="shared" si="0"/>
        <v>5.7716833609822</v>
      </c>
      <c r="H20" s="53">
        <v>37499</v>
      </c>
      <c r="I20" s="54">
        <f t="shared" si="1"/>
        <v>9.944265180404809</v>
      </c>
    </row>
    <row r="21" spans="1:26" ht="18" customHeight="1">
      <c r="A21" s="89"/>
      <c r="B21" s="89"/>
      <c r="C21" s="52" t="s">
        <v>5</v>
      </c>
      <c r="D21" s="52"/>
      <c r="E21" s="52"/>
      <c r="F21" s="53">
        <v>168300</v>
      </c>
      <c r="G21" s="54">
        <f t="shared" si="0"/>
        <v>23.561033997606099</v>
      </c>
      <c r="H21" s="53">
        <v>170000</v>
      </c>
      <c r="I21" s="54">
        <f t="shared" si="1"/>
        <v>-1.0000000000000009</v>
      </c>
    </row>
    <row r="22" spans="1:26" ht="18" customHeight="1">
      <c r="A22" s="89"/>
      <c r="B22" s="89"/>
      <c r="C22" s="52" t="s">
        <v>30</v>
      </c>
      <c r="D22" s="52"/>
      <c r="E22" s="52"/>
      <c r="F22" s="53">
        <v>9697</v>
      </c>
      <c r="G22" s="54">
        <f t="shared" si="0"/>
        <v>1.3575243415019984</v>
      </c>
      <c r="H22" s="53">
        <v>9729</v>
      </c>
      <c r="I22" s="54">
        <f t="shared" si="1"/>
        <v>-0.32891355740569672</v>
      </c>
    </row>
    <row r="23" spans="1:26" ht="18" customHeight="1">
      <c r="A23" s="89"/>
      <c r="B23" s="89"/>
      <c r="C23" s="52" t="s">
        <v>6</v>
      </c>
      <c r="D23" s="52"/>
      <c r="E23" s="52"/>
      <c r="F23" s="53">
        <v>72061</v>
      </c>
      <c r="G23" s="54">
        <f t="shared" si="0"/>
        <v>10.088126386818139</v>
      </c>
      <c r="H23" s="53">
        <v>66342</v>
      </c>
      <c r="I23" s="54">
        <f t="shared" si="1"/>
        <v>8.6204817461035255</v>
      </c>
    </row>
    <row r="24" spans="1:26" ht="18" customHeight="1">
      <c r="A24" s="89"/>
      <c r="B24" s="89"/>
      <c r="C24" s="52" t="s">
        <v>31</v>
      </c>
      <c r="D24" s="52"/>
      <c r="E24" s="52"/>
      <c r="F24" s="53">
        <v>1783</v>
      </c>
      <c r="G24" s="54">
        <f t="shared" si="0"/>
        <v>0.24960976599959403</v>
      </c>
      <c r="H24" s="53">
        <v>1493</v>
      </c>
      <c r="I24" s="54">
        <f t="shared" si="1"/>
        <v>19.423978566644351</v>
      </c>
    </row>
    <row r="25" spans="1:26" ht="18" customHeight="1">
      <c r="A25" s="89"/>
      <c r="B25" s="89"/>
      <c r="C25" s="52" t="s">
        <v>7</v>
      </c>
      <c r="D25" s="52"/>
      <c r="E25" s="52"/>
      <c r="F25" s="53">
        <v>47493</v>
      </c>
      <c r="G25" s="54">
        <f t="shared" si="0"/>
        <v>6.6487474013565446</v>
      </c>
      <c r="H25" s="53">
        <v>47800</v>
      </c>
      <c r="I25" s="54">
        <f t="shared" si="1"/>
        <v>-0.64225941422594301</v>
      </c>
    </row>
    <row r="26" spans="1:26" ht="18" customHeight="1">
      <c r="A26" s="89"/>
      <c r="B26" s="89"/>
      <c r="C26" s="52" t="s">
        <v>8</v>
      </c>
      <c r="D26" s="52"/>
      <c r="E26" s="52"/>
      <c r="F26" s="53">
        <v>83523</v>
      </c>
      <c r="G26" s="54">
        <f t="shared" si="0"/>
        <v>11.692740597635497</v>
      </c>
      <c r="H26" s="53">
        <v>89343</v>
      </c>
      <c r="I26" s="54">
        <f t="shared" si="1"/>
        <v>-6.5142204761425067</v>
      </c>
    </row>
    <row r="27" spans="1:26" ht="18" customHeight="1">
      <c r="A27" s="89"/>
      <c r="B27" s="89"/>
      <c r="C27" s="52" t="s">
        <v>9</v>
      </c>
      <c r="D27" s="52"/>
      <c r="E27" s="52"/>
      <c r="F27" s="53">
        <f>SUM(F9,F20:F26)</f>
        <v>714315</v>
      </c>
      <c r="G27" s="54">
        <f>F27/$F$27*100</f>
        <v>100</v>
      </c>
      <c r="H27" s="53">
        <f>SUM(H9,H20:H26)</f>
        <v>696202</v>
      </c>
      <c r="I27" s="54">
        <f t="shared" si="1"/>
        <v>2.6016874412885915</v>
      </c>
    </row>
    <row r="28" spans="1:26" ht="18" customHeight="1">
      <c r="A28" s="89"/>
      <c r="B28" s="89" t="s">
        <v>88</v>
      </c>
      <c r="C28" s="60" t="s">
        <v>10</v>
      </c>
      <c r="D28" s="52"/>
      <c r="E28" s="52"/>
      <c r="F28" s="53">
        <v>303490</v>
      </c>
      <c r="G28" s="54">
        <f>F28/$F$45*100</f>
        <v>42.486858038820408</v>
      </c>
      <c r="H28" s="53">
        <v>303089</v>
      </c>
      <c r="I28" s="54">
        <f>(F28/H28-1)*100</f>
        <v>0.13230437264302175</v>
      </c>
    </row>
    <row r="29" spans="1:26" ht="18" customHeight="1">
      <c r="A29" s="89"/>
      <c r="B29" s="89"/>
      <c r="C29" s="62"/>
      <c r="D29" s="52" t="s">
        <v>11</v>
      </c>
      <c r="E29" s="52"/>
      <c r="F29" s="53">
        <v>191216</v>
      </c>
      <c r="G29" s="54">
        <f t="shared" ref="G29:G44" si="2">F29/$F$45*100</f>
        <v>26.769142465158929</v>
      </c>
      <c r="H29" s="53">
        <v>191925</v>
      </c>
      <c r="I29" s="54">
        <f t="shared" ref="I29:I45" si="3">(F29/H29-1)*100</f>
        <v>-0.3694151361208764</v>
      </c>
    </row>
    <row r="30" spans="1:26" ht="18" customHeight="1">
      <c r="A30" s="89"/>
      <c r="B30" s="89"/>
      <c r="C30" s="62"/>
      <c r="D30" s="52" t="s">
        <v>32</v>
      </c>
      <c r="E30" s="52"/>
      <c r="F30" s="53">
        <v>13986</v>
      </c>
      <c r="G30" s="54">
        <f t="shared" si="2"/>
        <v>1.9579597236513302</v>
      </c>
      <c r="H30" s="53">
        <v>13303</v>
      </c>
      <c r="I30" s="54">
        <f t="shared" si="3"/>
        <v>5.1341802600917141</v>
      </c>
    </row>
    <row r="31" spans="1:26" ht="18" customHeight="1">
      <c r="A31" s="89"/>
      <c r="B31" s="89"/>
      <c r="C31" s="61"/>
      <c r="D31" s="52" t="s">
        <v>12</v>
      </c>
      <c r="E31" s="52"/>
      <c r="F31" s="53">
        <v>98288</v>
      </c>
      <c r="G31" s="54">
        <f t="shared" si="2"/>
        <v>13.75975585001015</v>
      </c>
      <c r="H31" s="53">
        <v>97861</v>
      </c>
      <c r="I31" s="54">
        <f t="shared" si="3"/>
        <v>0.43633316642992526</v>
      </c>
    </row>
    <row r="32" spans="1:26" ht="18" customHeight="1">
      <c r="A32" s="89"/>
      <c r="B32" s="89"/>
      <c r="C32" s="60" t="s">
        <v>13</v>
      </c>
      <c r="D32" s="52"/>
      <c r="E32" s="52"/>
      <c r="F32" s="53">
        <v>321705</v>
      </c>
      <c r="G32" s="54">
        <f t="shared" si="2"/>
        <v>45.036853489006951</v>
      </c>
      <c r="H32" s="53">
        <v>309134</v>
      </c>
      <c r="I32" s="54">
        <f t="shared" si="3"/>
        <v>4.0665213143814549</v>
      </c>
    </row>
    <row r="33" spans="1:9" ht="18" customHeight="1">
      <c r="A33" s="89"/>
      <c r="B33" s="89"/>
      <c r="C33" s="62"/>
      <c r="D33" s="52" t="s">
        <v>14</v>
      </c>
      <c r="E33" s="52"/>
      <c r="F33" s="53">
        <v>33068</v>
      </c>
      <c r="G33" s="54">
        <f t="shared" si="2"/>
        <v>4.6293301974619041</v>
      </c>
      <c r="H33" s="53">
        <v>32287</v>
      </c>
      <c r="I33" s="54">
        <f t="shared" si="3"/>
        <v>2.4189302195930296</v>
      </c>
    </row>
    <row r="34" spans="1:9" ht="18" customHeight="1">
      <c r="A34" s="89"/>
      <c r="B34" s="89"/>
      <c r="C34" s="62"/>
      <c r="D34" s="52" t="s">
        <v>33</v>
      </c>
      <c r="E34" s="52"/>
      <c r="F34" s="53">
        <v>12012</v>
      </c>
      <c r="G34" s="54">
        <f t="shared" si="2"/>
        <v>1.6816110539467881</v>
      </c>
      <c r="H34" s="53">
        <v>11634</v>
      </c>
      <c r="I34" s="54">
        <f t="shared" si="3"/>
        <v>3.2490974729241895</v>
      </c>
    </row>
    <row r="35" spans="1:9" ht="18" customHeight="1">
      <c r="A35" s="89"/>
      <c r="B35" s="89"/>
      <c r="C35" s="62"/>
      <c r="D35" s="52" t="s">
        <v>34</v>
      </c>
      <c r="E35" s="52"/>
      <c r="F35" s="53">
        <v>226109</v>
      </c>
      <c r="G35" s="54">
        <f t="shared" si="2"/>
        <v>31.653962187550309</v>
      </c>
      <c r="H35" s="53">
        <v>217606</v>
      </c>
      <c r="I35" s="54">
        <f t="shared" si="3"/>
        <v>3.9075209323272242</v>
      </c>
    </row>
    <row r="36" spans="1:9" ht="18" customHeight="1">
      <c r="A36" s="89"/>
      <c r="B36" s="89"/>
      <c r="C36" s="62"/>
      <c r="D36" s="52" t="s">
        <v>35</v>
      </c>
      <c r="E36" s="52"/>
      <c r="F36" s="53">
        <v>11472</v>
      </c>
      <c r="G36" s="54">
        <f t="shared" si="2"/>
        <v>1.6060141534197097</v>
      </c>
      <c r="H36" s="53">
        <v>11525</v>
      </c>
      <c r="I36" s="54">
        <f t="shared" si="3"/>
        <v>-0.45986984815618026</v>
      </c>
    </row>
    <row r="37" spans="1:9" ht="18" customHeight="1">
      <c r="A37" s="89"/>
      <c r="B37" s="89"/>
      <c r="C37" s="62"/>
      <c r="D37" s="52" t="s">
        <v>15</v>
      </c>
      <c r="E37" s="52"/>
      <c r="F37" s="53">
        <v>8165</v>
      </c>
      <c r="G37" s="54">
        <f t="shared" si="2"/>
        <v>1.1430531348214723</v>
      </c>
      <c r="H37" s="53">
        <v>3583</v>
      </c>
      <c r="I37" s="54">
        <f t="shared" si="3"/>
        <v>127.88166341054983</v>
      </c>
    </row>
    <row r="38" spans="1:9" ht="18" customHeight="1">
      <c r="A38" s="89"/>
      <c r="B38" s="89"/>
      <c r="C38" s="61"/>
      <c r="D38" s="52" t="s">
        <v>36</v>
      </c>
      <c r="E38" s="52"/>
      <c r="F38" s="53">
        <v>30679</v>
      </c>
      <c r="G38" s="54">
        <f t="shared" si="2"/>
        <v>4.2948839097596991</v>
      </c>
      <c r="H38" s="53">
        <v>32299</v>
      </c>
      <c r="I38" s="54">
        <f t="shared" si="3"/>
        <v>-5.0156351589832449</v>
      </c>
    </row>
    <row r="39" spans="1:9" ht="18" customHeight="1">
      <c r="A39" s="89"/>
      <c r="B39" s="89"/>
      <c r="C39" s="60" t="s">
        <v>16</v>
      </c>
      <c r="D39" s="52"/>
      <c r="E39" s="52"/>
      <c r="F39" s="53">
        <v>89120</v>
      </c>
      <c r="G39" s="54">
        <f t="shared" si="2"/>
        <v>12.476288472172641</v>
      </c>
      <c r="H39" s="53">
        <v>83979</v>
      </c>
      <c r="I39" s="54">
        <f t="shared" si="3"/>
        <v>6.1217685373724295</v>
      </c>
    </row>
    <row r="40" spans="1:9" ht="18" customHeight="1">
      <c r="A40" s="89"/>
      <c r="B40" s="89"/>
      <c r="C40" s="62"/>
      <c r="D40" s="60" t="s">
        <v>17</v>
      </c>
      <c r="E40" s="52"/>
      <c r="F40" s="53">
        <v>83297</v>
      </c>
      <c r="G40" s="54">
        <f t="shared" si="2"/>
        <v>11.661101894822313</v>
      </c>
      <c r="H40" s="53">
        <v>77730</v>
      </c>
      <c r="I40" s="54">
        <f t="shared" si="3"/>
        <v>7.1619709249967745</v>
      </c>
    </row>
    <row r="41" spans="1:9" ht="18" customHeight="1">
      <c r="A41" s="89"/>
      <c r="B41" s="89"/>
      <c r="C41" s="62"/>
      <c r="D41" s="62"/>
      <c r="E41" s="56" t="s">
        <v>91</v>
      </c>
      <c r="F41" s="53">
        <v>51868</v>
      </c>
      <c r="G41" s="54">
        <f t="shared" si="2"/>
        <v>7.2612222898861143</v>
      </c>
      <c r="H41" s="53">
        <v>46673</v>
      </c>
      <c r="I41" s="57">
        <f t="shared" si="3"/>
        <v>11.130632271334594</v>
      </c>
    </row>
    <row r="42" spans="1:9" ht="18" customHeight="1">
      <c r="A42" s="89"/>
      <c r="B42" s="89"/>
      <c r="C42" s="62"/>
      <c r="D42" s="61"/>
      <c r="E42" s="46" t="s">
        <v>37</v>
      </c>
      <c r="F42" s="53">
        <v>31429</v>
      </c>
      <c r="G42" s="54">
        <f t="shared" si="2"/>
        <v>4.3998796049361983</v>
      </c>
      <c r="H42" s="53">
        <v>31057</v>
      </c>
      <c r="I42" s="57">
        <f t="shared" si="3"/>
        <v>1.1977975979650335</v>
      </c>
    </row>
    <row r="43" spans="1:9" ht="18" customHeight="1">
      <c r="A43" s="89"/>
      <c r="B43" s="89"/>
      <c r="C43" s="62"/>
      <c r="D43" s="52" t="s">
        <v>38</v>
      </c>
      <c r="E43" s="52"/>
      <c r="F43" s="53">
        <v>5823</v>
      </c>
      <c r="G43" s="54">
        <f t="shared" si="2"/>
        <v>0.81518657735032873</v>
      </c>
      <c r="H43" s="53">
        <v>6249</v>
      </c>
      <c r="I43" s="57">
        <f t="shared" si="3"/>
        <v>-6.817090734517528</v>
      </c>
    </row>
    <row r="44" spans="1:9" ht="18" customHeight="1">
      <c r="A44" s="89"/>
      <c r="B44" s="89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3"/>
        <v>#DIV/0!</v>
      </c>
    </row>
    <row r="45" spans="1:9" ht="18" customHeight="1">
      <c r="A45" s="89"/>
      <c r="B45" s="89"/>
      <c r="C45" s="46" t="s">
        <v>18</v>
      </c>
      <c r="D45" s="46"/>
      <c r="E45" s="46"/>
      <c r="F45" s="53">
        <f>SUM(F28,F32,F39)</f>
        <v>714315</v>
      </c>
      <c r="G45" s="54">
        <f>F45/$F$45*100</f>
        <v>100</v>
      </c>
      <c r="H45" s="53">
        <f>SUM(H28,H32,H39)</f>
        <v>696202</v>
      </c>
      <c r="I45" s="54">
        <f t="shared" si="3"/>
        <v>2.6016874412885915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28" activePane="bottomRight" state="frozen"/>
      <selection activeCell="L8" sqref="L8"/>
      <selection pane="topRight" activeCell="L8" sqref="L8"/>
      <selection pane="bottomLeft" activeCell="L8" sqref="L8"/>
      <selection pane="bottomRight" activeCell="F33" sqref="F33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6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5" t="s">
        <v>48</v>
      </c>
      <c r="B6" s="96"/>
      <c r="C6" s="96"/>
      <c r="D6" s="96"/>
      <c r="E6" s="96"/>
      <c r="F6" s="100" t="s">
        <v>251</v>
      </c>
      <c r="G6" s="100"/>
      <c r="H6" s="100" t="s">
        <v>252</v>
      </c>
      <c r="I6" s="100"/>
      <c r="J6" s="100" t="s">
        <v>253</v>
      </c>
      <c r="K6" s="100"/>
      <c r="L6" s="100"/>
      <c r="M6" s="100"/>
      <c r="N6" s="100"/>
      <c r="O6" s="100"/>
    </row>
    <row r="7" spans="1:25" ht="16" customHeight="1">
      <c r="A7" s="96"/>
      <c r="B7" s="96"/>
      <c r="C7" s="96"/>
      <c r="D7" s="96"/>
      <c r="E7" s="96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</row>
    <row r="8" spans="1:25" ht="16" customHeight="1">
      <c r="A8" s="93" t="s">
        <v>82</v>
      </c>
      <c r="B8" s="60" t="s">
        <v>49</v>
      </c>
      <c r="C8" s="52"/>
      <c r="D8" s="52"/>
      <c r="E8" s="65" t="s">
        <v>40</v>
      </c>
      <c r="F8" s="53">
        <v>3097</v>
      </c>
      <c r="G8" s="53">
        <v>3347</v>
      </c>
      <c r="H8" s="53">
        <v>4017</v>
      </c>
      <c r="I8" s="53">
        <v>4011</v>
      </c>
      <c r="J8" s="53">
        <v>6964</v>
      </c>
      <c r="K8" s="53">
        <v>5637</v>
      </c>
      <c r="L8" s="53"/>
      <c r="M8" s="53"/>
      <c r="N8" s="53"/>
      <c r="O8" s="53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93"/>
      <c r="B9" s="62"/>
      <c r="C9" s="52" t="s">
        <v>50</v>
      </c>
      <c r="D9" s="52"/>
      <c r="E9" s="65" t="s">
        <v>41</v>
      </c>
      <c r="F9" s="53">
        <v>3097</v>
      </c>
      <c r="G9" s="53">
        <v>3347</v>
      </c>
      <c r="H9" s="53">
        <v>4017</v>
      </c>
      <c r="I9" s="53">
        <v>4011</v>
      </c>
      <c r="J9" s="53">
        <v>6964</v>
      </c>
      <c r="K9" s="53">
        <v>5637</v>
      </c>
      <c r="L9" s="53"/>
      <c r="M9" s="53"/>
      <c r="N9" s="53"/>
      <c r="O9" s="53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93"/>
      <c r="B10" s="61"/>
      <c r="C10" s="52" t="s">
        <v>51</v>
      </c>
      <c r="D10" s="52"/>
      <c r="E10" s="65" t="s">
        <v>42</v>
      </c>
      <c r="F10" s="53">
        <v>0</v>
      </c>
      <c r="G10" s="53">
        <v>0</v>
      </c>
      <c r="H10" s="53">
        <v>0</v>
      </c>
      <c r="I10" s="53">
        <v>0</v>
      </c>
      <c r="J10" s="66">
        <v>0</v>
      </c>
      <c r="K10" s="66">
        <v>0</v>
      </c>
      <c r="L10" s="53"/>
      <c r="M10" s="53"/>
      <c r="N10" s="53"/>
      <c r="O10" s="53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93"/>
      <c r="B11" s="60" t="s">
        <v>52</v>
      </c>
      <c r="C11" s="52"/>
      <c r="D11" s="52"/>
      <c r="E11" s="65" t="s">
        <v>43</v>
      </c>
      <c r="F11" s="53">
        <v>2927</v>
      </c>
      <c r="G11" s="53">
        <v>2809</v>
      </c>
      <c r="H11" s="53">
        <v>3822</v>
      </c>
      <c r="I11" s="53">
        <v>3824</v>
      </c>
      <c r="J11" s="53">
        <v>6813</v>
      </c>
      <c r="K11" s="53">
        <v>6517</v>
      </c>
      <c r="L11" s="53"/>
      <c r="M11" s="53"/>
      <c r="N11" s="53"/>
      <c r="O11" s="53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93"/>
      <c r="B12" s="62"/>
      <c r="C12" s="52" t="s">
        <v>53</v>
      </c>
      <c r="D12" s="52"/>
      <c r="E12" s="65" t="s">
        <v>44</v>
      </c>
      <c r="F12" s="53">
        <v>2927</v>
      </c>
      <c r="G12" s="53">
        <v>2767</v>
      </c>
      <c r="H12" s="53">
        <v>3822</v>
      </c>
      <c r="I12" s="53">
        <v>3800</v>
      </c>
      <c r="J12" s="53">
        <v>6813</v>
      </c>
      <c r="K12" s="53">
        <v>6517</v>
      </c>
      <c r="L12" s="53"/>
      <c r="M12" s="53"/>
      <c r="N12" s="53"/>
      <c r="O12" s="53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93"/>
      <c r="B13" s="61"/>
      <c r="C13" s="52" t="s">
        <v>54</v>
      </c>
      <c r="D13" s="52"/>
      <c r="E13" s="65" t="s">
        <v>45</v>
      </c>
      <c r="F13" s="53">
        <v>0</v>
      </c>
      <c r="G13" s="53">
        <v>42</v>
      </c>
      <c r="H13" s="66">
        <v>0</v>
      </c>
      <c r="I13" s="66">
        <v>24</v>
      </c>
      <c r="J13" s="66">
        <v>0</v>
      </c>
      <c r="K13" s="66">
        <v>0</v>
      </c>
      <c r="L13" s="53"/>
      <c r="M13" s="53"/>
      <c r="N13" s="53"/>
      <c r="O13" s="53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93"/>
      <c r="B14" s="52" t="s">
        <v>55</v>
      </c>
      <c r="C14" s="52"/>
      <c r="D14" s="52"/>
      <c r="E14" s="65" t="s">
        <v>96</v>
      </c>
      <c r="F14" s="53">
        <f t="shared" ref="F14:O14" si="0">F9-F12</f>
        <v>170</v>
      </c>
      <c r="G14" s="53">
        <f t="shared" si="0"/>
        <v>580</v>
      </c>
      <c r="H14" s="53">
        <f t="shared" si="0"/>
        <v>195</v>
      </c>
      <c r="I14" s="53">
        <f t="shared" si="0"/>
        <v>211</v>
      </c>
      <c r="J14" s="53">
        <f t="shared" si="0"/>
        <v>151</v>
      </c>
      <c r="K14" s="53">
        <f t="shared" si="0"/>
        <v>-880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93"/>
      <c r="B15" s="52" t="s">
        <v>56</v>
      </c>
      <c r="C15" s="52"/>
      <c r="D15" s="52"/>
      <c r="E15" s="65" t="s">
        <v>97</v>
      </c>
      <c r="F15" s="53">
        <f t="shared" ref="F15:O15" si="1">F10-F13</f>
        <v>0</v>
      </c>
      <c r="G15" s="53">
        <f t="shared" si="1"/>
        <v>-42</v>
      </c>
      <c r="H15" s="53">
        <f t="shared" si="1"/>
        <v>0</v>
      </c>
      <c r="I15" s="53">
        <f t="shared" si="1"/>
        <v>-24</v>
      </c>
      <c r="J15" s="53">
        <f t="shared" si="1"/>
        <v>0</v>
      </c>
      <c r="K15" s="53">
        <f t="shared" si="1"/>
        <v>0</v>
      </c>
      <c r="L15" s="53">
        <f t="shared" si="1"/>
        <v>0</v>
      </c>
      <c r="M15" s="53">
        <f t="shared" si="1"/>
        <v>0</v>
      </c>
      <c r="N15" s="53">
        <f t="shared" si="1"/>
        <v>0</v>
      </c>
      <c r="O15" s="53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93"/>
      <c r="B16" s="52" t="s">
        <v>57</v>
      </c>
      <c r="C16" s="52"/>
      <c r="D16" s="52"/>
      <c r="E16" s="65" t="s">
        <v>98</v>
      </c>
      <c r="F16" s="53">
        <f t="shared" ref="F16:O16" si="2">F8-F11</f>
        <v>170</v>
      </c>
      <c r="G16" s="53">
        <f t="shared" si="2"/>
        <v>538</v>
      </c>
      <c r="H16" s="53">
        <f t="shared" si="2"/>
        <v>195</v>
      </c>
      <c r="I16" s="53">
        <f t="shared" si="2"/>
        <v>187</v>
      </c>
      <c r="J16" s="53">
        <f t="shared" si="2"/>
        <v>151</v>
      </c>
      <c r="K16" s="53">
        <f t="shared" si="2"/>
        <v>-880</v>
      </c>
      <c r="L16" s="53">
        <f t="shared" si="2"/>
        <v>0</v>
      </c>
      <c r="M16" s="53">
        <f t="shared" si="2"/>
        <v>0</v>
      </c>
      <c r="N16" s="53">
        <f t="shared" si="2"/>
        <v>0</v>
      </c>
      <c r="O16" s="53">
        <f t="shared" si="2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93"/>
      <c r="B17" s="52" t="s">
        <v>58</v>
      </c>
      <c r="C17" s="52"/>
      <c r="D17" s="52"/>
      <c r="E17" s="50"/>
      <c r="F17" s="53">
        <v>0</v>
      </c>
      <c r="G17" s="53">
        <v>0</v>
      </c>
      <c r="H17" s="66">
        <v>0</v>
      </c>
      <c r="I17" s="66">
        <v>0</v>
      </c>
      <c r="J17" s="53">
        <v>0</v>
      </c>
      <c r="K17" s="53">
        <v>0</v>
      </c>
      <c r="L17" s="53"/>
      <c r="M17" s="53"/>
      <c r="N17" s="66"/>
      <c r="O17" s="67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93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/>
      <c r="M18" s="67"/>
      <c r="N18" s="67"/>
      <c r="O18" s="67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93" t="s">
        <v>83</v>
      </c>
      <c r="B19" s="60" t="s">
        <v>60</v>
      </c>
      <c r="C19" s="52"/>
      <c r="D19" s="52"/>
      <c r="E19" s="65"/>
      <c r="F19" s="53">
        <v>1</v>
      </c>
      <c r="G19" s="53">
        <v>3</v>
      </c>
      <c r="H19" s="53">
        <v>60</v>
      </c>
      <c r="I19" s="53">
        <v>285</v>
      </c>
      <c r="J19" s="53">
        <v>2414</v>
      </c>
      <c r="K19" s="53">
        <v>2057</v>
      </c>
      <c r="L19" s="53"/>
      <c r="M19" s="53"/>
      <c r="N19" s="53"/>
      <c r="O19" s="53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93"/>
      <c r="B20" s="61"/>
      <c r="C20" s="52" t="s">
        <v>61</v>
      </c>
      <c r="D20" s="52"/>
      <c r="E20" s="65"/>
      <c r="F20" s="53">
        <v>0</v>
      </c>
      <c r="G20" s="53">
        <v>0</v>
      </c>
      <c r="H20" s="53">
        <v>0</v>
      </c>
      <c r="I20" s="53">
        <v>0</v>
      </c>
      <c r="J20" s="53">
        <v>450</v>
      </c>
      <c r="K20" s="66">
        <v>430</v>
      </c>
      <c r="L20" s="53"/>
      <c r="M20" s="53"/>
      <c r="N20" s="53"/>
      <c r="O20" s="53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93"/>
      <c r="B21" s="52" t="s">
        <v>62</v>
      </c>
      <c r="C21" s="52"/>
      <c r="D21" s="52"/>
      <c r="E21" s="65" t="s">
        <v>99</v>
      </c>
      <c r="F21" s="53">
        <v>1</v>
      </c>
      <c r="G21" s="53">
        <v>3</v>
      </c>
      <c r="H21" s="53">
        <v>60</v>
      </c>
      <c r="I21" s="53">
        <v>285</v>
      </c>
      <c r="J21" s="53">
        <v>2414</v>
      </c>
      <c r="K21" s="53">
        <v>2057</v>
      </c>
      <c r="L21" s="53"/>
      <c r="M21" s="53"/>
      <c r="N21" s="53"/>
      <c r="O21" s="53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93"/>
      <c r="B22" s="60" t="s">
        <v>63</v>
      </c>
      <c r="C22" s="52"/>
      <c r="D22" s="52"/>
      <c r="E22" s="65" t="s">
        <v>100</v>
      </c>
      <c r="F22" s="53">
        <v>1395</v>
      </c>
      <c r="G22" s="53">
        <v>1586</v>
      </c>
      <c r="H22" s="53">
        <v>3022</v>
      </c>
      <c r="I22" s="53">
        <v>2494</v>
      </c>
      <c r="J22" s="53">
        <v>2994</v>
      </c>
      <c r="K22" s="53">
        <v>2624</v>
      </c>
      <c r="L22" s="53"/>
      <c r="M22" s="53"/>
      <c r="N22" s="53"/>
      <c r="O22" s="53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93"/>
      <c r="B23" s="61" t="s">
        <v>64</v>
      </c>
      <c r="C23" s="52" t="s">
        <v>65</v>
      </c>
      <c r="D23" s="52"/>
      <c r="E23" s="65"/>
      <c r="F23" s="53">
        <v>278</v>
      </c>
      <c r="G23" s="53">
        <v>348</v>
      </c>
      <c r="H23" s="53">
        <v>75</v>
      </c>
      <c r="I23" s="53">
        <v>157</v>
      </c>
      <c r="J23" s="53">
        <v>548</v>
      </c>
      <c r="K23" s="53">
        <v>550</v>
      </c>
      <c r="L23" s="53"/>
      <c r="M23" s="53"/>
      <c r="N23" s="53"/>
      <c r="O23" s="53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93"/>
      <c r="B24" s="52" t="s">
        <v>101</v>
      </c>
      <c r="C24" s="52"/>
      <c r="D24" s="52"/>
      <c r="E24" s="65" t="s">
        <v>102</v>
      </c>
      <c r="F24" s="53">
        <f t="shared" ref="F24:O24" si="3">F21-F22</f>
        <v>-1394</v>
      </c>
      <c r="G24" s="53">
        <f t="shared" si="3"/>
        <v>-1583</v>
      </c>
      <c r="H24" s="53">
        <f t="shared" si="3"/>
        <v>-2962</v>
      </c>
      <c r="I24" s="53">
        <f t="shared" si="3"/>
        <v>-2209</v>
      </c>
      <c r="J24" s="53">
        <f t="shared" si="3"/>
        <v>-580</v>
      </c>
      <c r="K24" s="53">
        <f t="shared" si="3"/>
        <v>-567</v>
      </c>
      <c r="L24" s="53">
        <f t="shared" si="3"/>
        <v>0</v>
      </c>
      <c r="M24" s="53">
        <f t="shared" si="3"/>
        <v>0</v>
      </c>
      <c r="N24" s="53">
        <f t="shared" si="3"/>
        <v>0</v>
      </c>
      <c r="O24" s="53">
        <f t="shared" si="3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93"/>
      <c r="B25" s="60" t="s">
        <v>66</v>
      </c>
      <c r="C25" s="60"/>
      <c r="D25" s="60"/>
      <c r="E25" s="97" t="s">
        <v>103</v>
      </c>
      <c r="F25" s="101">
        <v>1394</v>
      </c>
      <c r="G25" s="101">
        <v>1583</v>
      </c>
      <c r="H25" s="101">
        <v>2962</v>
      </c>
      <c r="I25" s="101">
        <v>2209</v>
      </c>
      <c r="J25" s="101">
        <v>580</v>
      </c>
      <c r="K25" s="101">
        <v>567</v>
      </c>
      <c r="L25" s="101"/>
      <c r="M25" s="101"/>
      <c r="N25" s="101"/>
      <c r="O25" s="101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93"/>
      <c r="B26" s="79" t="s">
        <v>67</v>
      </c>
      <c r="C26" s="79"/>
      <c r="D26" s="79"/>
      <c r="E26" s="98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93"/>
      <c r="B27" s="52" t="s">
        <v>104</v>
      </c>
      <c r="C27" s="52"/>
      <c r="D27" s="52"/>
      <c r="E27" s="65" t="s">
        <v>105</v>
      </c>
      <c r="F27" s="53">
        <f>F24+F25</f>
        <v>0</v>
      </c>
      <c r="G27" s="53">
        <f t="shared" ref="G27:O27" si="4">G24+G25</f>
        <v>0</v>
      </c>
      <c r="H27" s="53">
        <f t="shared" si="4"/>
        <v>0</v>
      </c>
      <c r="I27" s="53">
        <f t="shared" si="4"/>
        <v>0</v>
      </c>
      <c r="J27" s="53">
        <f t="shared" si="4"/>
        <v>0</v>
      </c>
      <c r="K27" s="53">
        <f t="shared" si="4"/>
        <v>0</v>
      </c>
      <c r="L27" s="53">
        <f t="shared" si="4"/>
        <v>0</v>
      </c>
      <c r="M27" s="53">
        <f t="shared" si="4"/>
        <v>0</v>
      </c>
      <c r="N27" s="53">
        <f t="shared" si="4"/>
        <v>0</v>
      </c>
      <c r="O27" s="53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96" t="s">
        <v>68</v>
      </c>
      <c r="B30" s="96"/>
      <c r="C30" s="96"/>
      <c r="D30" s="96"/>
      <c r="E30" s="96"/>
      <c r="F30" s="103" t="s">
        <v>254</v>
      </c>
      <c r="G30" s="103"/>
      <c r="H30" s="103" t="s">
        <v>255</v>
      </c>
      <c r="I30" s="103"/>
      <c r="J30" s="103" t="s">
        <v>256</v>
      </c>
      <c r="K30" s="103"/>
      <c r="L30" s="103" t="s">
        <v>257</v>
      </c>
      <c r="M30" s="103"/>
      <c r="N30" s="103" t="s">
        <v>258</v>
      </c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96"/>
      <c r="B31" s="96"/>
      <c r="C31" s="96"/>
      <c r="D31" s="96"/>
      <c r="E31" s="96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93" t="s">
        <v>84</v>
      </c>
      <c r="B32" s="60" t="s">
        <v>49</v>
      </c>
      <c r="C32" s="52"/>
      <c r="D32" s="52"/>
      <c r="E32" s="65" t="s">
        <v>40</v>
      </c>
      <c r="F32" s="53">
        <v>252</v>
      </c>
      <c r="G32" s="53">
        <v>273</v>
      </c>
      <c r="H32" s="53">
        <v>494</v>
      </c>
      <c r="I32" s="53">
        <v>538</v>
      </c>
      <c r="J32" s="53">
        <v>1004</v>
      </c>
      <c r="K32" s="53">
        <v>1026</v>
      </c>
      <c r="L32" s="53">
        <v>31</v>
      </c>
      <c r="M32" s="53">
        <v>32</v>
      </c>
      <c r="N32" s="53">
        <v>1</v>
      </c>
      <c r="O32" s="53">
        <v>39</v>
      </c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99"/>
      <c r="B33" s="62"/>
      <c r="C33" s="60" t="s">
        <v>69</v>
      </c>
      <c r="D33" s="52"/>
      <c r="E33" s="65"/>
      <c r="F33" s="55">
        <v>29</v>
      </c>
      <c r="G33" s="53">
        <v>29</v>
      </c>
      <c r="H33" s="53">
        <v>76</v>
      </c>
      <c r="I33" s="53">
        <v>68</v>
      </c>
      <c r="J33" s="53">
        <v>1004</v>
      </c>
      <c r="K33" s="53">
        <v>1026</v>
      </c>
      <c r="L33" s="53">
        <v>10</v>
      </c>
      <c r="M33" s="53">
        <v>23</v>
      </c>
      <c r="N33" s="53">
        <v>0</v>
      </c>
      <c r="O33" s="53">
        <v>38</v>
      </c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99"/>
      <c r="B34" s="62"/>
      <c r="C34" s="61"/>
      <c r="D34" s="52" t="s">
        <v>70</v>
      </c>
      <c r="E34" s="65"/>
      <c r="F34" s="53">
        <v>29</v>
      </c>
      <c r="G34" s="53">
        <v>29</v>
      </c>
      <c r="H34" s="53">
        <v>76</v>
      </c>
      <c r="I34" s="53">
        <v>68</v>
      </c>
      <c r="J34" s="53">
        <v>1004</v>
      </c>
      <c r="K34" s="53">
        <v>1026</v>
      </c>
      <c r="L34" s="53">
        <v>10</v>
      </c>
      <c r="M34" s="53">
        <v>1</v>
      </c>
      <c r="N34" s="53">
        <v>0</v>
      </c>
      <c r="O34" s="53">
        <v>38</v>
      </c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99"/>
      <c r="B35" s="61"/>
      <c r="C35" s="52" t="s">
        <v>71</v>
      </c>
      <c r="D35" s="52"/>
      <c r="E35" s="65"/>
      <c r="F35" s="53">
        <v>222</v>
      </c>
      <c r="G35" s="53">
        <v>244</v>
      </c>
      <c r="H35" s="53">
        <v>418</v>
      </c>
      <c r="I35" s="53">
        <v>470</v>
      </c>
      <c r="J35" s="67">
        <v>0</v>
      </c>
      <c r="K35" s="67">
        <v>0</v>
      </c>
      <c r="L35" s="53">
        <v>22</v>
      </c>
      <c r="M35" s="53">
        <v>9</v>
      </c>
      <c r="N35" s="53">
        <v>1</v>
      </c>
      <c r="O35" s="53">
        <v>1</v>
      </c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99"/>
      <c r="B36" s="60" t="s">
        <v>52</v>
      </c>
      <c r="C36" s="52"/>
      <c r="D36" s="52"/>
      <c r="E36" s="65" t="s">
        <v>41</v>
      </c>
      <c r="F36" s="53">
        <v>252</v>
      </c>
      <c r="G36" s="53">
        <v>273</v>
      </c>
      <c r="H36" s="53">
        <v>494</v>
      </c>
      <c r="I36" s="53">
        <v>538</v>
      </c>
      <c r="J36" s="53">
        <v>453</v>
      </c>
      <c r="K36" s="53">
        <v>453</v>
      </c>
      <c r="L36" s="53">
        <v>64</v>
      </c>
      <c r="M36" s="53">
        <v>56</v>
      </c>
      <c r="N36" s="53">
        <v>8</v>
      </c>
      <c r="O36" s="53">
        <v>7</v>
      </c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99"/>
      <c r="B37" s="62"/>
      <c r="C37" s="52" t="s">
        <v>72</v>
      </c>
      <c r="D37" s="52"/>
      <c r="E37" s="65"/>
      <c r="F37" s="53">
        <v>239</v>
      </c>
      <c r="G37" s="53">
        <v>263</v>
      </c>
      <c r="H37" s="53">
        <v>490</v>
      </c>
      <c r="I37" s="53">
        <v>534</v>
      </c>
      <c r="J37" s="53">
        <v>387</v>
      </c>
      <c r="K37" s="53">
        <v>389</v>
      </c>
      <c r="L37" s="53">
        <v>30</v>
      </c>
      <c r="M37" s="53">
        <v>30</v>
      </c>
      <c r="N37" s="53">
        <v>0</v>
      </c>
      <c r="O37" s="53">
        <v>0</v>
      </c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99"/>
      <c r="B38" s="61"/>
      <c r="C38" s="52" t="s">
        <v>73</v>
      </c>
      <c r="D38" s="52"/>
      <c r="E38" s="65"/>
      <c r="F38" s="53">
        <v>12</v>
      </c>
      <c r="G38" s="53">
        <v>10</v>
      </c>
      <c r="H38" s="53">
        <v>4</v>
      </c>
      <c r="I38" s="53">
        <v>4</v>
      </c>
      <c r="J38" s="53">
        <v>66</v>
      </c>
      <c r="K38" s="67">
        <v>64</v>
      </c>
      <c r="L38" s="53">
        <v>34</v>
      </c>
      <c r="M38" s="53">
        <v>26</v>
      </c>
      <c r="N38" s="53">
        <v>0</v>
      </c>
      <c r="O38" s="53">
        <v>0</v>
      </c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99"/>
      <c r="B39" s="46" t="s">
        <v>74</v>
      </c>
      <c r="C39" s="46"/>
      <c r="D39" s="46"/>
      <c r="E39" s="65" t="s">
        <v>107</v>
      </c>
      <c r="F39" s="53">
        <f>F32-F36</f>
        <v>0</v>
      </c>
      <c r="G39" s="53">
        <f t="shared" ref="G39:O39" si="5">G32-G36</f>
        <v>0</v>
      </c>
      <c r="H39" s="53">
        <f t="shared" si="5"/>
        <v>0</v>
      </c>
      <c r="I39" s="53">
        <f t="shared" si="5"/>
        <v>0</v>
      </c>
      <c r="J39" s="53">
        <f t="shared" si="5"/>
        <v>551</v>
      </c>
      <c r="K39" s="53">
        <f t="shared" si="5"/>
        <v>573</v>
      </c>
      <c r="L39" s="53">
        <f t="shared" si="5"/>
        <v>-33</v>
      </c>
      <c r="M39" s="53">
        <f t="shared" si="5"/>
        <v>-24</v>
      </c>
      <c r="N39" s="53">
        <f t="shared" si="5"/>
        <v>-7</v>
      </c>
      <c r="O39" s="53">
        <f t="shared" si="5"/>
        <v>32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93" t="s">
        <v>85</v>
      </c>
      <c r="B40" s="60" t="s">
        <v>75</v>
      </c>
      <c r="C40" s="52"/>
      <c r="D40" s="52"/>
      <c r="E40" s="65" t="s">
        <v>43</v>
      </c>
      <c r="F40" s="53">
        <v>151</v>
      </c>
      <c r="G40" s="53">
        <v>178</v>
      </c>
      <c r="H40" s="53">
        <v>41</v>
      </c>
      <c r="I40" s="53">
        <v>18</v>
      </c>
      <c r="J40" s="53">
        <v>433</v>
      </c>
      <c r="K40" s="53">
        <v>43</v>
      </c>
      <c r="L40" s="53">
        <v>270</v>
      </c>
      <c r="M40" s="53">
        <v>165</v>
      </c>
      <c r="N40" s="53">
        <v>0</v>
      </c>
      <c r="O40" s="53">
        <v>0</v>
      </c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94"/>
      <c r="B41" s="61"/>
      <c r="C41" s="52" t="s">
        <v>76</v>
      </c>
      <c r="D41" s="52"/>
      <c r="E41" s="65"/>
      <c r="F41" s="67">
        <v>29</v>
      </c>
      <c r="G41" s="67">
        <v>55</v>
      </c>
      <c r="H41" s="67">
        <v>24</v>
      </c>
      <c r="I41" s="67">
        <v>0</v>
      </c>
      <c r="J41" s="53">
        <v>416</v>
      </c>
      <c r="K41" s="53">
        <v>9</v>
      </c>
      <c r="L41" s="53">
        <v>270</v>
      </c>
      <c r="M41" s="53">
        <v>133</v>
      </c>
      <c r="N41" s="53">
        <v>0</v>
      </c>
      <c r="O41" s="53">
        <v>0</v>
      </c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94"/>
      <c r="B42" s="60" t="s">
        <v>63</v>
      </c>
      <c r="C42" s="52"/>
      <c r="D42" s="52"/>
      <c r="E42" s="65" t="s">
        <v>44</v>
      </c>
      <c r="F42" s="53">
        <v>151</v>
      </c>
      <c r="G42" s="53">
        <v>178</v>
      </c>
      <c r="H42" s="53">
        <v>41</v>
      </c>
      <c r="I42" s="53">
        <v>18</v>
      </c>
      <c r="J42" s="53">
        <v>1314</v>
      </c>
      <c r="K42" s="53">
        <v>1107</v>
      </c>
      <c r="L42" s="53">
        <v>738</v>
      </c>
      <c r="M42" s="53">
        <v>653</v>
      </c>
      <c r="N42" s="53">
        <v>202</v>
      </c>
      <c r="O42" s="53">
        <v>241</v>
      </c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94"/>
      <c r="B43" s="61"/>
      <c r="C43" s="52" t="s">
        <v>77</v>
      </c>
      <c r="D43" s="52"/>
      <c r="E43" s="65"/>
      <c r="F43" s="53">
        <v>122</v>
      </c>
      <c r="G43" s="53">
        <v>123</v>
      </c>
      <c r="H43" s="53">
        <v>17</v>
      </c>
      <c r="I43" s="53">
        <v>18</v>
      </c>
      <c r="J43" s="67">
        <v>1001</v>
      </c>
      <c r="K43" s="67">
        <v>995</v>
      </c>
      <c r="L43" s="53">
        <v>468</v>
      </c>
      <c r="M43" s="53">
        <v>509</v>
      </c>
      <c r="N43" s="53">
        <v>170</v>
      </c>
      <c r="O43" s="53">
        <v>210</v>
      </c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94"/>
      <c r="B44" s="52" t="s">
        <v>74</v>
      </c>
      <c r="C44" s="52"/>
      <c r="D44" s="52"/>
      <c r="E44" s="65" t="s">
        <v>108</v>
      </c>
      <c r="F44" s="67">
        <f>F40-F42</f>
        <v>0</v>
      </c>
      <c r="G44" s="67">
        <f t="shared" ref="G44:O44" si="6">G40-G42</f>
        <v>0</v>
      </c>
      <c r="H44" s="67">
        <f t="shared" si="6"/>
        <v>0</v>
      </c>
      <c r="I44" s="67">
        <f t="shared" si="6"/>
        <v>0</v>
      </c>
      <c r="J44" s="67">
        <f t="shared" si="6"/>
        <v>-881</v>
      </c>
      <c r="K44" s="67">
        <f t="shared" si="6"/>
        <v>-1064</v>
      </c>
      <c r="L44" s="67">
        <f t="shared" si="6"/>
        <v>-468</v>
      </c>
      <c r="M44" s="67">
        <f t="shared" si="6"/>
        <v>-488</v>
      </c>
      <c r="N44" s="67">
        <f t="shared" si="6"/>
        <v>-202</v>
      </c>
      <c r="O44" s="67">
        <f t="shared" si="6"/>
        <v>-241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93" t="s">
        <v>86</v>
      </c>
      <c r="B45" s="46" t="s">
        <v>78</v>
      </c>
      <c r="C45" s="46"/>
      <c r="D45" s="46"/>
      <c r="E45" s="65" t="s">
        <v>109</v>
      </c>
      <c r="F45" s="53">
        <f>F39+F44</f>
        <v>0</v>
      </c>
      <c r="G45" s="53">
        <f t="shared" ref="G45:O45" si="7">G39+G44</f>
        <v>0</v>
      </c>
      <c r="H45" s="53">
        <f t="shared" si="7"/>
        <v>0</v>
      </c>
      <c r="I45" s="53">
        <f t="shared" si="7"/>
        <v>0</v>
      </c>
      <c r="J45" s="53">
        <f t="shared" si="7"/>
        <v>-330</v>
      </c>
      <c r="K45" s="53">
        <f t="shared" si="7"/>
        <v>-491</v>
      </c>
      <c r="L45" s="53">
        <f t="shared" si="7"/>
        <v>-501</v>
      </c>
      <c r="M45" s="53">
        <f t="shared" si="7"/>
        <v>-512</v>
      </c>
      <c r="N45" s="53">
        <f t="shared" si="7"/>
        <v>-209</v>
      </c>
      <c r="O45" s="53">
        <f t="shared" si="7"/>
        <v>-209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94"/>
      <c r="B46" s="52" t="s">
        <v>79</v>
      </c>
      <c r="C46" s="52"/>
      <c r="D46" s="52"/>
      <c r="E46" s="52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3">
        <v>0</v>
      </c>
      <c r="M46" s="53">
        <v>0</v>
      </c>
      <c r="N46" s="67">
        <v>0</v>
      </c>
      <c r="O46" s="67">
        <v>0</v>
      </c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94"/>
      <c r="B47" s="52" t="s">
        <v>80</v>
      </c>
      <c r="C47" s="52"/>
      <c r="D47" s="52"/>
      <c r="E47" s="52"/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94"/>
      <c r="B48" s="52" t="s">
        <v>81</v>
      </c>
      <c r="C48" s="52"/>
      <c r="D48" s="52"/>
      <c r="E48" s="52"/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38" activePane="bottomRight" state="frozen"/>
      <selection activeCell="L8" sqref="L8"/>
      <selection pane="topRight" activeCell="L8" sqref="L8"/>
      <selection pane="bottomLeft" activeCell="L8" sqref="L8"/>
      <selection pane="bottomRight" activeCell="H42" sqref="H4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7" t="s">
        <v>259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9" ht="17.149999999999999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9" ht="18" customHeight="1">
      <c r="A9" s="89" t="s">
        <v>87</v>
      </c>
      <c r="B9" s="89" t="s">
        <v>89</v>
      </c>
      <c r="C9" s="60" t="s">
        <v>3</v>
      </c>
      <c r="D9" s="52"/>
      <c r="E9" s="52"/>
      <c r="F9" s="53">
        <v>268509</v>
      </c>
      <c r="G9" s="54">
        <f>F9/$F$27*100</f>
        <v>36.740734051156167</v>
      </c>
      <c r="H9" s="53">
        <v>275034</v>
      </c>
      <c r="I9" s="54">
        <f t="shared" ref="I9:I45" si="0">(F9/H9-1)*100</f>
        <v>-2.3724339536202788</v>
      </c>
    </row>
    <row r="10" spans="1:9" ht="18" customHeight="1">
      <c r="A10" s="89"/>
      <c r="B10" s="89"/>
      <c r="C10" s="62"/>
      <c r="D10" s="60" t="s">
        <v>22</v>
      </c>
      <c r="E10" s="52"/>
      <c r="F10" s="53">
        <v>63215</v>
      </c>
      <c r="G10" s="54">
        <f t="shared" ref="G10:G27" si="1">F10/$F$27*100</f>
        <v>8.6498609098534391</v>
      </c>
      <c r="H10" s="53">
        <v>61350</v>
      </c>
      <c r="I10" s="54">
        <f t="shared" si="0"/>
        <v>3.0399348003260052</v>
      </c>
    </row>
    <row r="11" spans="1:9" ht="18" customHeight="1">
      <c r="A11" s="89"/>
      <c r="B11" s="89"/>
      <c r="C11" s="62"/>
      <c r="D11" s="62"/>
      <c r="E11" s="46" t="s">
        <v>23</v>
      </c>
      <c r="F11" s="53">
        <v>49382</v>
      </c>
      <c r="G11" s="54">
        <f t="shared" si="1"/>
        <v>6.7570581578799738</v>
      </c>
      <c r="H11" s="53">
        <v>48542</v>
      </c>
      <c r="I11" s="54">
        <f t="shared" si="0"/>
        <v>1.7304602200156616</v>
      </c>
    </row>
    <row r="12" spans="1:9" ht="18" customHeight="1">
      <c r="A12" s="89"/>
      <c r="B12" s="89"/>
      <c r="C12" s="62"/>
      <c r="D12" s="62"/>
      <c r="E12" s="46" t="s">
        <v>24</v>
      </c>
      <c r="F12" s="53">
        <v>3001</v>
      </c>
      <c r="G12" s="54">
        <f t="shared" si="1"/>
        <v>0.4106340677128873</v>
      </c>
      <c r="H12" s="53">
        <v>3602</v>
      </c>
      <c r="I12" s="54">
        <f t="shared" si="0"/>
        <v>-16.685174902831758</v>
      </c>
    </row>
    <row r="13" spans="1:9" ht="18" customHeight="1">
      <c r="A13" s="89"/>
      <c r="B13" s="89"/>
      <c r="C13" s="62"/>
      <c r="D13" s="61"/>
      <c r="E13" s="46" t="s">
        <v>25</v>
      </c>
      <c r="F13" s="53">
        <v>187</v>
      </c>
      <c r="G13" s="54">
        <f t="shared" si="1"/>
        <v>2.5587661000436492E-2</v>
      </c>
      <c r="H13" s="53">
        <v>183</v>
      </c>
      <c r="I13" s="54">
        <f t="shared" si="0"/>
        <v>2.1857923497267784</v>
      </c>
    </row>
    <row r="14" spans="1:9" ht="18" customHeight="1">
      <c r="A14" s="89"/>
      <c r="B14" s="89"/>
      <c r="C14" s="62"/>
      <c r="D14" s="60" t="s">
        <v>26</v>
      </c>
      <c r="E14" s="52"/>
      <c r="F14" s="53">
        <v>59697</v>
      </c>
      <c r="G14" s="54">
        <f t="shared" si="1"/>
        <v>8.1684844852569931</v>
      </c>
      <c r="H14" s="53">
        <v>63241</v>
      </c>
      <c r="I14" s="54">
        <f t="shared" si="0"/>
        <v>-5.6039594566815847</v>
      </c>
    </row>
    <row r="15" spans="1:9" ht="18" customHeight="1">
      <c r="A15" s="89"/>
      <c r="B15" s="89"/>
      <c r="C15" s="62"/>
      <c r="D15" s="62"/>
      <c r="E15" s="46" t="s">
        <v>27</v>
      </c>
      <c r="F15" s="53">
        <v>2143</v>
      </c>
      <c r="G15" s="54">
        <f t="shared" si="1"/>
        <v>0.29323185841676691</v>
      </c>
      <c r="H15" s="53">
        <v>2160</v>
      </c>
      <c r="I15" s="54">
        <f t="shared" si="0"/>
        <v>-0.78703703703704164</v>
      </c>
    </row>
    <row r="16" spans="1:9" ht="18" customHeight="1">
      <c r="A16" s="89"/>
      <c r="B16" s="89"/>
      <c r="C16" s="62"/>
      <c r="D16" s="61"/>
      <c r="E16" s="46" t="s">
        <v>28</v>
      </c>
      <c r="F16" s="53">
        <v>57554</v>
      </c>
      <c r="G16" s="54">
        <f t="shared" si="1"/>
        <v>7.8752526268402248</v>
      </c>
      <c r="H16" s="53">
        <v>61081</v>
      </c>
      <c r="I16" s="54">
        <f t="shared" si="0"/>
        <v>-5.7742997003978331</v>
      </c>
    </row>
    <row r="17" spans="1:9" ht="18" customHeight="1">
      <c r="A17" s="89"/>
      <c r="B17" s="89"/>
      <c r="C17" s="62"/>
      <c r="D17" s="90" t="s">
        <v>29</v>
      </c>
      <c r="E17" s="91"/>
      <c r="F17" s="53">
        <v>90674</v>
      </c>
      <c r="G17" s="54">
        <f t="shared" si="1"/>
        <v>12.407142104564592</v>
      </c>
      <c r="H17" s="53">
        <v>95742</v>
      </c>
      <c r="I17" s="54">
        <f t="shared" si="0"/>
        <v>-5.2933926594389114</v>
      </c>
    </row>
    <row r="18" spans="1:9" ht="18" customHeight="1">
      <c r="A18" s="89"/>
      <c r="B18" s="89"/>
      <c r="C18" s="62"/>
      <c r="D18" s="90" t="s">
        <v>93</v>
      </c>
      <c r="E18" s="92"/>
      <c r="F18" s="53">
        <v>4657</v>
      </c>
      <c r="G18" s="54">
        <f t="shared" si="1"/>
        <v>0.63722854159910569</v>
      </c>
      <c r="H18" s="53">
        <v>4509</v>
      </c>
      <c r="I18" s="54">
        <f t="shared" si="0"/>
        <v>3.2823242404080633</v>
      </c>
    </row>
    <row r="19" spans="1:9" ht="18" customHeight="1">
      <c r="A19" s="89"/>
      <c r="B19" s="89"/>
      <c r="C19" s="61"/>
      <c r="D19" s="90" t="s">
        <v>94</v>
      </c>
      <c r="E19" s="92"/>
      <c r="F19" s="53">
        <v>0</v>
      </c>
      <c r="G19" s="54">
        <f t="shared" si="1"/>
        <v>0</v>
      </c>
      <c r="H19" s="53">
        <v>0</v>
      </c>
      <c r="I19" s="54" t="e">
        <f t="shared" si="0"/>
        <v>#DIV/0!</v>
      </c>
    </row>
    <row r="20" spans="1:9" ht="18" customHeight="1">
      <c r="A20" s="89"/>
      <c r="B20" s="89"/>
      <c r="C20" s="52" t="s">
        <v>4</v>
      </c>
      <c r="D20" s="52"/>
      <c r="E20" s="52"/>
      <c r="F20" s="53">
        <v>38490</v>
      </c>
      <c r="G20" s="54">
        <f t="shared" si="1"/>
        <v>5.2666795289133725</v>
      </c>
      <c r="H20" s="53">
        <v>38320</v>
      </c>
      <c r="I20" s="54">
        <f t="shared" si="0"/>
        <v>0.4436325678496944</v>
      </c>
    </row>
    <row r="21" spans="1:9" ht="18" customHeight="1">
      <c r="A21" s="89"/>
      <c r="B21" s="89"/>
      <c r="C21" s="52" t="s">
        <v>5</v>
      </c>
      <c r="D21" s="52"/>
      <c r="E21" s="52"/>
      <c r="F21" s="53">
        <v>178510</v>
      </c>
      <c r="G21" s="54">
        <f t="shared" si="1"/>
        <v>24.425953824534325</v>
      </c>
      <c r="H21" s="53">
        <v>176984</v>
      </c>
      <c r="I21" s="54">
        <f t="shared" si="0"/>
        <v>0.86222483388329607</v>
      </c>
    </row>
    <row r="22" spans="1:9" ht="18" customHeight="1">
      <c r="A22" s="89"/>
      <c r="B22" s="89"/>
      <c r="C22" s="52" t="s">
        <v>30</v>
      </c>
      <c r="D22" s="52"/>
      <c r="E22" s="52"/>
      <c r="F22" s="53">
        <v>9676</v>
      </c>
      <c r="G22" s="54">
        <f t="shared" si="1"/>
        <v>1.3239904162578797</v>
      </c>
      <c r="H22" s="53">
        <v>9547</v>
      </c>
      <c r="I22" s="54">
        <f t="shared" si="0"/>
        <v>1.3512098041269516</v>
      </c>
    </row>
    <row r="23" spans="1:9" ht="18" customHeight="1">
      <c r="A23" s="89"/>
      <c r="B23" s="89"/>
      <c r="C23" s="52" t="s">
        <v>6</v>
      </c>
      <c r="D23" s="52"/>
      <c r="E23" s="52"/>
      <c r="F23" s="53">
        <v>90581</v>
      </c>
      <c r="G23" s="54">
        <f t="shared" si="1"/>
        <v>12.394416690270257</v>
      </c>
      <c r="H23" s="53">
        <v>145506</v>
      </c>
      <c r="I23" s="54">
        <f t="shared" si="0"/>
        <v>-37.747584292056679</v>
      </c>
    </row>
    <row r="24" spans="1:9" ht="18" customHeight="1">
      <c r="A24" s="89"/>
      <c r="B24" s="89"/>
      <c r="C24" s="52" t="s">
        <v>31</v>
      </c>
      <c r="D24" s="52"/>
      <c r="E24" s="52"/>
      <c r="F24" s="53">
        <v>1560</v>
      </c>
      <c r="G24" s="54">
        <f t="shared" si="1"/>
        <v>0.21345856235658253</v>
      </c>
      <c r="H24" s="53">
        <v>1810</v>
      </c>
      <c r="I24" s="54">
        <f t="shared" si="0"/>
        <v>-13.812154696132595</v>
      </c>
    </row>
    <row r="25" spans="1:9" ht="18" customHeight="1">
      <c r="A25" s="89"/>
      <c r="B25" s="89"/>
      <c r="C25" s="52" t="s">
        <v>7</v>
      </c>
      <c r="D25" s="52"/>
      <c r="E25" s="52"/>
      <c r="F25" s="53">
        <v>56557</v>
      </c>
      <c r="G25" s="54">
        <f t="shared" si="1"/>
        <v>7.7388307123084861</v>
      </c>
      <c r="H25" s="53">
        <v>55728</v>
      </c>
      <c r="I25" s="54">
        <f t="shared" si="0"/>
        <v>1.4875825437840939</v>
      </c>
    </row>
    <row r="26" spans="1:9" ht="18" customHeight="1">
      <c r="A26" s="89"/>
      <c r="B26" s="89"/>
      <c r="C26" s="52" t="s">
        <v>8</v>
      </c>
      <c r="D26" s="52"/>
      <c r="E26" s="52"/>
      <c r="F26" s="53">
        <v>86938</v>
      </c>
      <c r="G26" s="54">
        <f t="shared" si="1"/>
        <v>11.89593621420293</v>
      </c>
      <c r="H26" s="53">
        <v>99080</v>
      </c>
      <c r="I26" s="54">
        <f t="shared" si="0"/>
        <v>-12.25474364150182</v>
      </c>
    </row>
    <row r="27" spans="1:9" ht="18" customHeight="1">
      <c r="A27" s="89"/>
      <c r="B27" s="89"/>
      <c r="C27" s="52" t="s">
        <v>9</v>
      </c>
      <c r="D27" s="52"/>
      <c r="E27" s="52"/>
      <c r="F27" s="53">
        <f>SUM(F9,F20:F26)</f>
        <v>730821</v>
      </c>
      <c r="G27" s="54">
        <f t="shared" si="1"/>
        <v>100</v>
      </c>
      <c r="H27" s="53">
        <f>SUM(H9,H20:H26)</f>
        <v>802009</v>
      </c>
      <c r="I27" s="54">
        <f t="shared" si="0"/>
        <v>-8.8762096185952988</v>
      </c>
    </row>
    <row r="28" spans="1:9" ht="18" customHeight="1">
      <c r="A28" s="89"/>
      <c r="B28" s="89" t="s">
        <v>88</v>
      </c>
      <c r="C28" s="60" t="s">
        <v>10</v>
      </c>
      <c r="D28" s="52"/>
      <c r="E28" s="52"/>
      <c r="F28" s="53">
        <v>289676</v>
      </c>
      <c r="G28" s="54">
        <f t="shared" ref="G28:G45" si="2">F28/$F$45*100</f>
        <v>40.158261891822953</v>
      </c>
      <c r="H28" s="53">
        <v>297633</v>
      </c>
      <c r="I28" s="54">
        <f t="shared" si="0"/>
        <v>-2.6734266697577169</v>
      </c>
    </row>
    <row r="29" spans="1:9" ht="18" customHeight="1">
      <c r="A29" s="89"/>
      <c r="B29" s="89"/>
      <c r="C29" s="62"/>
      <c r="D29" s="52" t="s">
        <v>11</v>
      </c>
      <c r="E29" s="52"/>
      <c r="F29" s="53">
        <v>178221</v>
      </c>
      <c r="G29" s="54">
        <f t="shared" si="2"/>
        <v>24.707071323211373</v>
      </c>
      <c r="H29" s="53">
        <v>186160</v>
      </c>
      <c r="I29" s="54">
        <f t="shared" si="0"/>
        <v>-4.26461108723678</v>
      </c>
    </row>
    <row r="30" spans="1:9" ht="18" customHeight="1">
      <c r="A30" s="89"/>
      <c r="B30" s="89"/>
      <c r="C30" s="62"/>
      <c r="D30" s="52" t="s">
        <v>32</v>
      </c>
      <c r="E30" s="52"/>
      <c r="F30" s="53">
        <v>13019</v>
      </c>
      <c r="G30" s="54">
        <f t="shared" si="2"/>
        <v>1.8048454534364013</v>
      </c>
      <c r="H30" s="53">
        <v>12425</v>
      </c>
      <c r="I30" s="54">
        <f t="shared" si="0"/>
        <v>4.7806841046277748</v>
      </c>
    </row>
    <row r="31" spans="1:9" ht="18" customHeight="1">
      <c r="A31" s="89"/>
      <c r="B31" s="89"/>
      <c r="C31" s="61"/>
      <c r="D31" s="52" t="s">
        <v>12</v>
      </c>
      <c r="E31" s="52"/>
      <c r="F31" s="53">
        <v>98436</v>
      </c>
      <c r="G31" s="54">
        <f t="shared" si="2"/>
        <v>13.646345115175173</v>
      </c>
      <c r="H31" s="53">
        <v>99048</v>
      </c>
      <c r="I31" s="54">
        <f t="shared" si="0"/>
        <v>-0.61788223891446892</v>
      </c>
    </row>
    <row r="32" spans="1:9" ht="18" customHeight="1">
      <c r="A32" s="89"/>
      <c r="B32" s="89"/>
      <c r="C32" s="60" t="s">
        <v>13</v>
      </c>
      <c r="D32" s="52"/>
      <c r="E32" s="52"/>
      <c r="F32" s="53">
        <v>334193</v>
      </c>
      <c r="G32" s="54">
        <f t="shared" si="2"/>
        <v>46.329727062007166</v>
      </c>
      <c r="H32" s="53">
        <v>398131</v>
      </c>
      <c r="I32" s="54">
        <f t="shared" si="0"/>
        <v>-16.059538192203071</v>
      </c>
    </row>
    <row r="33" spans="1:9" ht="18" customHeight="1">
      <c r="A33" s="89"/>
      <c r="B33" s="89"/>
      <c r="C33" s="62"/>
      <c r="D33" s="52" t="s">
        <v>14</v>
      </c>
      <c r="E33" s="52"/>
      <c r="F33" s="53">
        <v>29436</v>
      </c>
      <c r="G33" s="54">
        <f t="shared" si="2"/>
        <v>4.0807612541173599</v>
      </c>
      <c r="H33" s="53">
        <v>46105</v>
      </c>
      <c r="I33" s="54">
        <f t="shared" si="0"/>
        <v>-36.15443010519467</v>
      </c>
    </row>
    <row r="34" spans="1:9" ht="18" customHeight="1">
      <c r="A34" s="89"/>
      <c r="B34" s="89"/>
      <c r="C34" s="62"/>
      <c r="D34" s="52" t="s">
        <v>33</v>
      </c>
      <c r="E34" s="52"/>
      <c r="F34" s="53">
        <v>11331</v>
      </c>
      <c r="G34" s="54">
        <f t="shared" si="2"/>
        <v>1.5708352279658857</v>
      </c>
      <c r="H34" s="53">
        <v>11173</v>
      </c>
      <c r="I34" s="54">
        <f t="shared" si="0"/>
        <v>1.4141233330349889</v>
      </c>
    </row>
    <row r="35" spans="1:9" ht="18" customHeight="1">
      <c r="A35" s="89"/>
      <c r="B35" s="89"/>
      <c r="C35" s="62"/>
      <c r="D35" s="52" t="s">
        <v>34</v>
      </c>
      <c r="E35" s="52"/>
      <c r="F35" s="53">
        <v>232611</v>
      </c>
      <c r="G35" s="54">
        <f t="shared" si="2"/>
        <v>32.247246775427818</v>
      </c>
      <c r="H35" s="53">
        <v>271603</v>
      </c>
      <c r="I35" s="54">
        <f t="shared" si="0"/>
        <v>-14.356247905950969</v>
      </c>
    </row>
    <row r="36" spans="1:9" ht="18" customHeight="1">
      <c r="A36" s="89"/>
      <c r="B36" s="89"/>
      <c r="C36" s="62"/>
      <c r="D36" s="52" t="s">
        <v>35</v>
      </c>
      <c r="E36" s="52"/>
      <c r="F36" s="53">
        <v>11275</v>
      </c>
      <c r="G36" s="54">
        <f t="shared" si="2"/>
        <v>1.563071855556911</v>
      </c>
      <c r="H36" s="53">
        <v>11242</v>
      </c>
      <c r="I36" s="54">
        <f t="shared" si="0"/>
        <v>0.29354207436398383</v>
      </c>
    </row>
    <row r="37" spans="1:9" ht="18" customHeight="1">
      <c r="A37" s="89"/>
      <c r="B37" s="89"/>
      <c r="C37" s="62"/>
      <c r="D37" s="52" t="s">
        <v>15</v>
      </c>
      <c r="E37" s="52"/>
      <c r="F37" s="53">
        <v>16403</v>
      </c>
      <c r="G37" s="54">
        <f t="shared" si="2"/>
        <v>2.2739749575787149</v>
      </c>
      <c r="H37" s="53">
        <v>23623</v>
      </c>
      <c r="I37" s="54">
        <f t="shared" si="0"/>
        <v>-30.563433941497699</v>
      </c>
    </row>
    <row r="38" spans="1:9" ht="18" customHeight="1">
      <c r="A38" s="89"/>
      <c r="B38" s="89"/>
      <c r="C38" s="61"/>
      <c r="D38" s="52" t="s">
        <v>36</v>
      </c>
      <c r="E38" s="52"/>
      <c r="F38" s="53">
        <v>33137</v>
      </c>
      <c r="G38" s="54">
        <f t="shared" si="2"/>
        <v>4.5938369913604751</v>
      </c>
      <c r="H38" s="53">
        <v>34384</v>
      </c>
      <c r="I38" s="54">
        <f t="shared" si="0"/>
        <v>-3.6266868310842248</v>
      </c>
    </row>
    <row r="39" spans="1:9" ht="18" customHeight="1">
      <c r="A39" s="89"/>
      <c r="B39" s="89"/>
      <c r="C39" s="60" t="s">
        <v>16</v>
      </c>
      <c r="D39" s="52"/>
      <c r="E39" s="52"/>
      <c r="F39" s="53">
        <v>97467</v>
      </c>
      <c r="G39" s="54">
        <f t="shared" si="2"/>
        <v>13.512011046169887</v>
      </c>
      <c r="H39" s="53">
        <v>93234</v>
      </c>
      <c r="I39" s="54">
        <f t="shared" si="0"/>
        <v>4.5401892013643197</v>
      </c>
    </row>
    <row r="40" spans="1:9" ht="18" customHeight="1">
      <c r="A40" s="89"/>
      <c r="B40" s="89"/>
      <c r="C40" s="62"/>
      <c r="D40" s="60" t="s">
        <v>17</v>
      </c>
      <c r="E40" s="52"/>
      <c r="F40" s="53">
        <v>95881</v>
      </c>
      <c r="G40" s="54">
        <f t="shared" si="2"/>
        <v>13.292141249015716</v>
      </c>
      <c r="H40" s="53">
        <v>91670</v>
      </c>
      <c r="I40" s="54">
        <f t="shared" si="0"/>
        <v>4.5936511399585545</v>
      </c>
    </row>
    <row r="41" spans="1:9" ht="18" customHeight="1">
      <c r="A41" s="89"/>
      <c r="B41" s="89"/>
      <c r="C41" s="62"/>
      <c r="D41" s="62"/>
      <c r="E41" s="56" t="s">
        <v>91</v>
      </c>
      <c r="F41" s="53">
        <v>61434</v>
      </c>
      <c r="G41" s="54">
        <f t="shared" si="2"/>
        <v>8.5166967959453022</v>
      </c>
      <c r="H41" s="53">
        <v>62621</v>
      </c>
      <c r="I41" s="57">
        <f t="shared" si="0"/>
        <v>-1.8955302534293561</v>
      </c>
    </row>
    <row r="42" spans="1:9" ht="18" customHeight="1">
      <c r="A42" s="89"/>
      <c r="B42" s="89"/>
      <c r="C42" s="62"/>
      <c r="D42" s="61"/>
      <c r="E42" s="46" t="s">
        <v>37</v>
      </c>
      <c r="F42" s="53">
        <v>34447</v>
      </c>
      <c r="G42" s="54">
        <f t="shared" si="2"/>
        <v>4.7754444530704143</v>
      </c>
      <c r="H42" s="53">
        <v>29050</v>
      </c>
      <c r="I42" s="57">
        <f t="shared" si="0"/>
        <v>18.578313253012048</v>
      </c>
    </row>
    <row r="43" spans="1:9" ht="18" customHeight="1">
      <c r="A43" s="89"/>
      <c r="B43" s="89"/>
      <c r="C43" s="62"/>
      <c r="D43" s="52" t="s">
        <v>38</v>
      </c>
      <c r="E43" s="52"/>
      <c r="F43" s="53">
        <v>1586</v>
      </c>
      <c r="G43" s="54">
        <f t="shared" si="2"/>
        <v>0.21986979715416946</v>
      </c>
      <c r="H43" s="53">
        <v>1564</v>
      </c>
      <c r="I43" s="57">
        <f t="shared" si="0"/>
        <v>1.406649616368294</v>
      </c>
    </row>
    <row r="44" spans="1:9" ht="18" customHeight="1">
      <c r="A44" s="89"/>
      <c r="B44" s="89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0"/>
        <v>#DIV/0!</v>
      </c>
    </row>
    <row r="45" spans="1:9" ht="18" customHeight="1">
      <c r="A45" s="89"/>
      <c r="B45" s="89"/>
      <c r="C45" s="46" t="s">
        <v>18</v>
      </c>
      <c r="D45" s="46"/>
      <c r="E45" s="46"/>
      <c r="F45" s="53">
        <f>SUM(F28,F32,F39)</f>
        <v>721336</v>
      </c>
      <c r="G45" s="54">
        <f t="shared" si="2"/>
        <v>100</v>
      </c>
      <c r="H45" s="53">
        <f>SUM(H28,H32,H39)</f>
        <v>788998</v>
      </c>
      <c r="I45" s="54">
        <f t="shared" si="0"/>
        <v>-8.5756871373564909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Normal="100" zoomScaleSheetLayoutView="100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J29" sqref="J29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87" t="s">
        <v>259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9" t="s">
        <v>114</v>
      </c>
      <c r="B6" s="47"/>
      <c r="C6" s="47"/>
      <c r="D6" s="47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89" t="s">
        <v>115</v>
      </c>
      <c r="B7" s="60" t="s">
        <v>116</v>
      </c>
      <c r="C7" s="52"/>
      <c r="D7" s="65" t="s">
        <v>117</v>
      </c>
      <c r="E7" s="69">
        <v>706740</v>
      </c>
      <c r="F7" s="35">
        <v>801618</v>
      </c>
      <c r="G7" s="35">
        <v>876366</v>
      </c>
      <c r="H7" s="35">
        <v>802009</v>
      </c>
      <c r="I7" s="35">
        <v>730821</v>
      </c>
    </row>
    <row r="8" spans="1:9" ht="27" customHeight="1">
      <c r="A8" s="89"/>
      <c r="B8" s="79"/>
      <c r="C8" s="52" t="s">
        <v>118</v>
      </c>
      <c r="D8" s="65" t="s">
        <v>41</v>
      </c>
      <c r="E8" s="70">
        <v>438752</v>
      </c>
      <c r="F8" s="70">
        <v>437970</v>
      </c>
      <c r="G8" s="70">
        <v>493314</v>
      </c>
      <c r="H8" s="70">
        <v>491515</v>
      </c>
      <c r="I8" s="71">
        <v>486633</v>
      </c>
    </row>
    <row r="9" spans="1:9" ht="27" customHeight="1">
      <c r="A9" s="89"/>
      <c r="B9" s="52" t="s">
        <v>119</v>
      </c>
      <c r="C9" s="52"/>
      <c r="D9" s="65"/>
      <c r="E9" s="70">
        <v>698349</v>
      </c>
      <c r="F9" s="70">
        <v>778826</v>
      </c>
      <c r="G9" s="70">
        <v>857868</v>
      </c>
      <c r="H9" s="70">
        <v>788998</v>
      </c>
      <c r="I9" s="72">
        <v>721336</v>
      </c>
    </row>
    <row r="10" spans="1:9" ht="27" customHeight="1">
      <c r="A10" s="89"/>
      <c r="B10" s="52" t="s">
        <v>120</v>
      </c>
      <c r="C10" s="52"/>
      <c r="D10" s="65"/>
      <c r="E10" s="70">
        <v>8391</v>
      </c>
      <c r="F10" s="70">
        <v>22792</v>
      </c>
      <c r="G10" s="70">
        <v>18498</v>
      </c>
      <c r="H10" s="70">
        <v>13011</v>
      </c>
      <c r="I10" s="72">
        <v>9485</v>
      </c>
    </row>
    <row r="11" spans="1:9" ht="27" customHeight="1">
      <c r="A11" s="89"/>
      <c r="B11" s="52" t="s">
        <v>121</v>
      </c>
      <c r="C11" s="52"/>
      <c r="D11" s="65"/>
      <c r="E11" s="70">
        <v>7221</v>
      </c>
      <c r="F11" s="70">
        <v>6003</v>
      </c>
      <c r="G11" s="70">
        <v>6811</v>
      </c>
      <c r="H11" s="70">
        <v>7677</v>
      </c>
      <c r="I11" s="72">
        <v>7281</v>
      </c>
    </row>
    <row r="12" spans="1:9" ht="27" customHeight="1">
      <c r="A12" s="89"/>
      <c r="B12" s="52" t="s">
        <v>122</v>
      </c>
      <c r="C12" s="52"/>
      <c r="D12" s="65"/>
      <c r="E12" s="70">
        <v>1170</v>
      </c>
      <c r="F12" s="70">
        <v>16789</v>
      </c>
      <c r="G12" s="70">
        <v>11687</v>
      </c>
      <c r="H12" s="70">
        <v>5334</v>
      </c>
      <c r="I12" s="72">
        <v>2204</v>
      </c>
    </row>
    <row r="13" spans="1:9" ht="27" customHeight="1">
      <c r="A13" s="89"/>
      <c r="B13" s="52" t="s">
        <v>123</v>
      </c>
      <c r="C13" s="52"/>
      <c r="D13" s="65"/>
      <c r="E13" s="70">
        <v>-259</v>
      </c>
      <c r="F13" s="70">
        <v>15619</v>
      </c>
      <c r="G13" s="70">
        <v>-5102</v>
      </c>
      <c r="H13" s="70">
        <v>-6354</v>
      </c>
      <c r="I13" s="72">
        <v>-3130</v>
      </c>
    </row>
    <row r="14" spans="1:9" ht="27" customHeight="1">
      <c r="A14" s="89"/>
      <c r="B14" s="52" t="s">
        <v>124</v>
      </c>
      <c r="C14" s="52"/>
      <c r="D14" s="65"/>
      <c r="E14" s="70">
        <v>0</v>
      </c>
      <c r="F14" s="70">
        <v>0</v>
      </c>
      <c r="G14" s="70">
        <v>0</v>
      </c>
      <c r="H14" s="70">
        <v>0</v>
      </c>
      <c r="I14" s="72">
        <v>0</v>
      </c>
    </row>
    <row r="15" spans="1:9" ht="27" customHeight="1">
      <c r="A15" s="89"/>
      <c r="B15" s="52" t="s">
        <v>125</v>
      </c>
      <c r="C15" s="52"/>
      <c r="D15" s="65"/>
      <c r="E15" s="70">
        <v>-2157</v>
      </c>
      <c r="F15" s="70">
        <v>15830</v>
      </c>
      <c r="G15" s="70">
        <v>22497</v>
      </c>
      <c r="H15" s="70">
        <v>-10248</v>
      </c>
      <c r="I15" s="72">
        <v>-9355</v>
      </c>
    </row>
    <row r="16" spans="1:9" ht="27" customHeight="1">
      <c r="A16" s="89"/>
      <c r="B16" s="52" t="s">
        <v>126</v>
      </c>
      <c r="C16" s="52"/>
      <c r="D16" s="65" t="s">
        <v>42</v>
      </c>
      <c r="E16" s="70">
        <v>70399</v>
      </c>
      <c r="F16" s="70">
        <v>72980</v>
      </c>
      <c r="G16" s="70">
        <v>108909</v>
      </c>
      <c r="H16" s="70">
        <v>109437</v>
      </c>
      <c r="I16" s="72">
        <v>106201</v>
      </c>
    </row>
    <row r="17" spans="1:9" ht="27" customHeight="1">
      <c r="A17" s="89"/>
      <c r="B17" s="52" t="s">
        <v>127</v>
      </c>
      <c r="C17" s="52"/>
      <c r="D17" s="65" t="s">
        <v>43</v>
      </c>
      <c r="E17" s="70">
        <v>79380</v>
      </c>
      <c r="F17" s="70">
        <v>167019</v>
      </c>
      <c r="G17" s="70">
        <v>160638</v>
      </c>
      <c r="H17" s="70">
        <v>150817</v>
      </c>
      <c r="I17" s="72">
        <v>173890</v>
      </c>
    </row>
    <row r="18" spans="1:9" ht="27" customHeight="1">
      <c r="A18" s="89"/>
      <c r="B18" s="52" t="s">
        <v>128</v>
      </c>
      <c r="C18" s="52"/>
      <c r="D18" s="65" t="s">
        <v>44</v>
      </c>
      <c r="E18" s="70">
        <v>1339206</v>
      </c>
      <c r="F18" s="70">
        <v>1356029</v>
      </c>
      <c r="G18" s="70">
        <v>1351566</v>
      </c>
      <c r="H18" s="70">
        <v>1312865</v>
      </c>
      <c r="I18" s="72">
        <v>1275308</v>
      </c>
    </row>
    <row r="19" spans="1:9" ht="27" customHeight="1">
      <c r="A19" s="89"/>
      <c r="B19" s="52" t="s">
        <v>129</v>
      </c>
      <c r="C19" s="52"/>
      <c r="D19" s="65" t="s">
        <v>130</v>
      </c>
      <c r="E19" s="70">
        <f>E17+E18-E16</f>
        <v>1348187</v>
      </c>
      <c r="F19" s="70">
        <f>F17+F18-F16</f>
        <v>1450068</v>
      </c>
      <c r="G19" s="70">
        <f>G17+G18-G16</f>
        <v>1403295</v>
      </c>
      <c r="H19" s="70">
        <f>H17+H18-H16</f>
        <v>1354245</v>
      </c>
      <c r="I19" s="70">
        <f>I17+I18-I16</f>
        <v>1342997</v>
      </c>
    </row>
    <row r="20" spans="1:9" ht="27" customHeight="1">
      <c r="A20" s="89"/>
      <c r="B20" s="52" t="s">
        <v>131</v>
      </c>
      <c r="C20" s="52"/>
      <c r="D20" s="65" t="s">
        <v>132</v>
      </c>
      <c r="E20" s="73">
        <f>E18/E8</f>
        <v>3.0523074538691564</v>
      </c>
      <c r="F20" s="73">
        <f>F18/F8</f>
        <v>3.096168687353015</v>
      </c>
      <c r="G20" s="73">
        <f>G18/G8</f>
        <v>2.7397681801043556</v>
      </c>
      <c r="H20" s="73">
        <f>H18/H8</f>
        <v>2.6710578517440973</v>
      </c>
      <c r="I20" s="73">
        <f>I18/I8</f>
        <v>2.6206771838325804</v>
      </c>
    </row>
    <row r="21" spans="1:9" ht="27" customHeight="1">
      <c r="A21" s="89"/>
      <c r="B21" s="52" t="s">
        <v>133</v>
      </c>
      <c r="C21" s="52"/>
      <c r="D21" s="65" t="s">
        <v>134</v>
      </c>
      <c r="E21" s="73">
        <f>E19/E8</f>
        <v>3.0727768762307637</v>
      </c>
      <c r="F21" s="73">
        <f>F19/F8</f>
        <v>3.3108843071443248</v>
      </c>
      <c r="G21" s="73">
        <f>G19/G8</f>
        <v>2.8446283705712792</v>
      </c>
      <c r="H21" s="73">
        <f>H19/H8</f>
        <v>2.7552465336764902</v>
      </c>
      <c r="I21" s="73">
        <f>I19/I8</f>
        <v>2.7597737925705821</v>
      </c>
    </row>
    <row r="22" spans="1:9" ht="27" customHeight="1">
      <c r="A22" s="89"/>
      <c r="B22" s="52" t="s">
        <v>135</v>
      </c>
      <c r="C22" s="52"/>
      <c r="D22" s="65" t="s">
        <v>136</v>
      </c>
      <c r="E22" s="70">
        <f>E18/E24*1000000</f>
        <v>696949.55829354282</v>
      </c>
      <c r="F22" s="70">
        <f>F18/F24*1000000</f>
        <v>718071.39468087815</v>
      </c>
      <c r="G22" s="70">
        <f>G18/G24*1000000</f>
        <v>715708.05832563736</v>
      </c>
      <c r="H22" s="70">
        <f>H18/H24*1000000</f>
        <v>695214.33655011142</v>
      </c>
      <c r="I22" s="70">
        <f>I18/I24*1000000</f>
        <v>675326.40836418793</v>
      </c>
    </row>
    <row r="23" spans="1:9" ht="27" customHeight="1">
      <c r="A23" s="89"/>
      <c r="B23" s="52" t="s">
        <v>137</v>
      </c>
      <c r="C23" s="52"/>
      <c r="D23" s="65" t="s">
        <v>138</v>
      </c>
      <c r="E23" s="70">
        <f>E19/E24*1000000</f>
        <v>701623.45012425026</v>
      </c>
      <c r="F23" s="70">
        <f>F19/F24*1000000</f>
        <v>767868.79273386602</v>
      </c>
      <c r="G23" s="70">
        <f>G19/G24*1000000</f>
        <v>743100.62528065615</v>
      </c>
      <c r="H23" s="70">
        <f>H19/H24*1000000</f>
        <v>717126.69558660302</v>
      </c>
      <c r="I23" s="70">
        <f>I19/I24*1000000</f>
        <v>711170.43134198105</v>
      </c>
    </row>
    <row r="24" spans="1:9" ht="27" customHeight="1">
      <c r="A24" s="89"/>
      <c r="B24" s="74" t="s">
        <v>139</v>
      </c>
      <c r="C24" s="75"/>
      <c r="D24" s="65" t="s">
        <v>140</v>
      </c>
      <c r="E24" s="70">
        <v>1921525</v>
      </c>
      <c r="F24" s="70">
        <v>1888432</v>
      </c>
      <c r="G24" s="70">
        <v>1888432</v>
      </c>
      <c r="H24" s="72">
        <v>1888432</v>
      </c>
      <c r="I24" s="72">
        <v>1888432</v>
      </c>
    </row>
    <row r="25" spans="1:9" ht="27" customHeight="1">
      <c r="A25" s="89"/>
      <c r="B25" s="46" t="s">
        <v>141</v>
      </c>
      <c r="C25" s="46"/>
      <c r="D25" s="46"/>
      <c r="E25" s="70">
        <v>415428</v>
      </c>
      <c r="F25" s="70">
        <v>421760</v>
      </c>
      <c r="G25" s="70">
        <v>437957</v>
      </c>
      <c r="H25" s="70">
        <v>428689</v>
      </c>
      <c r="I25" s="53">
        <v>432541</v>
      </c>
    </row>
    <row r="26" spans="1:9" ht="27" customHeight="1">
      <c r="A26" s="89"/>
      <c r="B26" s="46" t="s">
        <v>142</v>
      </c>
      <c r="C26" s="46"/>
      <c r="D26" s="46"/>
      <c r="E26" s="76">
        <v>0.53</v>
      </c>
      <c r="F26" s="76">
        <v>0.53500000000000003</v>
      </c>
      <c r="G26" s="76">
        <v>0.51100000000000001</v>
      </c>
      <c r="H26" s="76">
        <v>0.50802999999999998</v>
      </c>
      <c r="I26" s="77">
        <v>0.50575999999999999</v>
      </c>
    </row>
    <row r="27" spans="1:9" ht="27" customHeight="1">
      <c r="A27" s="89"/>
      <c r="B27" s="46" t="s">
        <v>143</v>
      </c>
      <c r="C27" s="46"/>
      <c r="D27" s="46"/>
      <c r="E27" s="57">
        <v>0.3</v>
      </c>
      <c r="F27" s="57">
        <v>4</v>
      </c>
      <c r="G27" s="57">
        <v>2.7</v>
      </c>
      <c r="H27" s="57">
        <v>1.2</v>
      </c>
      <c r="I27" s="54">
        <v>0.5</v>
      </c>
    </row>
    <row r="28" spans="1:9" ht="27" customHeight="1">
      <c r="A28" s="89"/>
      <c r="B28" s="46" t="s">
        <v>144</v>
      </c>
      <c r="C28" s="46"/>
      <c r="D28" s="46"/>
      <c r="E28" s="57">
        <v>98.4</v>
      </c>
      <c r="F28" s="57">
        <v>97.2</v>
      </c>
      <c r="G28" s="57">
        <v>89.4</v>
      </c>
      <c r="H28" s="57">
        <v>95.1</v>
      </c>
      <c r="I28" s="54">
        <v>96.2</v>
      </c>
    </row>
    <row r="29" spans="1:9" ht="27" customHeight="1">
      <c r="A29" s="89"/>
      <c r="B29" s="46" t="s">
        <v>145</v>
      </c>
      <c r="C29" s="46"/>
      <c r="D29" s="46"/>
      <c r="E29" s="57">
        <v>47.3</v>
      </c>
      <c r="F29" s="57">
        <v>40.5</v>
      </c>
      <c r="G29" s="57">
        <v>42.2</v>
      </c>
      <c r="H29" s="57">
        <v>47.9</v>
      </c>
      <c r="I29" s="54">
        <v>50</v>
      </c>
    </row>
    <row r="30" spans="1:9" ht="27" customHeight="1">
      <c r="A30" s="89"/>
      <c r="B30" s="89" t="s">
        <v>146</v>
      </c>
      <c r="C30" s="46" t="s">
        <v>147</v>
      </c>
      <c r="D30" s="46"/>
      <c r="E30" s="57">
        <v>0</v>
      </c>
      <c r="F30" s="57">
        <v>0</v>
      </c>
      <c r="G30" s="57">
        <v>0</v>
      </c>
      <c r="H30" s="57">
        <v>0</v>
      </c>
      <c r="I30" s="54">
        <v>0</v>
      </c>
    </row>
    <row r="31" spans="1:9" ht="27" customHeight="1">
      <c r="A31" s="89"/>
      <c r="B31" s="89"/>
      <c r="C31" s="46" t="s">
        <v>148</v>
      </c>
      <c r="D31" s="46"/>
      <c r="E31" s="57">
        <v>0</v>
      </c>
      <c r="F31" s="57">
        <v>0</v>
      </c>
      <c r="G31" s="57">
        <v>0</v>
      </c>
      <c r="H31" s="57">
        <v>0</v>
      </c>
      <c r="I31" s="54">
        <v>0</v>
      </c>
    </row>
    <row r="32" spans="1:9" ht="27" customHeight="1">
      <c r="A32" s="89"/>
      <c r="B32" s="89"/>
      <c r="C32" s="46" t="s">
        <v>149</v>
      </c>
      <c r="D32" s="46"/>
      <c r="E32" s="57">
        <v>11.5</v>
      </c>
      <c r="F32" s="57">
        <v>11.3</v>
      </c>
      <c r="G32" s="57">
        <v>11.1</v>
      </c>
      <c r="H32" s="57">
        <v>11</v>
      </c>
      <c r="I32" s="54">
        <v>10.9</v>
      </c>
    </row>
    <row r="33" spans="1:9" ht="27" customHeight="1">
      <c r="A33" s="89"/>
      <c r="B33" s="89"/>
      <c r="C33" s="46" t="s">
        <v>150</v>
      </c>
      <c r="D33" s="46"/>
      <c r="E33" s="57">
        <v>198.5</v>
      </c>
      <c r="F33" s="57">
        <v>192.9</v>
      </c>
      <c r="G33" s="57">
        <v>170.4</v>
      </c>
      <c r="H33" s="57">
        <v>169.9</v>
      </c>
      <c r="I33" s="78">
        <v>164.6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15" activePane="bottomRight" state="frozen"/>
      <selection activeCell="L8" sqref="L8"/>
      <selection pane="topRight" activeCell="L8" sqref="L8"/>
      <selection pane="bottomLeft" activeCell="L8" sqref="L8"/>
      <selection pane="bottomRight" activeCell="H27" sqref="H2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6" t="s">
        <v>259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5" t="s">
        <v>48</v>
      </c>
      <c r="B6" s="96"/>
      <c r="C6" s="96"/>
      <c r="D6" s="96"/>
      <c r="E6" s="96"/>
      <c r="F6" s="100" t="s">
        <v>260</v>
      </c>
      <c r="G6" s="100"/>
      <c r="H6" s="100" t="s">
        <v>261</v>
      </c>
      <c r="I6" s="100"/>
      <c r="J6" s="100" t="s">
        <v>262</v>
      </c>
      <c r="K6" s="100"/>
      <c r="L6" s="100"/>
      <c r="M6" s="100"/>
      <c r="N6" s="100"/>
      <c r="O6" s="100"/>
    </row>
    <row r="7" spans="1:25" ht="16" customHeight="1">
      <c r="A7" s="96"/>
      <c r="B7" s="96"/>
      <c r="C7" s="96"/>
      <c r="D7" s="96"/>
      <c r="E7" s="96"/>
      <c r="F7" s="50" t="s">
        <v>235</v>
      </c>
      <c r="G7" s="50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</row>
    <row r="8" spans="1:25" ht="16" customHeight="1">
      <c r="A8" s="93" t="s">
        <v>82</v>
      </c>
      <c r="B8" s="60" t="s">
        <v>49</v>
      </c>
      <c r="C8" s="52"/>
      <c r="D8" s="52"/>
      <c r="E8" s="65" t="s">
        <v>40</v>
      </c>
      <c r="F8" s="53">
        <v>2921</v>
      </c>
      <c r="G8" s="53">
        <v>2647</v>
      </c>
      <c r="H8" s="53">
        <v>3597</v>
      </c>
      <c r="I8" s="53">
        <v>3603</v>
      </c>
      <c r="J8" s="53">
        <v>5071</v>
      </c>
      <c r="K8" s="53">
        <v>5272</v>
      </c>
      <c r="L8" s="53"/>
      <c r="M8" s="53"/>
      <c r="N8" s="53"/>
      <c r="O8" s="53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93"/>
      <c r="B9" s="62"/>
      <c r="C9" s="52" t="s">
        <v>50</v>
      </c>
      <c r="D9" s="52"/>
      <c r="E9" s="65" t="s">
        <v>41</v>
      </c>
      <c r="F9" s="53">
        <v>2823</v>
      </c>
      <c r="G9" s="53">
        <v>2644</v>
      </c>
      <c r="H9" s="53">
        <v>3595</v>
      </c>
      <c r="I9" s="53">
        <v>3603</v>
      </c>
      <c r="J9" s="53">
        <v>5071</v>
      </c>
      <c r="K9" s="53">
        <v>5272</v>
      </c>
      <c r="L9" s="53"/>
      <c r="M9" s="53"/>
      <c r="N9" s="53"/>
      <c r="O9" s="53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93"/>
      <c r="B10" s="61"/>
      <c r="C10" s="52" t="s">
        <v>51</v>
      </c>
      <c r="D10" s="52"/>
      <c r="E10" s="65" t="s">
        <v>42</v>
      </c>
      <c r="F10" s="53">
        <v>98</v>
      </c>
      <c r="G10" s="53">
        <v>3</v>
      </c>
      <c r="H10" s="53">
        <v>2</v>
      </c>
      <c r="I10" s="53">
        <v>0</v>
      </c>
      <c r="J10" s="66">
        <v>0</v>
      </c>
      <c r="K10" s="66">
        <v>0</v>
      </c>
      <c r="L10" s="53"/>
      <c r="M10" s="53"/>
      <c r="N10" s="53"/>
      <c r="O10" s="53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93"/>
      <c r="B11" s="60" t="s">
        <v>52</v>
      </c>
      <c r="C11" s="52"/>
      <c r="D11" s="52"/>
      <c r="E11" s="65" t="s">
        <v>43</v>
      </c>
      <c r="F11" s="53">
        <v>2369</v>
      </c>
      <c r="G11" s="53">
        <v>2047</v>
      </c>
      <c r="H11" s="53">
        <v>2942</v>
      </c>
      <c r="I11" s="53">
        <v>3217</v>
      </c>
      <c r="J11" s="53">
        <v>5518</v>
      </c>
      <c r="K11" s="53">
        <v>5648</v>
      </c>
      <c r="L11" s="53"/>
      <c r="M11" s="53"/>
      <c r="N11" s="53"/>
      <c r="O11" s="53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93"/>
      <c r="B12" s="62"/>
      <c r="C12" s="52" t="s">
        <v>53</v>
      </c>
      <c r="D12" s="52"/>
      <c r="E12" s="65" t="s">
        <v>44</v>
      </c>
      <c r="F12" s="53">
        <v>2369</v>
      </c>
      <c r="G12" s="53">
        <v>2047</v>
      </c>
      <c r="H12" s="53">
        <v>2942</v>
      </c>
      <c r="I12" s="53">
        <v>3144</v>
      </c>
      <c r="J12" s="53">
        <v>5518</v>
      </c>
      <c r="K12" s="53">
        <v>5648</v>
      </c>
      <c r="L12" s="53"/>
      <c r="M12" s="53"/>
      <c r="N12" s="53"/>
      <c r="O12" s="53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93"/>
      <c r="B13" s="61"/>
      <c r="C13" s="52" t="s">
        <v>54</v>
      </c>
      <c r="D13" s="52"/>
      <c r="E13" s="65" t="s">
        <v>45</v>
      </c>
      <c r="F13" s="53">
        <v>0</v>
      </c>
      <c r="G13" s="53">
        <v>0</v>
      </c>
      <c r="H13" s="66">
        <v>0</v>
      </c>
      <c r="I13" s="66">
        <v>73</v>
      </c>
      <c r="J13" s="66">
        <v>0</v>
      </c>
      <c r="K13" s="66">
        <v>0</v>
      </c>
      <c r="L13" s="53"/>
      <c r="M13" s="53"/>
      <c r="N13" s="53"/>
      <c r="O13" s="53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93"/>
      <c r="B14" s="52" t="s">
        <v>55</v>
      </c>
      <c r="C14" s="52"/>
      <c r="D14" s="52"/>
      <c r="E14" s="65" t="s">
        <v>152</v>
      </c>
      <c r="F14" s="53">
        <f t="shared" ref="F14:O15" si="0">F9-F12</f>
        <v>454</v>
      </c>
      <c r="G14" s="53">
        <f t="shared" si="0"/>
        <v>597</v>
      </c>
      <c r="H14" s="53">
        <f t="shared" si="0"/>
        <v>653</v>
      </c>
      <c r="I14" s="53">
        <f t="shared" si="0"/>
        <v>459</v>
      </c>
      <c r="J14" s="53">
        <f t="shared" si="0"/>
        <v>-447</v>
      </c>
      <c r="K14" s="53">
        <f t="shared" si="0"/>
        <v>-376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93"/>
      <c r="B15" s="52" t="s">
        <v>56</v>
      </c>
      <c r="C15" s="52"/>
      <c r="D15" s="52"/>
      <c r="E15" s="65" t="s">
        <v>153</v>
      </c>
      <c r="F15" s="53">
        <f t="shared" si="0"/>
        <v>98</v>
      </c>
      <c r="G15" s="53">
        <f t="shared" si="0"/>
        <v>3</v>
      </c>
      <c r="H15" s="53">
        <f t="shared" si="0"/>
        <v>2</v>
      </c>
      <c r="I15" s="53">
        <f t="shared" si="0"/>
        <v>-73</v>
      </c>
      <c r="J15" s="53">
        <f t="shared" si="0"/>
        <v>0</v>
      </c>
      <c r="K15" s="53">
        <f t="shared" si="0"/>
        <v>0</v>
      </c>
      <c r="L15" s="53">
        <f t="shared" si="0"/>
        <v>0</v>
      </c>
      <c r="M15" s="53">
        <f t="shared" si="0"/>
        <v>0</v>
      </c>
      <c r="N15" s="53">
        <f t="shared" si="0"/>
        <v>0</v>
      </c>
      <c r="O15" s="53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93"/>
      <c r="B16" s="52" t="s">
        <v>57</v>
      </c>
      <c r="C16" s="52"/>
      <c r="D16" s="52"/>
      <c r="E16" s="65" t="s">
        <v>154</v>
      </c>
      <c r="F16" s="53">
        <f t="shared" ref="F16:O16" si="1">F8-F11</f>
        <v>552</v>
      </c>
      <c r="G16" s="53">
        <f t="shared" si="1"/>
        <v>600</v>
      </c>
      <c r="H16" s="53">
        <f t="shared" si="1"/>
        <v>655</v>
      </c>
      <c r="I16" s="53">
        <f t="shared" si="1"/>
        <v>386</v>
      </c>
      <c r="J16" s="53">
        <f t="shared" si="1"/>
        <v>-447</v>
      </c>
      <c r="K16" s="53">
        <f t="shared" si="1"/>
        <v>-376</v>
      </c>
      <c r="L16" s="53">
        <f t="shared" si="1"/>
        <v>0</v>
      </c>
      <c r="M16" s="53">
        <f t="shared" si="1"/>
        <v>0</v>
      </c>
      <c r="N16" s="53">
        <f t="shared" si="1"/>
        <v>0</v>
      </c>
      <c r="O16" s="53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93"/>
      <c r="B17" s="52" t="s">
        <v>58</v>
      </c>
      <c r="C17" s="52"/>
      <c r="D17" s="52"/>
      <c r="E17" s="50"/>
      <c r="F17" s="66">
        <v>0</v>
      </c>
      <c r="G17" s="66">
        <v>0</v>
      </c>
      <c r="H17" s="66">
        <v>0</v>
      </c>
      <c r="I17" s="66">
        <v>0</v>
      </c>
      <c r="J17" s="53">
        <v>0</v>
      </c>
      <c r="K17" s="53">
        <v>0</v>
      </c>
      <c r="L17" s="53"/>
      <c r="M17" s="53"/>
      <c r="N17" s="66"/>
      <c r="O17" s="67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93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/>
      <c r="M18" s="67"/>
      <c r="N18" s="67"/>
      <c r="O18" s="67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93" t="s">
        <v>83</v>
      </c>
      <c r="B19" s="60" t="s">
        <v>60</v>
      </c>
      <c r="C19" s="52"/>
      <c r="D19" s="52"/>
      <c r="E19" s="65"/>
      <c r="F19" s="53">
        <v>0</v>
      </c>
      <c r="G19" s="53">
        <v>4</v>
      </c>
      <c r="H19" s="53">
        <v>3</v>
      </c>
      <c r="I19" s="53">
        <v>37</v>
      </c>
      <c r="J19" s="53">
        <v>2492</v>
      </c>
      <c r="K19" s="53">
        <v>1940</v>
      </c>
      <c r="L19" s="53"/>
      <c r="M19" s="53"/>
      <c r="N19" s="53"/>
      <c r="O19" s="53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93"/>
      <c r="B20" s="61"/>
      <c r="C20" s="52" t="s">
        <v>61</v>
      </c>
      <c r="D20" s="52"/>
      <c r="E20" s="65"/>
      <c r="F20" s="53">
        <v>0</v>
      </c>
      <c r="G20" s="53">
        <v>0</v>
      </c>
      <c r="H20" s="53">
        <v>0</v>
      </c>
      <c r="I20" s="53">
        <v>0</v>
      </c>
      <c r="J20" s="53">
        <v>418</v>
      </c>
      <c r="K20" s="66">
        <v>339</v>
      </c>
      <c r="L20" s="53"/>
      <c r="M20" s="53"/>
      <c r="N20" s="53"/>
      <c r="O20" s="53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93"/>
      <c r="B21" s="79" t="s">
        <v>62</v>
      </c>
      <c r="C21" s="52"/>
      <c r="D21" s="52"/>
      <c r="E21" s="65" t="s">
        <v>155</v>
      </c>
      <c r="F21" s="53">
        <v>0</v>
      </c>
      <c r="G21" s="53">
        <v>4</v>
      </c>
      <c r="H21" s="53">
        <v>3</v>
      </c>
      <c r="I21" s="53">
        <v>37</v>
      </c>
      <c r="J21" s="53">
        <v>2338</v>
      </c>
      <c r="K21" s="53">
        <v>1805</v>
      </c>
      <c r="L21" s="53"/>
      <c r="M21" s="53"/>
      <c r="N21" s="53"/>
      <c r="O21" s="53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93"/>
      <c r="B22" s="60" t="s">
        <v>63</v>
      </c>
      <c r="C22" s="52"/>
      <c r="D22" s="52"/>
      <c r="E22" s="65" t="s">
        <v>156</v>
      </c>
      <c r="F22" s="53">
        <v>898</v>
      </c>
      <c r="G22" s="53">
        <v>935</v>
      </c>
      <c r="H22" s="53">
        <v>795</v>
      </c>
      <c r="I22" s="53">
        <v>832</v>
      </c>
      <c r="J22" s="53">
        <v>2868</v>
      </c>
      <c r="K22" s="53">
        <v>2381</v>
      </c>
      <c r="L22" s="53"/>
      <c r="M22" s="53"/>
      <c r="N22" s="53"/>
      <c r="O22" s="53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93"/>
      <c r="B23" s="61" t="s">
        <v>64</v>
      </c>
      <c r="C23" s="52" t="s">
        <v>65</v>
      </c>
      <c r="D23" s="52"/>
      <c r="E23" s="65"/>
      <c r="F23" s="53">
        <v>370</v>
      </c>
      <c r="G23" s="53">
        <v>388</v>
      </c>
      <c r="H23" s="53">
        <v>206</v>
      </c>
      <c r="I23" s="53">
        <v>326</v>
      </c>
      <c r="J23" s="53">
        <v>500</v>
      </c>
      <c r="K23" s="53">
        <v>499</v>
      </c>
      <c r="L23" s="53"/>
      <c r="M23" s="53"/>
      <c r="N23" s="53"/>
      <c r="O23" s="53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93"/>
      <c r="B24" s="52" t="s">
        <v>157</v>
      </c>
      <c r="C24" s="52"/>
      <c r="D24" s="52"/>
      <c r="E24" s="65" t="s">
        <v>158</v>
      </c>
      <c r="F24" s="53">
        <f t="shared" ref="F24:O24" si="2">F21-F22</f>
        <v>-898</v>
      </c>
      <c r="G24" s="53">
        <f t="shared" si="2"/>
        <v>-931</v>
      </c>
      <c r="H24" s="53">
        <f t="shared" si="2"/>
        <v>-792</v>
      </c>
      <c r="I24" s="53">
        <f t="shared" si="2"/>
        <v>-795</v>
      </c>
      <c r="J24" s="53">
        <f t="shared" si="2"/>
        <v>-530</v>
      </c>
      <c r="K24" s="53">
        <f t="shared" si="2"/>
        <v>-576</v>
      </c>
      <c r="L24" s="53">
        <f t="shared" si="2"/>
        <v>0</v>
      </c>
      <c r="M24" s="53">
        <f t="shared" si="2"/>
        <v>0</v>
      </c>
      <c r="N24" s="53">
        <f t="shared" si="2"/>
        <v>0</v>
      </c>
      <c r="O24" s="53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93"/>
      <c r="B25" s="60" t="s">
        <v>66</v>
      </c>
      <c r="C25" s="60"/>
      <c r="D25" s="60"/>
      <c r="E25" s="97" t="s">
        <v>159</v>
      </c>
      <c r="F25" s="101">
        <v>898</v>
      </c>
      <c r="G25" s="101">
        <v>931</v>
      </c>
      <c r="H25" s="101">
        <v>792</v>
      </c>
      <c r="I25" s="101">
        <v>795</v>
      </c>
      <c r="J25" s="101">
        <v>530</v>
      </c>
      <c r="K25" s="101">
        <v>576</v>
      </c>
      <c r="L25" s="101"/>
      <c r="M25" s="101"/>
      <c r="N25" s="101"/>
      <c r="O25" s="101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93"/>
      <c r="B26" s="79" t="s">
        <v>67</v>
      </c>
      <c r="C26" s="79"/>
      <c r="D26" s="79"/>
      <c r="E26" s="98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93"/>
      <c r="B27" s="52" t="s">
        <v>160</v>
      </c>
      <c r="C27" s="52"/>
      <c r="D27" s="52"/>
      <c r="E27" s="65" t="s">
        <v>161</v>
      </c>
      <c r="F27" s="53">
        <f t="shared" ref="F27:O27" si="3">F24+F25</f>
        <v>0</v>
      </c>
      <c r="G27" s="53">
        <f t="shared" si="3"/>
        <v>0</v>
      </c>
      <c r="H27" s="53">
        <f t="shared" si="3"/>
        <v>0</v>
      </c>
      <c r="I27" s="53">
        <f t="shared" si="3"/>
        <v>0</v>
      </c>
      <c r="J27" s="53">
        <f t="shared" si="3"/>
        <v>0</v>
      </c>
      <c r="K27" s="53">
        <f t="shared" si="3"/>
        <v>0</v>
      </c>
      <c r="L27" s="53">
        <f t="shared" si="3"/>
        <v>0</v>
      </c>
      <c r="M27" s="53">
        <f t="shared" si="3"/>
        <v>0</v>
      </c>
      <c r="N27" s="53">
        <f t="shared" si="3"/>
        <v>0</v>
      </c>
      <c r="O27" s="53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96" t="s">
        <v>68</v>
      </c>
      <c r="B30" s="96"/>
      <c r="C30" s="96"/>
      <c r="D30" s="96"/>
      <c r="E30" s="96"/>
      <c r="F30" s="103" t="s">
        <v>263</v>
      </c>
      <c r="G30" s="103"/>
      <c r="H30" s="103" t="s">
        <v>264</v>
      </c>
      <c r="I30" s="103"/>
      <c r="J30" s="103" t="s">
        <v>265</v>
      </c>
      <c r="K30" s="103"/>
      <c r="L30" s="103" t="s">
        <v>266</v>
      </c>
      <c r="M30" s="103"/>
      <c r="N30" s="103" t="s">
        <v>267</v>
      </c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96"/>
      <c r="B31" s="96"/>
      <c r="C31" s="96"/>
      <c r="D31" s="96"/>
      <c r="E31" s="96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93" t="s">
        <v>84</v>
      </c>
      <c r="B32" s="60" t="s">
        <v>49</v>
      </c>
      <c r="C32" s="52"/>
      <c r="D32" s="52"/>
      <c r="E32" s="65" t="s">
        <v>40</v>
      </c>
      <c r="F32" s="53">
        <v>233</v>
      </c>
      <c r="G32" s="53">
        <v>233</v>
      </c>
      <c r="H32" s="53">
        <v>487</v>
      </c>
      <c r="I32" s="53">
        <v>469</v>
      </c>
      <c r="J32" s="53">
        <v>1582</v>
      </c>
      <c r="K32" s="53">
        <v>1065</v>
      </c>
      <c r="L32" s="53">
        <v>1758</v>
      </c>
      <c r="M32" s="53">
        <v>455</v>
      </c>
      <c r="N32" s="53">
        <v>1</v>
      </c>
      <c r="O32" s="53">
        <v>208</v>
      </c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99"/>
      <c r="B33" s="62"/>
      <c r="C33" s="60" t="s">
        <v>69</v>
      </c>
      <c r="D33" s="52"/>
      <c r="E33" s="65"/>
      <c r="F33" s="53">
        <v>28</v>
      </c>
      <c r="G33" s="53">
        <v>28</v>
      </c>
      <c r="H33" s="53">
        <v>58</v>
      </c>
      <c r="I33" s="53">
        <v>58</v>
      </c>
      <c r="J33" s="53">
        <v>1582</v>
      </c>
      <c r="K33" s="53">
        <v>1065</v>
      </c>
      <c r="L33" s="53">
        <v>1758</v>
      </c>
      <c r="M33" s="53">
        <v>454</v>
      </c>
      <c r="N33" s="53">
        <v>0</v>
      </c>
      <c r="O33" s="53">
        <v>207</v>
      </c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99"/>
      <c r="B34" s="62"/>
      <c r="C34" s="61"/>
      <c r="D34" s="52" t="s">
        <v>70</v>
      </c>
      <c r="E34" s="65"/>
      <c r="F34" s="53">
        <v>28</v>
      </c>
      <c r="G34" s="53">
        <v>28</v>
      </c>
      <c r="H34" s="53">
        <v>58</v>
      </c>
      <c r="I34" s="53">
        <v>58</v>
      </c>
      <c r="J34" s="53">
        <v>330</v>
      </c>
      <c r="K34" s="53">
        <v>339</v>
      </c>
      <c r="L34" s="53">
        <v>1723</v>
      </c>
      <c r="M34" s="53">
        <v>431</v>
      </c>
      <c r="N34" s="53">
        <v>0</v>
      </c>
      <c r="O34" s="53">
        <v>207</v>
      </c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99"/>
      <c r="B35" s="61"/>
      <c r="C35" s="79" t="s">
        <v>71</v>
      </c>
      <c r="D35" s="52"/>
      <c r="E35" s="65"/>
      <c r="F35" s="53">
        <v>205</v>
      </c>
      <c r="G35" s="53">
        <v>205</v>
      </c>
      <c r="H35" s="53">
        <v>430</v>
      </c>
      <c r="I35" s="53">
        <v>411</v>
      </c>
      <c r="J35" s="67">
        <v>0</v>
      </c>
      <c r="K35" s="67">
        <v>0</v>
      </c>
      <c r="L35" s="53">
        <v>0</v>
      </c>
      <c r="M35" s="53">
        <v>1</v>
      </c>
      <c r="N35" s="53">
        <v>1</v>
      </c>
      <c r="O35" s="53">
        <v>1</v>
      </c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99"/>
      <c r="B36" s="60" t="s">
        <v>52</v>
      </c>
      <c r="C36" s="52"/>
      <c r="D36" s="52"/>
      <c r="E36" s="65" t="s">
        <v>41</v>
      </c>
      <c r="F36" s="53">
        <v>236</v>
      </c>
      <c r="G36" s="53">
        <v>235</v>
      </c>
      <c r="H36" s="53">
        <v>493</v>
      </c>
      <c r="I36" s="53">
        <v>473</v>
      </c>
      <c r="J36" s="53">
        <v>356</v>
      </c>
      <c r="K36" s="53">
        <v>331</v>
      </c>
      <c r="L36" s="53">
        <v>44</v>
      </c>
      <c r="M36" s="53">
        <v>36</v>
      </c>
      <c r="N36" s="53">
        <v>8</v>
      </c>
      <c r="O36" s="53">
        <v>10</v>
      </c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99"/>
      <c r="B37" s="62"/>
      <c r="C37" s="52" t="s">
        <v>72</v>
      </c>
      <c r="D37" s="52"/>
      <c r="E37" s="65"/>
      <c r="F37" s="53">
        <v>226</v>
      </c>
      <c r="G37" s="53">
        <v>222</v>
      </c>
      <c r="H37" s="53">
        <v>492</v>
      </c>
      <c r="I37" s="53">
        <v>471</v>
      </c>
      <c r="J37" s="53">
        <v>292</v>
      </c>
      <c r="K37" s="53">
        <v>260</v>
      </c>
      <c r="L37" s="53">
        <v>23</v>
      </c>
      <c r="M37" s="53">
        <v>13</v>
      </c>
      <c r="N37" s="53">
        <v>0</v>
      </c>
      <c r="O37" s="53">
        <v>0</v>
      </c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99"/>
      <c r="B38" s="61"/>
      <c r="C38" s="52" t="s">
        <v>73</v>
      </c>
      <c r="D38" s="52"/>
      <c r="E38" s="65"/>
      <c r="F38" s="53">
        <v>10</v>
      </c>
      <c r="G38" s="53">
        <v>12</v>
      </c>
      <c r="H38" s="53">
        <v>1</v>
      </c>
      <c r="I38" s="53">
        <v>1</v>
      </c>
      <c r="J38" s="53">
        <v>64</v>
      </c>
      <c r="K38" s="67">
        <v>71</v>
      </c>
      <c r="L38" s="53">
        <v>21</v>
      </c>
      <c r="M38" s="53">
        <v>23</v>
      </c>
      <c r="N38" s="53">
        <v>8</v>
      </c>
      <c r="O38" s="53">
        <v>10</v>
      </c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99"/>
      <c r="B39" s="46" t="s">
        <v>74</v>
      </c>
      <c r="C39" s="46"/>
      <c r="D39" s="46"/>
      <c r="E39" s="65" t="s">
        <v>163</v>
      </c>
      <c r="F39" s="53">
        <f t="shared" ref="F39:O39" si="4">F32-F36</f>
        <v>-3</v>
      </c>
      <c r="G39" s="53">
        <f t="shared" si="4"/>
        <v>-2</v>
      </c>
      <c r="H39" s="53">
        <f t="shared" si="4"/>
        <v>-6</v>
      </c>
      <c r="I39" s="53">
        <f t="shared" si="4"/>
        <v>-4</v>
      </c>
      <c r="J39" s="53">
        <f t="shared" si="4"/>
        <v>1226</v>
      </c>
      <c r="K39" s="53">
        <f t="shared" si="4"/>
        <v>734</v>
      </c>
      <c r="L39" s="53">
        <f t="shared" si="4"/>
        <v>1714</v>
      </c>
      <c r="M39" s="53">
        <f t="shared" si="4"/>
        <v>419</v>
      </c>
      <c r="N39" s="53">
        <f t="shared" si="4"/>
        <v>-7</v>
      </c>
      <c r="O39" s="53">
        <f t="shared" si="4"/>
        <v>198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93" t="s">
        <v>85</v>
      </c>
      <c r="B40" s="60" t="s">
        <v>75</v>
      </c>
      <c r="C40" s="52"/>
      <c r="D40" s="52"/>
      <c r="E40" s="65" t="s">
        <v>43</v>
      </c>
      <c r="F40" s="53">
        <v>731</v>
      </c>
      <c r="G40" s="53">
        <v>204</v>
      </c>
      <c r="H40" s="53">
        <v>299</v>
      </c>
      <c r="I40" s="53">
        <v>113</v>
      </c>
      <c r="J40" s="53">
        <v>51</v>
      </c>
      <c r="K40" s="53">
        <v>275</v>
      </c>
      <c r="L40" s="53">
        <v>289</v>
      </c>
      <c r="M40" s="53">
        <v>369</v>
      </c>
      <c r="N40" s="53">
        <v>0</v>
      </c>
      <c r="O40" s="53">
        <v>0</v>
      </c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94"/>
      <c r="B41" s="61"/>
      <c r="C41" s="52" t="s">
        <v>76</v>
      </c>
      <c r="D41" s="52"/>
      <c r="E41" s="65"/>
      <c r="F41" s="67">
        <v>537</v>
      </c>
      <c r="G41" s="67">
        <v>10</v>
      </c>
      <c r="H41" s="67">
        <v>240</v>
      </c>
      <c r="I41" s="67">
        <v>57</v>
      </c>
      <c r="J41" s="53">
        <v>40</v>
      </c>
      <c r="K41" s="53">
        <v>275</v>
      </c>
      <c r="L41" s="53">
        <v>228</v>
      </c>
      <c r="M41" s="53">
        <v>273</v>
      </c>
      <c r="N41" s="53">
        <v>0</v>
      </c>
      <c r="O41" s="53">
        <v>0</v>
      </c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94"/>
      <c r="B42" s="60" t="s">
        <v>63</v>
      </c>
      <c r="C42" s="52"/>
      <c r="D42" s="52"/>
      <c r="E42" s="65" t="s">
        <v>44</v>
      </c>
      <c r="F42" s="53">
        <v>731</v>
      </c>
      <c r="G42" s="53">
        <v>204</v>
      </c>
      <c r="H42" s="53">
        <v>299</v>
      </c>
      <c r="I42" s="53">
        <v>113</v>
      </c>
      <c r="J42" s="53">
        <v>1026</v>
      </c>
      <c r="K42" s="53">
        <v>1090</v>
      </c>
      <c r="L42" s="53">
        <v>908</v>
      </c>
      <c r="M42" s="53">
        <v>1141</v>
      </c>
      <c r="N42" s="53">
        <v>342</v>
      </c>
      <c r="O42" s="53">
        <v>529</v>
      </c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94"/>
      <c r="B43" s="61"/>
      <c r="C43" s="52" t="s">
        <v>77</v>
      </c>
      <c r="D43" s="52"/>
      <c r="E43" s="65"/>
      <c r="F43" s="53">
        <v>194</v>
      </c>
      <c r="G43" s="53">
        <v>194</v>
      </c>
      <c r="H43" s="53">
        <v>59</v>
      </c>
      <c r="I43" s="53">
        <v>57</v>
      </c>
      <c r="J43" s="67">
        <v>953</v>
      </c>
      <c r="K43" s="67">
        <v>816</v>
      </c>
      <c r="L43" s="53">
        <v>679</v>
      </c>
      <c r="M43" s="53">
        <v>856</v>
      </c>
      <c r="N43" s="53">
        <v>331</v>
      </c>
      <c r="O43" s="53">
        <v>518</v>
      </c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94"/>
      <c r="B44" s="52" t="s">
        <v>74</v>
      </c>
      <c r="C44" s="52"/>
      <c r="D44" s="52"/>
      <c r="E44" s="65" t="s">
        <v>164</v>
      </c>
      <c r="F44" s="67">
        <f t="shared" ref="F44:O44" si="5">F40-F42</f>
        <v>0</v>
      </c>
      <c r="G44" s="67">
        <f t="shared" si="5"/>
        <v>0</v>
      </c>
      <c r="H44" s="67">
        <f t="shared" si="5"/>
        <v>0</v>
      </c>
      <c r="I44" s="67">
        <f t="shared" si="5"/>
        <v>0</v>
      </c>
      <c r="J44" s="67">
        <f t="shared" si="5"/>
        <v>-975</v>
      </c>
      <c r="K44" s="67">
        <f t="shared" si="5"/>
        <v>-815</v>
      </c>
      <c r="L44" s="67">
        <f t="shared" si="5"/>
        <v>-619</v>
      </c>
      <c r="M44" s="67">
        <f t="shared" si="5"/>
        <v>-772</v>
      </c>
      <c r="N44" s="67">
        <f t="shared" si="5"/>
        <v>-342</v>
      </c>
      <c r="O44" s="67">
        <f t="shared" si="5"/>
        <v>-529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93" t="s">
        <v>86</v>
      </c>
      <c r="B45" s="46" t="s">
        <v>78</v>
      </c>
      <c r="C45" s="46"/>
      <c r="D45" s="46"/>
      <c r="E45" s="65" t="s">
        <v>165</v>
      </c>
      <c r="F45" s="53">
        <f t="shared" ref="F45:O45" si="6">F39+F44</f>
        <v>-3</v>
      </c>
      <c r="G45" s="53">
        <f t="shared" si="6"/>
        <v>-2</v>
      </c>
      <c r="H45" s="53">
        <f t="shared" si="6"/>
        <v>-6</v>
      </c>
      <c r="I45" s="53">
        <f t="shared" si="6"/>
        <v>-4</v>
      </c>
      <c r="J45" s="53">
        <f t="shared" si="6"/>
        <v>251</v>
      </c>
      <c r="K45" s="53">
        <f t="shared" si="6"/>
        <v>-81</v>
      </c>
      <c r="L45" s="53">
        <f t="shared" si="6"/>
        <v>1095</v>
      </c>
      <c r="M45" s="53">
        <f t="shared" si="6"/>
        <v>-353</v>
      </c>
      <c r="N45" s="53">
        <f t="shared" si="6"/>
        <v>-349</v>
      </c>
      <c r="O45" s="53">
        <f t="shared" si="6"/>
        <v>-331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94"/>
      <c r="B46" s="52" t="s">
        <v>79</v>
      </c>
      <c r="C46" s="52"/>
      <c r="D46" s="52"/>
      <c r="E46" s="52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3">
        <v>0</v>
      </c>
      <c r="M46" s="53">
        <v>0</v>
      </c>
      <c r="N46" s="67">
        <v>0</v>
      </c>
      <c r="O46" s="67">
        <v>0</v>
      </c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94"/>
      <c r="B47" s="52" t="s">
        <v>80</v>
      </c>
      <c r="C47" s="52"/>
      <c r="D47" s="52"/>
      <c r="E47" s="52"/>
      <c r="F47" s="53">
        <v>3</v>
      </c>
      <c r="G47" s="53">
        <v>7</v>
      </c>
      <c r="H47" s="53">
        <v>5</v>
      </c>
      <c r="I47" s="53">
        <v>11</v>
      </c>
      <c r="J47" s="53">
        <v>1288</v>
      </c>
      <c r="K47" s="53">
        <v>1038</v>
      </c>
      <c r="L47" s="53">
        <v>1390</v>
      </c>
      <c r="M47" s="53">
        <v>295</v>
      </c>
      <c r="N47" s="53">
        <v>1201</v>
      </c>
      <c r="O47" s="53">
        <v>1550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94"/>
      <c r="B48" s="52" t="s">
        <v>81</v>
      </c>
      <c r="C48" s="52"/>
      <c r="D48" s="52"/>
      <c r="E48" s="52"/>
      <c r="F48" s="53">
        <v>3</v>
      </c>
      <c r="G48" s="53">
        <v>7</v>
      </c>
      <c r="H48" s="53">
        <v>5</v>
      </c>
      <c r="I48" s="53">
        <v>11</v>
      </c>
      <c r="J48" s="53">
        <v>1111</v>
      </c>
      <c r="K48" s="53">
        <v>1030</v>
      </c>
      <c r="L48" s="53">
        <v>1390</v>
      </c>
      <c r="M48" s="53">
        <v>295</v>
      </c>
      <c r="N48" s="53">
        <v>1201</v>
      </c>
      <c r="O48" s="53">
        <v>1550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topLeftCell="A23" zoomScale="70" zoomScaleNormal="100" zoomScaleSheetLayoutView="70" workbookViewId="0">
      <selection activeCell="E37" sqref="E37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40" t="s">
        <v>259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247</v>
      </c>
      <c r="C5" s="42"/>
      <c r="D5" s="42"/>
      <c r="H5" s="15"/>
      <c r="L5" s="15"/>
      <c r="N5" s="15" t="s">
        <v>168</v>
      </c>
    </row>
    <row r="6" spans="1:14" ht="15" customHeight="1">
      <c r="A6" s="43"/>
      <c r="B6" s="44"/>
      <c r="C6" s="44"/>
      <c r="D6" s="85"/>
      <c r="E6" s="104" t="s">
        <v>268</v>
      </c>
      <c r="F6" s="104"/>
      <c r="G6" s="104"/>
      <c r="H6" s="104"/>
      <c r="I6" s="105"/>
      <c r="J6" s="106"/>
      <c r="K6" s="104"/>
      <c r="L6" s="104"/>
      <c r="M6" s="104"/>
      <c r="N6" s="104"/>
    </row>
    <row r="7" spans="1:14" ht="15" customHeight="1">
      <c r="A7" s="18"/>
      <c r="B7" s="19"/>
      <c r="C7" s="19"/>
      <c r="D7" s="59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89" t="s">
        <v>169</v>
      </c>
      <c r="B8" s="80" t="s">
        <v>170</v>
      </c>
      <c r="C8" s="81"/>
      <c r="D8" s="81"/>
      <c r="E8" s="82">
        <v>1</v>
      </c>
      <c r="F8" s="82">
        <v>1</v>
      </c>
      <c r="G8" s="82"/>
      <c r="H8" s="82"/>
      <c r="I8" s="82"/>
      <c r="J8" s="82"/>
      <c r="K8" s="82"/>
      <c r="L8" s="82"/>
      <c r="M8" s="82"/>
      <c r="N8" s="82"/>
    </row>
    <row r="9" spans="1:14" ht="18" customHeight="1">
      <c r="A9" s="89"/>
      <c r="B9" s="89" t="s">
        <v>171</v>
      </c>
      <c r="C9" s="52" t="s">
        <v>172</v>
      </c>
      <c r="D9" s="52"/>
      <c r="E9" s="82">
        <v>100</v>
      </c>
      <c r="F9" s="82">
        <v>100</v>
      </c>
      <c r="G9" s="82"/>
      <c r="H9" s="82"/>
      <c r="I9" s="82"/>
      <c r="J9" s="82"/>
      <c r="K9" s="82"/>
      <c r="L9" s="82"/>
      <c r="M9" s="82"/>
      <c r="N9" s="82"/>
    </row>
    <row r="10" spans="1:14" ht="18" customHeight="1">
      <c r="A10" s="89"/>
      <c r="B10" s="89"/>
      <c r="C10" s="52" t="s">
        <v>173</v>
      </c>
      <c r="D10" s="52"/>
      <c r="E10" s="82">
        <v>100</v>
      </c>
      <c r="F10" s="82">
        <v>100</v>
      </c>
      <c r="G10" s="82"/>
      <c r="H10" s="82"/>
      <c r="I10" s="82"/>
      <c r="J10" s="82"/>
      <c r="K10" s="82"/>
      <c r="L10" s="82"/>
      <c r="M10" s="82"/>
      <c r="N10" s="82"/>
    </row>
    <row r="11" spans="1:14" ht="18" customHeight="1">
      <c r="A11" s="89"/>
      <c r="B11" s="89"/>
      <c r="C11" s="52" t="s">
        <v>174</v>
      </c>
      <c r="D11" s="52"/>
      <c r="E11" s="82">
        <v>0</v>
      </c>
      <c r="F11" s="82">
        <v>0</v>
      </c>
      <c r="G11" s="82"/>
      <c r="H11" s="82"/>
      <c r="I11" s="82"/>
      <c r="J11" s="82"/>
      <c r="K11" s="82"/>
      <c r="L11" s="82"/>
      <c r="M11" s="82"/>
      <c r="N11" s="82"/>
    </row>
    <row r="12" spans="1:14" ht="18" customHeight="1">
      <c r="A12" s="89"/>
      <c r="B12" s="89"/>
      <c r="C12" s="52" t="s">
        <v>175</v>
      </c>
      <c r="D12" s="52"/>
      <c r="E12" s="82">
        <v>0</v>
      </c>
      <c r="F12" s="82">
        <v>0</v>
      </c>
      <c r="G12" s="82"/>
      <c r="H12" s="82"/>
      <c r="I12" s="82"/>
      <c r="J12" s="82"/>
      <c r="K12" s="82"/>
      <c r="L12" s="82"/>
      <c r="M12" s="82"/>
      <c r="N12" s="82"/>
    </row>
    <row r="13" spans="1:14" ht="18" customHeight="1">
      <c r="A13" s="89"/>
      <c r="B13" s="89"/>
      <c r="C13" s="52" t="s">
        <v>176</v>
      </c>
      <c r="D13" s="52"/>
      <c r="E13" s="82">
        <v>0</v>
      </c>
      <c r="F13" s="82">
        <v>0</v>
      </c>
      <c r="G13" s="82"/>
      <c r="H13" s="82"/>
      <c r="I13" s="82"/>
      <c r="J13" s="82"/>
      <c r="K13" s="82"/>
      <c r="L13" s="82"/>
      <c r="M13" s="82"/>
      <c r="N13" s="82"/>
    </row>
    <row r="14" spans="1:14" ht="18" customHeight="1">
      <c r="A14" s="89"/>
      <c r="B14" s="89"/>
      <c r="C14" s="52" t="s">
        <v>177</v>
      </c>
      <c r="D14" s="52"/>
      <c r="E14" s="82">
        <v>0</v>
      </c>
      <c r="F14" s="82">
        <v>0</v>
      </c>
      <c r="G14" s="82"/>
      <c r="H14" s="82"/>
      <c r="I14" s="82"/>
      <c r="J14" s="82"/>
      <c r="K14" s="82"/>
      <c r="L14" s="82"/>
      <c r="M14" s="82"/>
      <c r="N14" s="82"/>
    </row>
    <row r="15" spans="1:14" ht="18" customHeight="1">
      <c r="A15" s="89" t="s">
        <v>178</v>
      </c>
      <c r="B15" s="89" t="s">
        <v>179</v>
      </c>
      <c r="C15" s="52" t="s">
        <v>180</v>
      </c>
      <c r="D15" s="52"/>
      <c r="E15" s="88">
        <v>5132</v>
      </c>
      <c r="F15" s="53">
        <v>4129</v>
      </c>
      <c r="G15" s="53"/>
      <c r="H15" s="53"/>
      <c r="I15" s="53"/>
      <c r="J15" s="53"/>
      <c r="K15" s="53"/>
      <c r="L15" s="53"/>
      <c r="M15" s="53"/>
      <c r="N15" s="53"/>
    </row>
    <row r="16" spans="1:14" ht="18" customHeight="1">
      <c r="A16" s="89"/>
      <c r="B16" s="89"/>
      <c r="C16" s="52" t="s">
        <v>181</v>
      </c>
      <c r="D16" s="52"/>
      <c r="E16" s="53">
        <v>1664</v>
      </c>
      <c r="F16" s="53">
        <v>1664</v>
      </c>
      <c r="G16" s="53"/>
      <c r="H16" s="53"/>
      <c r="I16" s="53"/>
      <c r="J16" s="53"/>
      <c r="K16" s="53"/>
      <c r="L16" s="53"/>
      <c r="M16" s="53"/>
      <c r="N16" s="53"/>
    </row>
    <row r="17" spans="1:15" ht="18" customHeight="1">
      <c r="A17" s="89"/>
      <c r="B17" s="89"/>
      <c r="C17" s="52" t="s">
        <v>182</v>
      </c>
      <c r="D17" s="52"/>
      <c r="E17" s="53">
        <v>0</v>
      </c>
      <c r="F17" s="53">
        <v>0</v>
      </c>
      <c r="G17" s="53"/>
      <c r="H17" s="53"/>
      <c r="I17" s="53"/>
      <c r="J17" s="53"/>
      <c r="K17" s="53"/>
      <c r="L17" s="53"/>
      <c r="M17" s="53"/>
      <c r="N17" s="53"/>
    </row>
    <row r="18" spans="1:15" ht="18" customHeight="1">
      <c r="A18" s="89"/>
      <c r="B18" s="89"/>
      <c r="C18" s="52" t="s">
        <v>183</v>
      </c>
      <c r="D18" s="52"/>
      <c r="E18" s="53">
        <v>6795</v>
      </c>
      <c r="F18" s="53">
        <v>5794</v>
      </c>
      <c r="G18" s="53"/>
      <c r="H18" s="53"/>
      <c r="I18" s="53"/>
      <c r="J18" s="53"/>
      <c r="K18" s="53"/>
      <c r="L18" s="53"/>
      <c r="M18" s="53"/>
      <c r="N18" s="53"/>
    </row>
    <row r="19" spans="1:15" ht="18" customHeight="1">
      <c r="A19" s="89"/>
      <c r="B19" s="89" t="s">
        <v>184</v>
      </c>
      <c r="C19" s="52" t="s">
        <v>185</v>
      </c>
      <c r="D19" s="52"/>
      <c r="E19" s="53">
        <v>100</v>
      </c>
      <c r="F19" s="53">
        <v>107</v>
      </c>
      <c r="G19" s="53"/>
      <c r="H19" s="53"/>
      <c r="I19" s="53"/>
      <c r="J19" s="53"/>
      <c r="K19" s="53"/>
      <c r="L19" s="53"/>
      <c r="M19" s="53"/>
      <c r="N19" s="53"/>
    </row>
    <row r="20" spans="1:15" ht="18" customHeight="1">
      <c r="A20" s="89"/>
      <c r="B20" s="89"/>
      <c r="C20" s="52" t="s">
        <v>186</v>
      </c>
      <c r="D20" s="52"/>
      <c r="E20" s="53">
        <v>1652</v>
      </c>
      <c r="F20" s="53">
        <v>682</v>
      </c>
      <c r="G20" s="53"/>
      <c r="H20" s="53"/>
      <c r="I20" s="53"/>
      <c r="J20" s="53"/>
      <c r="K20" s="53"/>
      <c r="L20" s="53"/>
      <c r="M20" s="53"/>
      <c r="N20" s="53"/>
    </row>
    <row r="21" spans="1:15" ht="18" customHeight="1">
      <c r="A21" s="89"/>
      <c r="B21" s="89"/>
      <c r="C21" s="52" t="s">
        <v>187</v>
      </c>
      <c r="D21" s="52"/>
      <c r="E21" s="83">
        <v>0</v>
      </c>
      <c r="F21" s="83">
        <v>0</v>
      </c>
      <c r="G21" s="83"/>
      <c r="H21" s="83"/>
      <c r="I21" s="83"/>
      <c r="J21" s="83"/>
      <c r="K21" s="83"/>
      <c r="L21" s="83"/>
      <c r="M21" s="83"/>
      <c r="N21" s="83"/>
    </row>
    <row r="22" spans="1:15" ht="18" customHeight="1">
      <c r="A22" s="89"/>
      <c r="B22" s="89"/>
      <c r="C22" s="46" t="s">
        <v>188</v>
      </c>
      <c r="D22" s="46"/>
      <c r="E22" s="53">
        <v>1752</v>
      </c>
      <c r="F22" s="53">
        <v>789</v>
      </c>
      <c r="G22" s="53"/>
      <c r="H22" s="53"/>
      <c r="I22" s="53"/>
      <c r="J22" s="53"/>
      <c r="K22" s="53"/>
      <c r="L22" s="53"/>
      <c r="M22" s="53"/>
      <c r="N22" s="53"/>
    </row>
    <row r="23" spans="1:15" ht="18" customHeight="1">
      <c r="A23" s="89"/>
      <c r="B23" s="89" t="s">
        <v>189</v>
      </c>
      <c r="C23" s="52" t="s">
        <v>190</v>
      </c>
      <c r="D23" s="52"/>
      <c r="E23" s="53">
        <v>100</v>
      </c>
      <c r="F23" s="53">
        <v>100</v>
      </c>
      <c r="G23" s="53"/>
      <c r="H23" s="53"/>
      <c r="I23" s="53"/>
      <c r="J23" s="53"/>
      <c r="K23" s="53"/>
      <c r="L23" s="53"/>
      <c r="M23" s="53"/>
      <c r="N23" s="53"/>
    </row>
    <row r="24" spans="1:15" ht="18" customHeight="1">
      <c r="A24" s="89"/>
      <c r="B24" s="89"/>
      <c r="C24" s="52" t="s">
        <v>191</v>
      </c>
      <c r="D24" s="52"/>
      <c r="E24" s="53">
        <v>0</v>
      </c>
      <c r="F24" s="53">
        <v>0</v>
      </c>
      <c r="G24" s="53"/>
      <c r="H24" s="53"/>
      <c r="I24" s="53"/>
      <c r="J24" s="53"/>
      <c r="K24" s="53"/>
      <c r="L24" s="53"/>
      <c r="M24" s="53"/>
      <c r="N24" s="53"/>
    </row>
    <row r="25" spans="1:15" ht="18" customHeight="1">
      <c r="A25" s="89"/>
      <c r="B25" s="89"/>
      <c r="C25" s="52" t="s">
        <v>192</v>
      </c>
      <c r="D25" s="52"/>
      <c r="E25" s="53">
        <v>4943</v>
      </c>
      <c r="F25" s="53">
        <v>4905</v>
      </c>
      <c r="G25" s="53"/>
      <c r="H25" s="53"/>
      <c r="I25" s="53"/>
      <c r="J25" s="53"/>
      <c r="K25" s="53"/>
      <c r="L25" s="53"/>
      <c r="M25" s="53"/>
      <c r="N25" s="53"/>
    </row>
    <row r="26" spans="1:15" ht="18" customHeight="1">
      <c r="A26" s="89"/>
      <c r="B26" s="89"/>
      <c r="C26" s="52" t="s">
        <v>193</v>
      </c>
      <c r="D26" s="52"/>
      <c r="E26" s="53">
        <v>5043</v>
      </c>
      <c r="F26" s="53">
        <v>5005</v>
      </c>
      <c r="G26" s="53"/>
      <c r="H26" s="53"/>
      <c r="I26" s="53"/>
      <c r="J26" s="53"/>
      <c r="K26" s="53"/>
      <c r="L26" s="53"/>
      <c r="M26" s="53"/>
      <c r="N26" s="53"/>
    </row>
    <row r="27" spans="1:15" ht="18" customHeight="1">
      <c r="A27" s="89"/>
      <c r="B27" s="52" t="s">
        <v>194</v>
      </c>
      <c r="C27" s="52"/>
      <c r="D27" s="52"/>
      <c r="E27" s="53">
        <v>6795</v>
      </c>
      <c r="F27" s="53">
        <v>5794</v>
      </c>
      <c r="G27" s="53"/>
      <c r="H27" s="53"/>
      <c r="I27" s="53"/>
      <c r="J27" s="53"/>
      <c r="K27" s="53"/>
      <c r="L27" s="53"/>
      <c r="M27" s="53"/>
      <c r="N27" s="53"/>
    </row>
    <row r="28" spans="1:15" ht="18" customHeight="1">
      <c r="A28" s="89" t="s">
        <v>195</v>
      </c>
      <c r="B28" s="89" t="s">
        <v>196</v>
      </c>
      <c r="C28" s="52" t="s">
        <v>197</v>
      </c>
      <c r="D28" s="84" t="s">
        <v>40</v>
      </c>
      <c r="E28" s="53">
        <v>496</v>
      </c>
      <c r="F28" s="53">
        <v>866</v>
      </c>
      <c r="G28" s="53"/>
      <c r="H28" s="53"/>
      <c r="I28" s="53"/>
      <c r="J28" s="53"/>
      <c r="K28" s="53"/>
      <c r="L28" s="53"/>
      <c r="M28" s="53"/>
      <c r="N28" s="53"/>
    </row>
    <row r="29" spans="1:15" ht="18" customHeight="1">
      <c r="A29" s="89"/>
      <c r="B29" s="89"/>
      <c r="C29" s="52" t="s">
        <v>198</v>
      </c>
      <c r="D29" s="84" t="s">
        <v>41</v>
      </c>
      <c r="E29" s="53">
        <v>448</v>
      </c>
      <c r="F29" s="53">
        <v>821</v>
      </c>
      <c r="G29" s="53"/>
      <c r="H29" s="53"/>
      <c r="I29" s="53"/>
      <c r="J29" s="53"/>
      <c r="K29" s="53"/>
      <c r="L29" s="53"/>
      <c r="M29" s="53"/>
      <c r="N29" s="53"/>
    </row>
    <row r="30" spans="1:15" ht="18" customHeight="1">
      <c r="A30" s="89"/>
      <c r="B30" s="89"/>
      <c r="C30" s="52" t="s">
        <v>199</v>
      </c>
      <c r="D30" s="84" t="s">
        <v>200</v>
      </c>
      <c r="E30" s="53">
        <v>52</v>
      </c>
      <c r="F30" s="53">
        <v>50</v>
      </c>
      <c r="G30" s="53"/>
      <c r="H30" s="53"/>
      <c r="I30" s="53"/>
      <c r="J30" s="53"/>
      <c r="K30" s="53"/>
      <c r="L30" s="53"/>
      <c r="M30" s="53"/>
      <c r="N30" s="53"/>
    </row>
    <row r="31" spans="1:15" ht="18" customHeight="1">
      <c r="A31" s="89"/>
      <c r="B31" s="89"/>
      <c r="C31" s="46" t="s">
        <v>201</v>
      </c>
      <c r="D31" s="84" t="s">
        <v>202</v>
      </c>
      <c r="E31" s="53">
        <f>E28-E29-E30</f>
        <v>-4</v>
      </c>
      <c r="F31" s="53">
        <f t="shared" ref="F31:N31" si="0">F28-F29-F30</f>
        <v>-5</v>
      </c>
      <c r="G31" s="53">
        <f t="shared" si="0"/>
        <v>0</v>
      </c>
      <c r="H31" s="53">
        <f t="shared" si="0"/>
        <v>0</v>
      </c>
      <c r="I31" s="53">
        <f t="shared" si="0"/>
        <v>0</v>
      </c>
      <c r="J31" s="53">
        <f t="shared" si="0"/>
        <v>0</v>
      </c>
      <c r="K31" s="53">
        <f t="shared" si="0"/>
        <v>0</v>
      </c>
      <c r="L31" s="53">
        <f t="shared" si="0"/>
        <v>0</v>
      </c>
      <c r="M31" s="53">
        <f t="shared" si="0"/>
        <v>0</v>
      </c>
      <c r="N31" s="53">
        <f t="shared" si="0"/>
        <v>0</v>
      </c>
      <c r="O31" s="7"/>
    </row>
    <row r="32" spans="1:15" ht="18" customHeight="1">
      <c r="A32" s="89"/>
      <c r="B32" s="89"/>
      <c r="C32" s="52" t="s">
        <v>203</v>
      </c>
      <c r="D32" s="84" t="s">
        <v>204</v>
      </c>
      <c r="E32" s="53">
        <v>43</v>
      </c>
      <c r="F32" s="53">
        <v>44</v>
      </c>
      <c r="G32" s="53"/>
      <c r="H32" s="53"/>
      <c r="I32" s="53"/>
      <c r="J32" s="53"/>
      <c r="K32" s="53"/>
      <c r="L32" s="53"/>
      <c r="M32" s="53"/>
      <c r="N32" s="53"/>
    </row>
    <row r="33" spans="1:14" ht="18" customHeight="1">
      <c r="A33" s="89"/>
      <c r="B33" s="89"/>
      <c r="C33" s="52" t="s">
        <v>205</v>
      </c>
      <c r="D33" s="84" t="s">
        <v>206</v>
      </c>
      <c r="E33" s="53">
        <v>0</v>
      </c>
      <c r="F33" s="53">
        <v>0</v>
      </c>
      <c r="G33" s="53"/>
      <c r="H33" s="53"/>
      <c r="I33" s="53"/>
      <c r="J33" s="53"/>
      <c r="K33" s="53"/>
      <c r="L33" s="53"/>
      <c r="M33" s="53"/>
      <c r="N33" s="53"/>
    </row>
    <row r="34" spans="1:14" ht="18" customHeight="1">
      <c r="A34" s="89"/>
      <c r="B34" s="89"/>
      <c r="C34" s="46" t="s">
        <v>207</v>
      </c>
      <c r="D34" s="84" t="s">
        <v>208</v>
      </c>
      <c r="E34" s="53">
        <f t="shared" ref="E34:N34" si="1">E31+E32-E33</f>
        <v>39</v>
      </c>
      <c r="F34" s="53">
        <f t="shared" si="1"/>
        <v>39</v>
      </c>
      <c r="G34" s="53">
        <f t="shared" si="1"/>
        <v>0</v>
      </c>
      <c r="H34" s="53">
        <f t="shared" si="1"/>
        <v>0</v>
      </c>
      <c r="I34" s="53">
        <f t="shared" si="1"/>
        <v>0</v>
      </c>
      <c r="J34" s="53">
        <f t="shared" si="1"/>
        <v>0</v>
      </c>
      <c r="K34" s="53">
        <f t="shared" si="1"/>
        <v>0</v>
      </c>
      <c r="L34" s="53">
        <f t="shared" si="1"/>
        <v>0</v>
      </c>
      <c r="M34" s="53">
        <f t="shared" si="1"/>
        <v>0</v>
      </c>
      <c r="N34" s="53">
        <f t="shared" si="1"/>
        <v>0</v>
      </c>
    </row>
    <row r="35" spans="1:14" ht="18" customHeight="1">
      <c r="A35" s="89"/>
      <c r="B35" s="89" t="s">
        <v>209</v>
      </c>
      <c r="C35" s="52" t="s">
        <v>210</v>
      </c>
      <c r="D35" s="84" t="s">
        <v>211</v>
      </c>
      <c r="E35" s="53">
        <v>14</v>
      </c>
      <c r="F35" s="53">
        <v>23</v>
      </c>
      <c r="G35" s="53"/>
      <c r="H35" s="53"/>
      <c r="I35" s="53"/>
      <c r="J35" s="53"/>
      <c r="K35" s="53"/>
      <c r="L35" s="53"/>
      <c r="M35" s="53"/>
      <c r="N35" s="53"/>
    </row>
    <row r="36" spans="1:14" ht="18" customHeight="1">
      <c r="A36" s="89"/>
      <c r="B36" s="89"/>
      <c r="C36" s="52" t="s">
        <v>212</v>
      </c>
      <c r="D36" s="84" t="s">
        <v>213</v>
      </c>
      <c r="E36" s="53">
        <v>15</v>
      </c>
      <c r="F36" s="53">
        <v>14</v>
      </c>
      <c r="G36" s="53"/>
      <c r="H36" s="53"/>
      <c r="I36" s="53"/>
      <c r="J36" s="53"/>
      <c r="K36" s="53"/>
      <c r="L36" s="53"/>
      <c r="M36" s="53"/>
      <c r="N36" s="53"/>
    </row>
    <row r="37" spans="1:14" ht="18" customHeight="1">
      <c r="A37" s="89"/>
      <c r="B37" s="89"/>
      <c r="C37" s="52" t="s">
        <v>214</v>
      </c>
      <c r="D37" s="84" t="s">
        <v>215</v>
      </c>
      <c r="E37" s="53">
        <f t="shared" ref="E37:N37" si="2">E34+E35-E36</f>
        <v>38</v>
      </c>
      <c r="F37" s="53">
        <f t="shared" si="2"/>
        <v>48</v>
      </c>
      <c r="G37" s="53">
        <f t="shared" si="2"/>
        <v>0</v>
      </c>
      <c r="H37" s="53">
        <f t="shared" si="2"/>
        <v>0</v>
      </c>
      <c r="I37" s="53">
        <f t="shared" si="2"/>
        <v>0</v>
      </c>
      <c r="J37" s="53">
        <f t="shared" si="2"/>
        <v>0</v>
      </c>
      <c r="K37" s="53">
        <f t="shared" si="2"/>
        <v>0</v>
      </c>
      <c r="L37" s="53">
        <f t="shared" si="2"/>
        <v>0</v>
      </c>
      <c r="M37" s="53">
        <f t="shared" si="2"/>
        <v>0</v>
      </c>
      <c r="N37" s="53">
        <f t="shared" si="2"/>
        <v>0</v>
      </c>
    </row>
    <row r="38" spans="1:14" ht="18" customHeight="1">
      <c r="A38" s="89"/>
      <c r="B38" s="89"/>
      <c r="C38" s="52" t="s">
        <v>216</v>
      </c>
      <c r="D38" s="84" t="s">
        <v>217</v>
      </c>
      <c r="E38" s="53">
        <v>0</v>
      </c>
      <c r="F38" s="53">
        <v>0</v>
      </c>
      <c r="G38" s="53"/>
      <c r="H38" s="53"/>
      <c r="I38" s="53"/>
      <c r="J38" s="53"/>
      <c r="K38" s="53"/>
      <c r="L38" s="53"/>
      <c r="M38" s="53"/>
      <c r="N38" s="53"/>
    </row>
    <row r="39" spans="1:14" ht="18" customHeight="1">
      <c r="A39" s="89"/>
      <c r="B39" s="89"/>
      <c r="C39" s="52" t="s">
        <v>218</v>
      </c>
      <c r="D39" s="84" t="s">
        <v>219</v>
      </c>
      <c r="E39" s="53">
        <v>0</v>
      </c>
      <c r="F39" s="53">
        <v>0</v>
      </c>
      <c r="G39" s="53"/>
      <c r="H39" s="53"/>
      <c r="I39" s="53"/>
      <c r="J39" s="53"/>
      <c r="K39" s="53"/>
      <c r="L39" s="53"/>
      <c r="M39" s="53"/>
      <c r="N39" s="53"/>
    </row>
    <row r="40" spans="1:14" ht="18" customHeight="1">
      <c r="A40" s="89"/>
      <c r="B40" s="89"/>
      <c r="C40" s="52" t="s">
        <v>220</v>
      </c>
      <c r="D40" s="84" t="s">
        <v>221</v>
      </c>
      <c r="E40" s="53">
        <v>0</v>
      </c>
      <c r="F40" s="53">
        <v>0</v>
      </c>
      <c r="G40" s="53"/>
      <c r="H40" s="53"/>
      <c r="I40" s="53"/>
      <c r="J40" s="53"/>
      <c r="K40" s="53"/>
      <c r="L40" s="53"/>
      <c r="M40" s="53"/>
      <c r="N40" s="53"/>
    </row>
    <row r="41" spans="1:14" ht="18" customHeight="1">
      <c r="A41" s="89"/>
      <c r="B41" s="89"/>
      <c r="C41" s="46" t="s">
        <v>222</v>
      </c>
      <c r="D41" s="84" t="s">
        <v>223</v>
      </c>
      <c r="E41" s="53">
        <f>E34+E35-E36-E40</f>
        <v>38</v>
      </c>
      <c r="F41" s="53">
        <f t="shared" ref="F41:N41" si="3">F34+F35-F36-F40</f>
        <v>48</v>
      </c>
      <c r="G41" s="53">
        <f t="shared" si="3"/>
        <v>0</v>
      </c>
      <c r="H41" s="53">
        <f t="shared" si="3"/>
        <v>0</v>
      </c>
      <c r="I41" s="53">
        <f t="shared" si="3"/>
        <v>0</v>
      </c>
      <c r="J41" s="53">
        <f t="shared" si="3"/>
        <v>0</v>
      </c>
      <c r="K41" s="53">
        <f t="shared" si="3"/>
        <v>0</v>
      </c>
      <c r="L41" s="53">
        <f t="shared" si="3"/>
        <v>0</v>
      </c>
      <c r="M41" s="53">
        <f t="shared" si="3"/>
        <v>0</v>
      </c>
      <c r="N41" s="53">
        <f t="shared" si="3"/>
        <v>0</v>
      </c>
    </row>
    <row r="42" spans="1:14" ht="18" customHeight="1">
      <c r="A42" s="89"/>
      <c r="B42" s="89"/>
      <c r="C42" s="107" t="s">
        <v>224</v>
      </c>
      <c r="D42" s="107"/>
      <c r="E42" s="53">
        <f>E37+E38-E39-E40</f>
        <v>38</v>
      </c>
      <c r="F42" s="53">
        <f t="shared" ref="F42:N42" si="4">F37+F38-F39-F40</f>
        <v>48</v>
      </c>
      <c r="G42" s="53">
        <f t="shared" si="4"/>
        <v>0</v>
      </c>
      <c r="H42" s="53">
        <f t="shared" si="4"/>
        <v>0</v>
      </c>
      <c r="I42" s="53">
        <f t="shared" si="4"/>
        <v>0</v>
      </c>
      <c r="J42" s="53">
        <f t="shared" si="4"/>
        <v>0</v>
      </c>
      <c r="K42" s="53">
        <f t="shared" si="4"/>
        <v>0</v>
      </c>
      <c r="L42" s="53">
        <f t="shared" si="4"/>
        <v>0</v>
      </c>
      <c r="M42" s="53">
        <f t="shared" si="4"/>
        <v>0</v>
      </c>
      <c r="N42" s="53">
        <f t="shared" si="4"/>
        <v>0</v>
      </c>
    </row>
    <row r="43" spans="1:14" ht="18" customHeight="1">
      <c r="A43" s="89"/>
      <c r="B43" s="89"/>
      <c r="C43" s="52" t="s">
        <v>225</v>
      </c>
      <c r="D43" s="84" t="s">
        <v>226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 ht="18" customHeight="1">
      <c r="A44" s="89"/>
      <c r="B44" s="89"/>
      <c r="C44" s="46" t="s">
        <v>227</v>
      </c>
      <c r="D44" s="65" t="s">
        <v>228</v>
      </c>
      <c r="E44" s="53">
        <f t="shared" ref="E44:N44" si="5">E41+E43</f>
        <v>38</v>
      </c>
      <c r="F44" s="53">
        <f t="shared" si="5"/>
        <v>48</v>
      </c>
      <c r="G44" s="53">
        <f t="shared" si="5"/>
        <v>0</v>
      </c>
      <c r="H44" s="53">
        <f t="shared" si="5"/>
        <v>0</v>
      </c>
      <c r="I44" s="53">
        <f t="shared" si="5"/>
        <v>0</v>
      </c>
      <c r="J44" s="53">
        <f t="shared" si="5"/>
        <v>0</v>
      </c>
      <c r="K44" s="53">
        <f t="shared" si="5"/>
        <v>0</v>
      </c>
      <c r="L44" s="53">
        <f t="shared" si="5"/>
        <v>0</v>
      </c>
      <c r="M44" s="53">
        <f t="shared" si="5"/>
        <v>0</v>
      </c>
      <c r="N44" s="53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5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chihousai09</cp:lastModifiedBy>
  <cp:lastPrinted>2025-08-13T02:40:39Z</cp:lastPrinted>
  <dcterms:created xsi:type="dcterms:W3CDTF">1999-07-06T05:17:05Z</dcterms:created>
  <dcterms:modified xsi:type="dcterms:W3CDTF">2025-09-18T00:47:05Z</dcterms:modified>
</cp:coreProperties>
</file>