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7.33.46\予算g\R7年度\03 調査班\08 国・他県照会\250708 【地方債協会】都道府県及び指定都市の財政状況について（照会）（829〆）\"/>
    </mc:Choice>
  </mc:AlternateContent>
  <xr:revisionPtr revIDLastSave="0" documentId="13_ncr:1_{9B1C6BFF-E0AA-49C0-A648-7A973D600064}" xr6:coauthVersionLast="47" xr6:coauthVersionMax="47" xr10:uidLastSave="{00000000-0000-0000-0000-000000000000}"/>
  <bookViews>
    <workbookView xWindow="-120" yWindow="-120" windowWidth="19440" windowHeight="11640" tabRatio="663" firstSheet="2" activeTab="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6" l="1"/>
  <c r="E22" i="6" l="1"/>
  <c r="H23" i="6" l="1"/>
  <c r="H24" i="6"/>
  <c r="G23" i="6"/>
  <c r="I23" i="6"/>
  <c r="I10" i="6"/>
  <c r="F26" i="5"/>
  <c r="F39" i="2"/>
  <c r="F28" i="2"/>
  <c r="F32" i="2"/>
  <c r="F26" i="2"/>
  <c r="G24" i="6" l="1"/>
  <c r="H22" i="6" s="1"/>
  <c r="G22" i="6"/>
  <c r="F22" i="6"/>
  <c r="H21" i="6"/>
  <c r="H20" i="6"/>
  <c r="G20" i="6"/>
  <c r="F20" i="6"/>
  <c r="E20" i="6"/>
  <c r="H19" i="6"/>
  <c r="G19" i="6"/>
  <c r="G21" i="6" s="1"/>
  <c r="F19" i="6"/>
  <c r="F21" i="6" s="1"/>
  <c r="E19" i="6"/>
  <c r="E21" i="6" s="1"/>
  <c r="H10" i="6"/>
  <c r="G10" i="6"/>
  <c r="H45" i="5"/>
  <c r="H27" i="5"/>
  <c r="H26" i="5"/>
  <c r="H39" i="2"/>
  <c r="H32" i="2"/>
  <c r="H28" i="2"/>
  <c r="H45" i="2" s="1"/>
  <c r="H27" i="2"/>
  <c r="H26" i="2"/>
  <c r="F23" i="6" l="1"/>
  <c r="M45" i="7" l="1"/>
  <c r="L45" i="7"/>
  <c r="O44" i="7"/>
  <c r="N44" i="7"/>
  <c r="N45" i="7" s="1"/>
  <c r="M44" i="7"/>
  <c r="L44" i="7"/>
  <c r="K44" i="7"/>
  <c r="I44" i="7"/>
  <c r="H44" i="7"/>
  <c r="G44" i="7"/>
  <c r="F44" i="7"/>
  <c r="O39" i="7"/>
  <c r="O45" i="7" s="1"/>
  <c r="N39" i="7"/>
  <c r="M39" i="7"/>
  <c r="L39" i="7"/>
  <c r="K39" i="7"/>
  <c r="K45" i="7" s="1"/>
  <c r="I39" i="7"/>
  <c r="I45" i="7" s="1"/>
  <c r="H39" i="7"/>
  <c r="H45" i="7" s="1"/>
  <c r="G39" i="7"/>
  <c r="G45" i="7" s="1"/>
  <c r="F36" i="7"/>
  <c r="F39" i="7" s="1"/>
  <c r="F45" i="7" s="1"/>
  <c r="F32" i="7"/>
  <c r="M27" i="7"/>
  <c r="L27" i="7"/>
  <c r="K27" i="7"/>
  <c r="J27" i="7"/>
  <c r="I27" i="7"/>
  <c r="F27" i="7"/>
  <c r="O24" i="7"/>
  <c r="O27" i="7" s="1"/>
  <c r="N24" i="7"/>
  <c r="N27" i="7" s="1"/>
  <c r="M24" i="7"/>
  <c r="L24" i="7"/>
  <c r="K24" i="7"/>
  <c r="J24" i="7"/>
  <c r="I24" i="7"/>
  <c r="H24" i="7"/>
  <c r="H27" i="7" s="1"/>
  <c r="G24" i="7"/>
  <c r="G27" i="7" s="1"/>
  <c r="F24" i="7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O14" i="7"/>
  <c r="N14" i="7"/>
  <c r="M14" i="7"/>
  <c r="L14" i="7"/>
  <c r="K14" i="7"/>
  <c r="J14" i="7"/>
  <c r="I14" i="7"/>
  <c r="H14" i="7"/>
  <c r="G14" i="7"/>
  <c r="F14" i="7"/>
  <c r="L45" i="4"/>
  <c r="K45" i="4"/>
  <c r="I45" i="4"/>
  <c r="O44" i="4"/>
  <c r="N44" i="4"/>
  <c r="M44" i="4"/>
  <c r="L44" i="4"/>
  <c r="K44" i="4"/>
  <c r="I44" i="4"/>
  <c r="H44" i="4"/>
  <c r="H45" i="4" s="1"/>
  <c r="G44" i="4"/>
  <c r="G45" i="4" s="1"/>
  <c r="F44" i="4"/>
  <c r="O39" i="4"/>
  <c r="O45" i="4" s="1"/>
  <c r="N39" i="4"/>
  <c r="N45" i="4" s="1"/>
  <c r="M39" i="4"/>
  <c r="M45" i="4" s="1"/>
  <c r="L39" i="4"/>
  <c r="K39" i="4"/>
  <c r="I39" i="4"/>
  <c r="H39" i="4"/>
  <c r="G39" i="4"/>
  <c r="F36" i="4"/>
  <c r="F32" i="4"/>
  <c r="F39" i="4" s="1"/>
  <c r="F45" i="4" s="1"/>
  <c r="O27" i="4"/>
  <c r="L27" i="4"/>
  <c r="I27" i="4"/>
  <c r="F27" i="4"/>
  <c r="O24" i="4"/>
  <c r="N24" i="4"/>
  <c r="N27" i="4" s="1"/>
  <c r="M24" i="4"/>
  <c r="M27" i="4" s="1"/>
  <c r="L24" i="4"/>
  <c r="K24" i="4"/>
  <c r="K27" i="4" s="1"/>
  <c r="J24" i="4"/>
  <c r="J27" i="4" s="1"/>
  <c r="I24" i="4"/>
  <c r="H24" i="4"/>
  <c r="H27" i="4" s="1"/>
  <c r="G24" i="4"/>
  <c r="G27" i="4" s="1"/>
  <c r="F24" i="4"/>
  <c r="O16" i="4"/>
  <c r="N16" i="4"/>
  <c r="M16" i="4"/>
  <c r="L16" i="4"/>
  <c r="K16" i="4"/>
  <c r="J16" i="4"/>
  <c r="I16" i="4"/>
  <c r="H16" i="4"/>
  <c r="G16" i="4"/>
  <c r="F16" i="4"/>
  <c r="O15" i="4"/>
  <c r="N15" i="4"/>
  <c r="M15" i="4"/>
  <c r="L15" i="4"/>
  <c r="K15" i="4"/>
  <c r="J15" i="4"/>
  <c r="I15" i="4"/>
  <c r="H15" i="4"/>
  <c r="G15" i="4"/>
  <c r="F15" i="4"/>
  <c r="O14" i="4"/>
  <c r="N14" i="4"/>
  <c r="M14" i="4"/>
  <c r="L14" i="4"/>
  <c r="K14" i="4"/>
  <c r="J14" i="4"/>
  <c r="I14" i="4"/>
  <c r="H14" i="4"/>
  <c r="G14" i="4"/>
  <c r="F14" i="4"/>
  <c r="I9" i="2"/>
  <c r="F45" i="2"/>
  <c r="G45" i="2" s="1"/>
  <c r="F27" i="2"/>
  <c r="G27" i="2" s="1"/>
  <c r="F45" i="5"/>
  <c r="G44" i="5" s="1"/>
  <c r="F27" i="5"/>
  <c r="G19" i="5" s="1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G40" i="5" l="1"/>
  <c r="G34" i="5"/>
  <c r="G28" i="5"/>
  <c r="G42" i="5"/>
  <c r="G37" i="5"/>
  <c r="G30" i="5"/>
  <c r="G35" i="5"/>
  <c r="G33" i="5"/>
  <c r="G41" i="2"/>
  <c r="G29" i="2"/>
  <c r="G14" i="2"/>
  <c r="G41" i="5"/>
  <c r="G38" i="5"/>
  <c r="G39" i="5"/>
  <c r="I45" i="5"/>
  <c r="G45" i="5"/>
  <c r="G29" i="5"/>
  <c r="G28" i="2"/>
  <c r="J37" i="8"/>
  <c r="J42" i="8" s="1"/>
  <c r="G21" i="2"/>
  <c r="G43" i="5"/>
  <c r="G16" i="2"/>
  <c r="G18" i="2"/>
  <c r="G36" i="5"/>
  <c r="G31" i="5"/>
  <c r="G32" i="5"/>
  <c r="G9" i="2"/>
  <c r="G37" i="8"/>
  <c r="G42" i="8" s="1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<sst xmlns="http://schemas.openxmlformats.org/spreadsheetml/2006/main" count="451" uniqueCount="247">
  <si>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</si>
  <si>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</si>
  <si>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</si>
  <si>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</si>
  <si>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</si>
  <si>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</si>
  <si>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</si>
  <si>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</si>
  <si>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</si>
  <si>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</si>
  <si>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</si>
  <si>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</si>
  <si>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</si>
  <si>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</si>
  <si>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</si>
  <si>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</si>
  <si>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</si>
  <si>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</si>
  <si>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</si>
  <si>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</si>
  <si>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</si>
  <si>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</si>
  <si>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</si>
  <si>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</si>
  <si>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</si>
  <si>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</si>
  <si>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</si>
  <si>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</si>
  <si>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</si>
  <si>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</si>
  <si>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</si>
  <si>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</si>
  <si>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</si>
  <si>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</si>
  <si>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</si>
  <si>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</si>
  <si>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</si>
  <si>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</si>
  <si>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</si>
  <si>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</si>
  <si>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</si>
  <si>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</si>
  <si>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</si>
  <si>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</si>
  <si>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</si>
  <si>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</si>
  <si>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</si>
  <si>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</si>
  <si>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</si>
  <si>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</si>
  <si>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</si>
  <si>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</si>
  <si>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</si>
  <si>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</si>
  <si>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</si>
  <si>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</si>
  <si>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</si>
  <si>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</si>
  <si>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</si>
  <si>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</si>
  <si>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</si>
  <si>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</si>
  <si>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</si>
  <si>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</si>
  <si>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</si>
  <si>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</si>
  <si>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</si>
  <si>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</si>
  <si>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</si>
  <si>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</si>
  <si>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</si>
  <si>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</si>
  <si>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</si>
  <si>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</si>
  <si>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</si>
  <si>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</si>
  <si>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</si>
  <si>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</si>
  <si>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</si>
  <si>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</si>
  <si>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</si>
  <si>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</si>
  <si>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</si>
  <si>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</si>
  <si>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</si>
  <si>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</si>
  <si>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</si>
  <si>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</si>
  <si>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</si>
  <si>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</si>
  <si>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</si>
  <si>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</si>
  <si>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</si>
  <si>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</si>
  <si>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</si>
  <si>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</si>
  <si>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</si>
  <si>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</si>
  <si>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</si>
  <si>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</si>
  <si>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</si>
  <si>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</si>
  <si>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</si>
  <si>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</si>
  <si>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</si>
  <si>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</si>
  <si>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</si>
  <si>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</si>
  <si>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</si>
  <si>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</si>
  <si>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</si>
  <si>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</si>
  <si>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</si>
  <si>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</si>
  <si>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</si>
  <si>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</si>
  <si>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</si>
  <si>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</si>
  <si>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</si>
  <si>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</si>
  <si>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</si>
  <si>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</si>
  <si>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</si>
  <si>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</si>
  <si>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</si>
  <si>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</si>
  <si>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</si>
  <si>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</si>
  <si>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</si>
  <si>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</si>
  <si>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</si>
  <si>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</si>
  <si>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</si>
  <si>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</si>
  <si>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</si>
  <si>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</si>
  <si>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</si>
  <si>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</si>
  <si>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</si>
  <si>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</si>
  <si>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</si>
  <si>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</si>
  <si>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</si>
  <si>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</si>
  <si>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</si>
  <si>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</si>
  <si>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</si>
  <si>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</si>
  <si>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</si>
  <si>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</si>
  <si>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</si>
  <si>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</si>
  <si>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</si>
  <si>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</si>
  <si>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</si>
  <si>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</si>
  <si>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</si>
  <si>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</si>
  <si>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</si>
  <si>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</si>
  <si>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</si>
  <si>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</si>
  <si>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</si>
  <si>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</si>
  <si>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</si>
  <si>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</si>
  <si>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</si>
  <si>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</si>
  <si>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</si>
  <si>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</si>
  <si>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</si>
  <si>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</si>
  <si>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</si>
  <si>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</si>
  <si>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</si>
  <si>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</si>
  <si>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</si>
  <si>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</si>
  <si>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</si>
  <si>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</si>
  <si>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</si>
  <si>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</si>
  <si>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</si>
  <si>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</si>
  <si>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</si>
  <si>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</si>
  <si>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</si>
  <si>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</si>
  <si>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</si>
  <si>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</si>
  <si>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</si>
  <si>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</si>
  <si>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</si>
  <si>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</si>
  <si>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</si>
  <si>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</si>
  <si>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</si>
  <si>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</si>
  <si>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</si>
  <si>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</si>
  <si>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</si>
  <si>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</si>
  <si>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</si>
  <si>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</si>
  <si>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</si>
  <si>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</si>
  <si>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</si>
  <si>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</si>
  <si>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</si>
  <si>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</si>
  <si>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</si>
  <si>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</si>
  <si>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</si>
  <si>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</si>
  <si>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</si>
  <si>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</si>
  <si>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</si>
  <si>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</si>
  <si>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</si>
  <si>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</si>
  <si>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</si>
  <si>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</si>
  <si>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</si>
  <si>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</si>
  <si>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</si>
  <si>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</si>
  <si>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</si>
  <si>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</si>
  <si>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</si>
  <si>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</si>
  <si>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</si>
  <si>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</si>
  <si>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</si>
  <si>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</si>
  <si>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山口県</t>
    <rPh sb="0" eb="3">
      <t>ヤマグチケン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</si>
  <si>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14"/>
  </si>
  <si>
    <t>電気事業</t>
    <rPh sb="0" eb="2">
      <t>デンキ</t>
    </rPh>
    <rPh sb="2" eb="4">
      <t>ジギョウ</t>
    </rPh>
    <phoneticPr fontId="14"/>
  </si>
  <si>
    <t>流域下水道事業</t>
    <rPh sb="0" eb="5">
      <t>リュウイキゲスイドウ</t>
    </rPh>
    <rPh sb="5" eb="7">
      <t>ジギョウ</t>
    </rPh>
    <phoneticPr fontId="20"/>
  </si>
  <si>
    <t>港湾整備事業</t>
    <rPh sb="0" eb="2">
      <t>コウワン</t>
    </rPh>
    <rPh sb="2" eb="4">
      <t>セイビ</t>
    </rPh>
    <rPh sb="4" eb="6">
      <t>ジギョウ</t>
    </rPh>
    <phoneticPr fontId="14"/>
  </si>
  <si>
    <t>市場事業</t>
    <rPh sb="0" eb="2">
      <t>シジョウ</t>
    </rPh>
    <rPh sb="2" eb="4">
      <t>ジギョウ</t>
    </rPh>
    <phoneticPr fontId="14"/>
  </si>
  <si>
    <r>
      <rPr>
        <sz val="11"/>
        <rFont val="明朝"/>
        <family val="1"/>
        <charset val="128"/>
      </rPr>
      <t>特定環境保全公共下水道事業</t>
    </r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14"/>
  </si>
  <si>
    <t>山口県</t>
    <rPh sb="0" eb="3">
      <t>ヤマグチケン</t>
    </rPh>
    <phoneticPr fontId="14"/>
  </si>
  <si>
    <t>(令和５年度決算ﾍﾞｰｽ）</t>
    <phoneticPr fontId="14"/>
  </si>
  <si>
    <t>流域下水道事業</t>
    <rPh sb="0" eb="2">
      <t>リュウイキ</t>
    </rPh>
    <rPh sb="2" eb="5">
      <t>ゲスイドウ</t>
    </rPh>
    <rPh sb="5" eb="7">
      <t>ジギョウ</t>
    </rPh>
    <phoneticPr fontId="20"/>
  </si>
  <si>
    <t>－</t>
  </si>
  <si>
    <t>-</t>
  </si>
  <si>
    <t>山口県</t>
    <rPh sb="0" eb="3">
      <t>ヤマグチケン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</si>
</sst>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2"/>
      <color rgb="FF006100"/>
      <name val="Yu Gothic"/>
      <family val="2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15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41" fontId="0" fillId="0" borderId="10" xfId="0" applyNumberFormat="1" applyBorder="1" applyAlignment="1">
      <alignment horizontal="right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0" fontId="21" fillId="0" borderId="5" xfId="0" applyFont="1" applyBorder="1" applyAlignment="1">
      <alignment horizontal="distributed" vertical="center" justifyLastLine="1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0" fillId="0" borderId="10" xfId="0" applyNumberFormat="1" applyBorder="1" applyAlignment="1">
      <alignment vertical="center"/>
    </xf>
    <xf numFmtId="0" fontId="22" fillId="0" borderId="5" xfId="0" applyFont="1" applyBorder="1" applyAlignment="1">
      <alignment horizontal="distributed" vertical="center" justifyLastLine="1"/>
    </xf>
    <xf numFmtId="177" fontId="0" fillId="0" borderId="10" xfId="0" applyNumberFormat="1" applyBorder="1" applyAlignment="1">
      <alignment vertical="center"/>
    </xf>
    <xf numFmtId="41" fontId="22" fillId="0" borderId="5" xfId="0" applyNumberFormat="1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17</xdr:row>
      <xdr:rowOff>180975</xdr:rowOff>
    </xdr:from>
    <xdr:to>
      <xdr:col>9</xdr:col>
      <xdr:colOff>361390</xdr:colOff>
      <xdr:row>21</xdr:row>
      <xdr:rowOff>124945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89DEBB-A612-4164-82B9-36211FD13105}"/>
            </a:ext>
          </a:extLst>
        </xdr:cNvPr>
        <xdr:cNvSpPr txBox="1"/>
      </xdr:nvSpPr>
      <xdr:spPr>
        <a:xfrm>
          <a:off x="5200650" y="4019550"/>
          <a:ext cx="3676090" cy="858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　当　な　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Q16" sqref="Q16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234</v>
      </c>
      <c r="F1" s="1"/>
    </row>
    <row r="3" spans="1:11" ht="14.25">
      <c r="A3" s="10" t="s">
        <v>92</v>
      </c>
    </row>
    <row r="5" spans="1:11">
      <c r="A5" s="17" t="s">
        <v>225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7"/>
      <c r="F7" s="46" t="s">
        <v>226</v>
      </c>
      <c r="G7" s="46"/>
      <c r="H7" s="46" t="s">
        <v>223</v>
      </c>
      <c r="I7" s="47" t="s">
        <v>21</v>
      </c>
    </row>
    <row r="8" spans="1:11" ht="17.100000000000001" customHeight="1">
      <c r="A8" s="18"/>
      <c r="B8" s="19"/>
      <c r="C8" s="19"/>
      <c r="D8" s="19"/>
      <c r="E8" s="58"/>
      <c r="F8" s="49" t="s">
        <v>90</v>
      </c>
      <c r="G8" s="49" t="s">
        <v>2</v>
      </c>
      <c r="H8" s="49" t="s">
        <v>218</v>
      </c>
      <c r="I8" s="50"/>
    </row>
    <row r="9" spans="1:11" ht="18" customHeight="1">
      <c r="A9" s="96" t="s">
        <v>87</v>
      </c>
      <c r="B9" s="96" t="s">
        <v>89</v>
      </c>
      <c r="C9" s="59" t="s">
        <v>3</v>
      </c>
      <c r="D9" s="51"/>
      <c r="E9" s="51"/>
      <c r="F9" s="81">
        <v>208311</v>
      </c>
      <c r="G9" s="53">
        <f>F9/$F$27*100</f>
        <v>30.244615639255816</v>
      </c>
      <c r="H9" s="87">
        <v>193832</v>
      </c>
      <c r="I9" s="53">
        <f>(F9/H9-1)*100</f>
        <v>7.4698708159643301</v>
      </c>
      <c r="K9" s="24"/>
    </row>
    <row r="10" spans="1:11" ht="18" customHeight="1">
      <c r="A10" s="96"/>
      <c r="B10" s="96"/>
      <c r="C10" s="61"/>
      <c r="D10" s="63" t="s">
        <v>22</v>
      </c>
      <c r="E10" s="51"/>
      <c r="F10" s="81">
        <v>55707</v>
      </c>
      <c r="G10" s="53">
        <f t="shared" ref="G10:G26" si="0">F10/$F$27*100</f>
        <v>8.0880836989694433</v>
      </c>
      <c r="H10" s="87">
        <v>49583</v>
      </c>
      <c r="I10" s="53">
        <f t="shared" ref="I10:I27" si="1">(F10/H10-1)*100</f>
        <v>12.351007401730429</v>
      </c>
    </row>
    <row r="11" spans="1:11" ht="18" customHeight="1">
      <c r="A11" s="96"/>
      <c r="B11" s="96"/>
      <c r="C11" s="61"/>
      <c r="D11" s="61"/>
      <c r="E11" s="45" t="s">
        <v>23</v>
      </c>
      <c r="F11" s="81">
        <v>45229</v>
      </c>
      <c r="G11" s="53">
        <f t="shared" si="0"/>
        <v>6.5667858190297261</v>
      </c>
      <c r="H11" s="81">
        <v>41987</v>
      </c>
      <c r="I11" s="53">
        <f t="shared" si="1"/>
        <v>7.7214375878247976</v>
      </c>
    </row>
    <row r="12" spans="1:11" ht="18" customHeight="1">
      <c r="A12" s="96"/>
      <c r="B12" s="96"/>
      <c r="C12" s="61"/>
      <c r="D12" s="61"/>
      <c r="E12" s="45" t="s">
        <v>24</v>
      </c>
      <c r="F12" s="81">
        <v>2442</v>
      </c>
      <c r="G12" s="53">
        <f t="shared" si="0"/>
        <v>0.35455329479030251</v>
      </c>
      <c r="H12" s="81">
        <v>2160</v>
      </c>
      <c r="I12" s="53">
        <f t="shared" si="1"/>
        <v>13.055555555555554</v>
      </c>
    </row>
    <row r="13" spans="1:11" ht="18" customHeight="1">
      <c r="A13" s="96"/>
      <c r="B13" s="96"/>
      <c r="C13" s="61"/>
      <c r="D13" s="62"/>
      <c r="E13" s="45" t="s">
        <v>25</v>
      </c>
      <c r="F13" s="81">
        <v>233</v>
      </c>
      <c r="G13" s="53">
        <f t="shared" si="0"/>
        <v>3.3829204621679147E-2</v>
      </c>
      <c r="H13" s="81">
        <v>196</v>
      </c>
      <c r="I13" s="53">
        <f t="shared" si="1"/>
        <v>18.877551020408156</v>
      </c>
    </row>
    <row r="14" spans="1:11" ht="18" customHeight="1">
      <c r="A14" s="96"/>
      <c r="B14" s="96"/>
      <c r="C14" s="61"/>
      <c r="D14" s="59" t="s">
        <v>26</v>
      </c>
      <c r="E14" s="51"/>
      <c r="F14" s="52">
        <v>46360</v>
      </c>
      <c r="G14" s="53">
        <f t="shared" si="0"/>
        <v>6.7309953916783059</v>
      </c>
      <c r="H14" s="87">
        <v>43178</v>
      </c>
      <c r="I14" s="53">
        <f t="shared" si="1"/>
        <v>7.3694937236555624</v>
      </c>
    </row>
    <row r="15" spans="1:11" ht="18" customHeight="1">
      <c r="A15" s="96"/>
      <c r="B15" s="96"/>
      <c r="C15" s="61"/>
      <c r="D15" s="61"/>
      <c r="E15" s="45" t="s">
        <v>27</v>
      </c>
      <c r="F15" s="52">
        <v>1764</v>
      </c>
      <c r="G15" s="53">
        <f t="shared" si="0"/>
        <v>0.25611466503279834</v>
      </c>
      <c r="H15" s="87">
        <v>1700</v>
      </c>
      <c r="I15" s="53">
        <f t="shared" si="1"/>
        <v>3.7647058823529367</v>
      </c>
    </row>
    <row r="16" spans="1:11" ht="18" customHeight="1">
      <c r="A16" s="96"/>
      <c r="B16" s="96"/>
      <c r="C16" s="61"/>
      <c r="D16" s="62"/>
      <c r="E16" s="45" t="s">
        <v>28</v>
      </c>
      <c r="F16" s="52">
        <v>44596</v>
      </c>
      <c r="G16" s="53">
        <f t="shared" si="0"/>
        <v>6.4748807266455071</v>
      </c>
      <c r="H16" s="87">
        <v>41478</v>
      </c>
      <c r="I16" s="53">
        <f t="shared" si="1"/>
        <v>7.517238053908093</v>
      </c>
      <c r="K16" s="25"/>
    </row>
    <row r="17" spans="1:26" ht="18" customHeight="1">
      <c r="A17" s="96"/>
      <c r="B17" s="96"/>
      <c r="C17" s="61"/>
      <c r="D17" s="97" t="s">
        <v>29</v>
      </c>
      <c r="E17" s="98"/>
      <c r="F17" s="52">
        <v>70431</v>
      </c>
      <c r="G17" s="53">
        <f t="shared" si="0"/>
        <v>10.225857127508515</v>
      </c>
      <c r="H17" s="87">
        <v>65028</v>
      </c>
      <c r="I17" s="53">
        <f t="shared" si="1"/>
        <v>8.3087285477025254</v>
      </c>
    </row>
    <row r="18" spans="1:26" ht="18" customHeight="1">
      <c r="A18" s="96"/>
      <c r="B18" s="96"/>
      <c r="C18" s="61"/>
      <c r="D18" s="97" t="s">
        <v>93</v>
      </c>
      <c r="E18" s="99"/>
      <c r="F18" s="52">
        <v>2793</v>
      </c>
      <c r="G18" s="53">
        <f t="shared" si="0"/>
        <v>0.40551488630193078</v>
      </c>
      <c r="H18" s="87">
        <v>2758</v>
      </c>
      <c r="I18" s="53">
        <f t="shared" si="1"/>
        <v>1.2690355329949332</v>
      </c>
    </row>
    <row r="19" spans="1:26" ht="18" customHeight="1">
      <c r="A19" s="96"/>
      <c r="B19" s="96"/>
      <c r="C19" s="60"/>
      <c r="D19" s="97" t="s">
        <v>94</v>
      </c>
      <c r="E19" s="99"/>
      <c r="F19" s="54">
        <v>0</v>
      </c>
      <c r="G19" s="53">
        <f t="shared" si="0"/>
        <v>0</v>
      </c>
      <c r="H19" s="54">
        <v>0</v>
      </c>
      <c r="I19" s="53" t="e">
        <f t="shared" si="1"/>
        <v>#DIV/0!</v>
      </c>
      <c r="Z19" s="2" t="s">
        <v>95</v>
      </c>
    </row>
    <row r="20" spans="1:26" ht="18" customHeight="1">
      <c r="A20" s="96"/>
      <c r="B20" s="96"/>
      <c r="C20" s="51" t="s">
        <v>4</v>
      </c>
      <c r="D20" s="51"/>
      <c r="E20" s="51"/>
      <c r="F20" s="52">
        <v>30069</v>
      </c>
      <c r="G20" s="53">
        <f t="shared" si="0"/>
        <v>4.3657096728294862</v>
      </c>
      <c r="H20" s="87">
        <v>27429</v>
      </c>
      <c r="I20" s="53">
        <f t="shared" si="1"/>
        <v>9.6248496117248052</v>
      </c>
    </row>
    <row r="21" spans="1:26" ht="18" customHeight="1">
      <c r="A21" s="96"/>
      <c r="B21" s="96"/>
      <c r="C21" s="51" t="s">
        <v>5</v>
      </c>
      <c r="D21" s="51"/>
      <c r="E21" s="51"/>
      <c r="F21" s="52">
        <v>180300</v>
      </c>
      <c r="G21" s="53">
        <f t="shared" si="0"/>
        <v>26.177706408964596</v>
      </c>
      <c r="H21" s="87">
        <v>181900</v>
      </c>
      <c r="I21" s="53">
        <f t="shared" si="1"/>
        <v>-0.8796041781198416</v>
      </c>
    </row>
    <row r="22" spans="1:26" ht="18" customHeight="1">
      <c r="A22" s="96"/>
      <c r="B22" s="96"/>
      <c r="C22" s="51" t="s">
        <v>30</v>
      </c>
      <c r="D22" s="51"/>
      <c r="E22" s="51"/>
      <c r="F22" s="52">
        <v>8347</v>
      </c>
      <c r="G22" s="53">
        <f t="shared" si="0"/>
        <v>1.211898587884789</v>
      </c>
      <c r="H22" s="87">
        <v>8573</v>
      </c>
      <c r="I22" s="53">
        <f t="shared" si="1"/>
        <v>-2.6361833663828271</v>
      </c>
    </row>
    <row r="23" spans="1:26" ht="18" customHeight="1">
      <c r="A23" s="96"/>
      <c r="B23" s="96"/>
      <c r="C23" s="51" t="s">
        <v>6</v>
      </c>
      <c r="D23" s="51"/>
      <c r="E23" s="51"/>
      <c r="F23" s="52">
        <v>85944</v>
      </c>
      <c r="G23" s="53">
        <f t="shared" si="0"/>
        <v>12.478185244659196</v>
      </c>
      <c r="H23" s="87">
        <v>85546</v>
      </c>
      <c r="I23" s="53">
        <f t="shared" si="1"/>
        <v>0.46524676782082608</v>
      </c>
    </row>
    <row r="24" spans="1:26" ht="18" customHeight="1">
      <c r="A24" s="96"/>
      <c r="B24" s="96"/>
      <c r="C24" s="51" t="s">
        <v>31</v>
      </c>
      <c r="D24" s="51"/>
      <c r="E24" s="51"/>
      <c r="F24" s="52">
        <v>1076</v>
      </c>
      <c r="G24" s="53">
        <f t="shared" si="0"/>
        <v>0.15622413808123076</v>
      </c>
      <c r="H24" s="87">
        <v>1636</v>
      </c>
      <c r="I24" s="53">
        <f t="shared" si="1"/>
        <v>-34.229828850855746</v>
      </c>
    </row>
    <row r="25" spans="1:26" ht="18" customHeight="1">
      <c r="A25" s="96"/>
      <c r="B25" s="96"/>
      <c r="C25" s="51" t="s">
        <v>7</v>
      </c>
      <c r="D25" s="51"/>
      <c r="E25" s="51"/>
      <c r="F25" s="52">
        <v>48128</v>
      </c>
      <c r="G25" s="53">
        <f t="shared" si="0"/>
        <v>6.9876908155887305</v>
      </c>
      <c r="H25" s="87">
        <v>41771</v>
      </c>
      <c r="I25" s="53">
        <f t="shared" si="1"/>
        <v>15.218692394244805</v>
      </c>
    </row>
    <row r="26" spans="1:26" ht="18" customHeight="1">
      <c r="A26" s="96"/>
      <c r="B26" s="96"/>
      <c r="C26" s="51" t="s">
        <v>8</v>
      </c>
      <c r="D26" s="51"/>
      <c r="E26" s="51"/>
      <c r="F26" s="52">
        <f>688754-562175</f>
        <v>126579</v>
      </c>
      <c r="G26" s="53">
        <f t="shared" si="0"/>
        <v>18.377969492736156</v>
      </c>
      <c r="H26" s="87">
        <f>688670-540687</f>
        <v>147983</v>
      </c>
      <c r="I26" s="53">
        <f t="shared" si="1"/>
        <v>-14.463823547299349</v>
      </c>
    </row>
    <row r="27" spans="1:26" ht="18" customHeight="1">
      <c r="A27" s="96"/>
      <c r="B27" s="96"/>
      <c r="C27" s="51" t="s">
        <v>9</v>
      </c>
      <c r="D27" s="51"/>
      <c r="E27" s="51"/>
      <c r="F27" s="52">
        <f>SUM(F9,F20:F26)</f>
        <v>688754</v>
      </c>
      <c r="G27" s="53">
        <f>F27/$F$27*100</f>
        <v>100</v>
      </c>
      <c r="H27" s="87">
        <f>SUM(H9,H20:H26)</f>
        <v>688670</v>
      </c>
      <c r="I27" s="53">
        <f t="shared" si="1"/>
        <v>1.2197424020210512E-2</v>
      </c>
    </row>
    <row r="28" spans="1:26" ht="18" customHeight="1">
      <c r="A28" s="96"/>
      <c r="B28" s="96" t="s">
        <v>88</v>
      </c>
      <c r="C28" s="59" t="s">
        <v>10</v>
      </c>
      <c r="D28" s="51"/>
      <c r="E28" s="51"/>
      <c r="F28" s="52">
        <f>F29+F30+F31</f>
        <v>278282</v>
      </c>
      <c r="G28" s="53">
        <f>F28/$F$45*100</f>
        <v>40.403685495837408</v>
      </c>
      <c r="H28" s="87">
        <f>H29+H30+H31</f>
        <v>284924</v>
      </c>
      <c r="I28" s="53">
        <f>(F28/H28-1)*100</f>
        <v>-2.331147955244206</v>
      </c>
    </row>
    <row r="29" spans="1:26" ht="18" customHeight="1">
      <c r="A29" s="96"/>
      <c r="B29" s="96"/>
      <c r="C29" s="61"/>
      <c r="D29" s="51" t="s">
        <v>11</v>
      </c>
      <c r="E29" s="51"/>
      <c r="F29" s="52">
        <v>163949</v>
      </c>
      <c r="G29" s="53">
        <f t="shared" ref="G29:G44" si="2">F29/$F$45*100</f>
        <v>23.803709306951394</v>
      </c>
      <c r="H29" s="87">
        <v>172759</v>
      </c>
      <c r="I29" s="53">
        <f t="shared" ref="I29:I45" si="3">(F29/H29-1)*100</f>
        <v>-5.0995896016994724</v>
      </c>
    </row>
    <row r="30" spans="1:26" ht="18" customHeight="1">
      <c r="A30" s="96"/>
      <c r="B30" s="96"/>
      <c r="C30" s="61"/>
      <c r="D30" s="51" t="s">
        <v>32</v>
      </c>
      <c r="E30" s="51"/>
      <c r="F30" s="52">
        <v>28807</v>
      </c>
      <c r="G30" s="53">
        <f t="shared" si="2"/>
        <v>4.1824802469386748</v>
      </c>
      <c r="H30" s="87">
        <v>27217</v>
      </c>
      <c r="I30" s="53">
        <f t="shared" si="3"/>
        <v>5.8419370246536984</v>
      </c>
    </row>
    <row r="31" spans="1:26" ht="18" customHeight="1">
      <c r="A31" s="96"/>
      <c r="B31" s="96"/>
      <c r="C31" s="60"/>
      <c r="D31" s="51" t="s">
        <v>12</v>
      </c>
      <c r="E31" s="51"/>
      <c r="F31" s="52">
        <v>85526</v>
      </c>
      <c r="G31" s="53">
        <f t="shared" si="2"/>
        <v>12.417495941947344</v>
      </c>
      <c r="H31" s="87">
        <v>84948</v>
      </c>
      <c r="I31" s="53">
        <f t="shared" si="3"/>
        <v>0.68041625464989597</v>
      </c>
    </row>
    <row r="32" spans="1:26" ht="18" customHeight="1">
      <c r="A32" s="96"/>
      <c r="B32" s="96"/>
      <c r="C32" s="59" t="s">
        <v>13</v>
      </c>
      <c r="D32" s="51"/>
      <c r="E32" s="51"/>
      <c r="F32" s="52">
        <f>F33+F34+F35+F36+F37+F38+200</f>
        <v>313585</v>
      </c>
      <c r="G32" s="53">
        <f t="shared" si="2"/>
        <v>45.529318160039722</v>
      </c>
      <c r="H32" s="87">
        <f>H33+H34+H35+H36+H37+H38+200</f>
        <v>310504</v>
      </c>
      <c r="I32" s="53">
        <f t="shared" si="3"/>
        <v>0.99225774869244887</v>
      </c>
    </row>
    <row r="33" spans="1:9" ht="18" customHeight="1">
      <c r="A33" s="96"/>
      <c r="B33" s="96"/>
      <c r="C33" s="61"/>
      <c r="D33" s="51" t="s">
        <v>14</v>
      </c>
      <c r="E33" s="51"/>
      <c r="F33" s="52">
        <v>26299</v>
      </c>
      <c r="G33" s="53">
        <f t="shared" si="2"/>
        <v>3.8183444306675538</v>
      </c>
      <c r="H33" s="87">
        <v>24078</v>
      </c>
      <c r="I33" s="53">
        <f t="shared" si="3"/>
        <v>9.2241880554863265</v>
      </c>
    </row>
    <row r="34" spans="1:9" ht="18" customHeight="1">
      <c r="A34" s="96"/>
      <c r="B34" s="96"/>
      <c r="C34" s="61"/>
      <c r="D34" s="51" t="s">
        <v>33</v>
      </c>
      <c r="E34" s="51"/>
      <c r="F34" s="52">
        <v>6038</v>
      </c>
      <c r="G34" s="53">
        <f t="shared" si="2"/>
        <v>0.87665552577553085</v>
      </c>
      <c r="H34" s="87">
        <v>4907</v>
      </c>
      <c r="I34" s="53">
        <f t="shared" si="3"/>
        <v>23.048705930303637</v>
      </c>
    </row>
    <row r="35" spans="1:9" ht="18" customHeight="1">
      <c r="A35" s="96"/>
      <c r="B35" s="96"/>
      <c r="C35" s="61"/>
      <c r="D35" s="51" t="s">
        <v>34</v>
      </c>
      <c r="E35" s="51"/>
      <c r="F35" s="52">
        <v>177407</v>
      </c>
      <c r="G35" s="53">
        <f t="shared" si="2"/>
        <v>25.757672550722027</v>
      </c>
      <c r="H35" s="87">
        <v>165127</v>
      </c>
      <c r="I35" s="53">
        <f t="shared" si="3"/>
        <v>7.4367002367874413</v>
      </c>
    </row>
    <row r="36" spans="1:9" ht="18" customHeight="1">
      <c r="A36" s="96"/>
      <c r="B36" s="96"/>
      <c r="C36" s="61"/>
      <c r="D36" s="51" t="s">
        <v>35</v>
      </c>
      <c r="E36" s="51"/>
      <c r="F36" s="52">
        <v>7176</v>
      </c>
      <c r="G36" s="53">
        <f t="shared" si="2"/>
        <v>1.0418814264599552</v>
      </c>
      <c r="H36" s="87">
        <v>7860</v>
      </c>
      <c r="I36" s="53">
        <f t="shared" si="3"/>
        <v>-8.7022900763358724</v>
      </c>
    </row>
    <row r="37" spans="1:9" ht="18" customHeight="1">
      <c r="A37" s="96"/>
      <c r="B37" s="96"/>
      <c r="C37" s="61"/>
      <c r="D37" s="51" t="s">
        <v>15</v>
      </c>
      <c r="E37" s="51"/>
      <c r="F37" s="52">
        <v>8538</v>
      </c>
      <c r="G37" s="53">
        <f t="shared" si="2"/>
        <v>1.2396298242914014</v>
      </c>
      <c r="H37" s="87">
        <v>5285</v>
      </c>
      <c r="I37" s="53">
        <f t="shared" si="3"/>
        <v>61.551561021759696</v>
      </c>
    </row>
    <row r="38" spans="1:9" ht="18" customHeight="1">
      <c r="A38" s="96"/>
      <c r="B38" s="96"/>
      <c r="C38" s="60"/>
      <c r="D38" s="51" t="s">
        <v>36</v>
      </c>
      <c r="E38" s="51"/>
      <c r="F38" s="52">
        <v>87927</v>
      </c>
      <c r="G38" s="53">
        <f t="shared" si="2"/>
        <v>12.766096458241986</v>
      </c>
      <c r="H38" s="87">
        <v>103047</v>
      </c>
      <c r="I38" s="53">
        <f t="shared" si="3"/>
        <v>-14.672916242103117</v>
      </c>
    </row>
    <row r="39" spans="1:9" ht="18" customHeight="1">
      <c r="A39" s="96"/>
      <c r="B39" s="96"/>
      <c r="C39" s="59" t="s">
        <v>16</v>
      </c>
      <c r="D39" s="51"/>
      <c r="E39" s="51"/>
      <c r="F39" s="52">
        <f>F40+F43</f>
        <v>96887</v>
      </c>
      <c r="G39" s="53">
        <f t="shared" si="2"/>
        <v>14.066996344122865</v>
      </c>
      <c r="H39" s="87">
        <f>H40+H43</f>
        <v>93242</v>
      </c>
      <c r="I39" s="53">
        <f t="shared" si="3"/>
        <v>3.909182557216706</v>
      </c>
    </row>
    <row r="40" spans="1:9" ht="18" customHeight="1">
      <c r="A40" s="96"/>
      <c r="B40" s="96"/>
      <c r="C40" s="61"/>
      <c r="D40" s="59" t="s">
        <v>17</v>
      </c>
      <c r="E40" s="51"/>
      <c r="F40" s="52">
        <v>90425</v>
      </c>
      <c r="G40" s="53">
        <f t="shared" si="2"/>
        <v>13.128780377319044</v>
      </c>
      <c r="H40" s="87">
        <v>86084</v>
      </c>
      <c r="I40" s="53">
        <f t="shared" si="3"/>
        <v>5.0427489428929828</v>
      </c>
    </row>
    <row r="41" spans="1:9" ht="18" customHeight="1">
      <c r="A41" s="96"/>
      <c r="B41" s="96"/>
      <c r="C41" s="61"/>
      <c r="D41" s="61"/>
      <c r="E41" s="55" t="s">
        <v>91</v>
      </c>
      <c r="F41" s="52">
        <v>60527</v>
      </c>
      <c r="G41" s="53">
        <f t="shared" si="2"/>
        <v>8.7878981465080432</v>
      </c>
      <c r="H41" s="87">
        <v>61658</v>
      </c>
      <c r="I41" s="56">
        <f t="shared" si="3"/>
        <v>-1.8343118492328614</v>
      </c>
    </row>
    <row r="42" spans="1:9" ht="18" customHeight="1">
      <c r="A42" s="96"/>
      <c r="B42" s="96"/>
      <c r="C42" s="61"/>
      <c r="D42" s="60"/>
      <c r="E42" s="45" t="s">
        <v>37</v>
      </c>
      <c r="F42" s="52">
        <v>29898</v>
      </c>
      <c r="G42" s="53">
        <f t="shared" si="2"/>
        <v>4.3408822308110011</v>
      </c>
      <c r="H42" s="87">
        <v>24426</v>
      </c>
      <c r="I42" s="56">
        <f t="shared" si="3"/>
        <v>22.402358142962409</v>
      </c>
    </row>
    <row r="43" spans="1:9" ht="18" customHeight="1">
      <c r="A43" s="96"/>
      <c r="B43" s="96"/>
      <c r="C43" s="61"/>
      <c r="D43" s="51" t="s">
        <v>38</v>
      </c>
      <c r="E43" s="51"/>
      <c r="F43" s="52">
        <v>6462</v>
      </c>
      <c r="G43" s="53">
        <f t="shared" si="2"/>
        <v>0.93821596680382247</v>
      </c>
      <c r="H43" s="87">
        <v>7158</v>
      </c>
      <c r="I43" s="56">
        <f t="shared" si="3"/>
        <v>-9.7233864207879268</v>
      </c>
    </row>
    <row r="44" spans="1:9" ht="18" customHeight="1">
      <c r="A44" s="96"/>
      <c r="B44" s="96"/>
      <c r="C44" s="60"/>
      <c r="D44" s="51" t="s">
        <v>39</v>
      </c>
      <c r="E44" s="51"/>
      <c r="F44" s="87">
        <v>0</v>
      </c>
      <c r="G44" s="53">
        <f t="shared" si="2"/>
        <v>0</v>
      </c>
      <c r="H44" s="87">
        <v>0</v>
      </c>
      <c r="I44" s="53" t="e">
        <f t="shared" si="3"/>
        <v>#DIV/0!</v>
      </c>
    </row>
    <row r="45" spans="1:9" ht="18" customHeight="1">
      <c r="A45" s="96"/>
      <c r="B45" s="96"/>
      <c r="C45" s="45" t="s">
        <v>18</v>
      </c>
      <c r="D45" s="45"/>
      <c r="E45" s="45"/>
      <c r="F45" s="52">
        <f>SUM(F28,F32,F39)</f>
        <v>688754</v>
      </c>
      <c r="G45" s="53">
        <f>F45/$F$45*100</f>
        <v>100</v>
      </c>
      <c r="H45" s="87">
        <f>SUM(H28,H32,H39)</f>
        <v>688670</v>
      </c>
      <c r="I45" s="53">
        <f t="shared" si="3"/>
        <v>1.2197424020210512E-2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90" t="s">
        <v>234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227</v>
      </c>
      <c r="B5" s="12"/>
      <c r="C5" s="12"/>
      <c r="D5" s="12"/>
      <c r="K5" s="15"/>
      <c r="O5" s="15" t="s">
        <v>47</v>
      </c>
    </row>
    <row r="6" spans="1:25" ht="15.95" customHeight="1">
      <c r="A6" s="106" t="s">
        <v>48</v>
      </c>
      <c r="B6" s="107"/>
      <c r="C6" s="107"/>
      <c r="D6" s="107"/>
      <c r="E6" s="107"/>
      <c r="F6" s="102" t="s">
        <v>235</v>
      </c>
      <c r="G6" s="102"/>
      <c r="H6" s="102" t="s">
        <v>236</v>
      </c>
      <c r="I6" s="102"/>
      <c r="J6" s="102" t="s">
        <v>237</v>
      </c>
      <c r="K6" s="102"/>
      <c r="L6" s="102"/>
      <c r="M6" s="102"/>
      <c r="N6" s="102"/>
      <c r="O6" s="102"/>
    </row>
    <row r="7" spans="1:25" ht="15.95" customHeight="1">
      <c r="A7" s="107"/>
      <c r="B7" s="107"/>
      <c r="C7" s="107"/>
      <c r="D7" s="107"/>
      <c r="E7" s="107"/>
      <c r="F7" s="49" t="s">
        <v>228</v>
      </c>
      <c r="G7" s="49" t="s">
        <v>223</v>
      </c>
      <c r="H7" s="49" t="s">
        <v>228</v>
      </c>
      <c r="I7" s="49" t="s">
        <v>223</v>
      </c>
      <c r="J7" s="49" t="s">
        <v>228</v>
      </c>
      <c r="K7" s="49" t="s">
        <v>223</v>
      </c>
      <c r="L7" s="49" t="s">
        <v>228</v>
      </c>
      <c r="M7" s="49" t="s">
        <v>223</v>
      </c>
      <c r="N7" s="49" t="s">
        <v>228</v>
      </c>
      <c r="O7" s="49" t="s">
        <v>223</v>
      </c>
    </row>
    <row r="8" spans="1:25" ht="15.95" customHeight="1">
      <c r="A8" s="104" t="s">
        <v>82</v>
      </c>
      <c r="B8" s="59" t="s">
        <v>49</v>
      </c>
      <c r="C8" s="84"/>
      <c r="D8" s="84"/>
      <c r="E8" s="86" t="s">
        <v>40</v>
      </c>
      <c r="F8" s="85">
        <v>6729</v>
      </c>
      <c r="G8" s="85">
        <v>6698</v>
      </c>
      <c r="H8" s="85">
        <v>2374</v>
      </c>
      <c r="I8" s="85">
        <v>2338</v>
      </c>
      <c r="J8" s="85">
        <v>2112</v>
      </c>
      <c r="K8" s="85">
        <v>1859</v>
      </c>
      <c r="L8" s="85"/>
      <c r="M8" s="85"/>
      <c r="N8" s="85"/>
      <c r="O8" s="85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04"/>
      <c r="B9" s="61"/>
      <c r="C9" s="84" t="s">
        <v>50</v>
      </c>
      <c r="D9" s="84"/>
      <c r="E9" s="86" t="s">
        <v>41</v>
      </c>
      <c r="F9" s="85">
        <v>6729</v>
      </c>
      <c r="G9" s="85">
        <v>6698</v>
      </c>
      <c r="H9" s="85">
        <v>2374</v>
      </c>
      <c r="I9" s="85">
        <v>2338</v>
      </c>
      <c r="J9" s="85">
        <v>2112</v>
      </c>
      <c r="K9" s="85">
        <v>1859</v>
      </c>
      <c r="L9" s="85"/>
      <c r="M9" s="85"/>
      <c r="N9" s="85"/>
      <c r="O9" s="85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04"/>
      <c r="B10" s="60"/>
      <c r="C10" s="84" t="s">
        <v>51</v>
      </c>
      <c r="D10" s="84"/>
      <c r="E10" s="86" t="s">
        <v>42</v>
      </c>
      <c r="F10" s="85"/>
      <c r="G10" s="85"/>
      <c r="H10" s="85"/>
      <c r="I10" s="85"/>
      <c r="J10" s="65"/>
      <c r="K10" s="65"/>
      <c r="L10" s="85"/>
      <c r="M10" s="85"/>
      <c r="N10" s="85"/>
      <c r="O10" s="85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04"/>
      <c r="B11" s="59" t="s">
        <v>52</v>
      </c>
      <c r="C11" s="84"/>
      <c r="D11" s="84"/>
      <c r="E11" s="86" t="s">
        <v>43</v>
      </c>
      <c r="F11" s="85">
        <v>6329</v>
      </c>
      <c r="G11" s="85">
        <v>6351</v>
      </c>
      <c r="H11" s="85">
        <v>2281</v>
      </c>
      <c r="I11" s="85">
        <v>2147</v>
      </c>
      <c r="J11" s="85">
        <v>2112</v>
      </c>
      <c r="K11" s="85">
        <v>1859</v>
      </c>
      <c r="L11" s="85"/>
      <c r="M11" s="85"/>
      <c r="N11" s="85"/>
      <c r="O11" s="85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04"/>
      <c r="B12" s="61"/>
      <c r="C12" s="84" t="s">
        <v>53</v>
      </c>
      <c r="D12" s="84"/>
      <c r="E12" s="86" t="s">
        <v>44</v>
      </c>
      <c r="F12" s="85">
        <v>6329</v>
      </c>
      <c r="G12" s="85">
        <v>6351</v>
      </c>
      <c r="H12" s="85">
        <v>2281</v>
      </c>
      <c r="I12" s="85">
        <v>2147</v>
      </c>
      <c r="J12" s="85">
        <v>2112</v>
      </c>
      <c r="K12" s="85">
        <v>1859</v>
      </c>
      <c r="L12" s="85"/>
      <c r="M12" s="85"/>
      <c r="N12" s="85"/>
      <c r="O12" s="85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04"/>
      <c r="B13" s="60"/>
      <c r="C13" s="84" t="s">
        <v>54</v>
      </c>
      <c r="D13" s="84"/>
      <c r="E13" s="86" t="s">
        <v>45</v>
      </c>
      <c r="F13" s="85"/>
      <c r="G13" s="85"/>
      <c r="H13" s="65"/>
      <c r="I13" s="65"/>
      <c r="J13" s="65"/>
      <c r="K13" s="65"/>
      <c r="L13" s="85"/>
      <c r="M13" s="85"/>
      <c r="N13" s="85"/>
      <c r="O13" s="85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04"/>
      <c r="B14" s="84" t="s">
        <v>55</v>
      </c>
      <c r="C14" s="84"/>
      <c r="D14" s="84"/>
      <c r="E14" s="86" t="s">
        <v>96</v>
      </c>
      <c r="F14" s="85">
        <f t="shared" ref="F14:O15" si="0">F9-F12</f>
        <v>400</v>
      </c>
      <c r="G14" s="85">
        <f t="shared" si="0"/>
        <v>347</v>
      </c>
      <c r="H14" s="85">
        <f t="shared" si="0"/>
        <v>93</v>
      </c>
      <c r="I14" s="85">
        <f t="shared" si="0"/>
        <v>191</v>
      </c>
      <c r="J14" s="85">
        <f t="shared" si="0"/>
        <v>0</v>
      </c>
      <c r="K14" s="85">
        <f t="shared" si="0"/>
        <v>0</v>
      </c>
      <c r="L14" s="85">
        <f t="shared" si="0"/>
        <v>0</v>
      </c>
      <c r="M14" s="85">
        <f t="shared" si="0"/>
        <v>0</v>
      </c>
      <c r="N14" s="85">
        <f t="shared" si="0"/>
        <v>0</v>
      </c>
      <c r="O14" s="85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04"/>
      <c r="B15" s="84" t="s">
        <v>56</v>
      </c>
      <c r="C15" s="84"/>
      <c r="D15" s="84"/>
      <c r="E15" s="86" t="s">
        <v>97</v>
      </c>
      <c r="F15" s="85">
        <f t="shared" si="0"/>
        <v>0</v>
      </c>
      <c r="G15" s="85">
        <f t="shared" si="0"/>
        <v>0</v>
      </c>
      <c r="H15" s="85">
        <f t="shared" si="0"/>
        <v>0</v>
      </c>
      <c r="I15" s="85">
        <f t="shared" si="0"/>
        <v>0</v>
      </c>
      <c r="J15" s="85">
        <f t="shared" si="0"/>
        <v>0</v>
      </c>
      <c r="K15" s="85">
        <f t="shared" si="0"/>
        <v>0</v>
      </c>
      <c r="L15" s="85">
        <f t="shared" si="0"/>
        <v>0</v>
      </c>
      <c r="M15" s="85">
        <f t="shared" si="0"/>
        <v>0</v>
      </c>
      <c r="N15" s="85">
        <f t="shared" si="0"/>
        <v>0</v>
      </c>
      <c r="O15" s="85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04"/>
      <c r="B16" s="84" t="s">
        <v>57</v>
      </c>
      <c r="C16" s="84"/>
      <c r="D16" s="84"/>
      <c r="E16" s="86" t="s">
        <v>98</v>
      </c>
      <c r="F16" s="85">
        <f t="shared" ref="F16:O16" si="1">F8-F11</f>
        <v>400</v>
      </c>
      <c r="G16" s="85">
        <f t="shared" si="1"/>
        <v>347</v>
      </c>
      <c r="H16" s="85">
        <f t="shared" si="1"/>
        <v>93</v>
      </c>
      <c r="I16" s="85">
        <f t="shared" si="1"/>
        <v>191</v>
      </c>
      <c r="J16" s="85">
        <f t="shared" si="1"/>
        <v>0</v>
      </c>
      <c r="K16" s="85">
        <f t="shared" si="1"/>
        <v>0</v>
      </c>
      <c r="L16" s="85">
        <f t="shared" si="1"/>
        <v>0</v>
      </c>
      <c r="M16" s="85">
        <f t="shared" si="1"/>
        <v>0</v>
      </c>
      <c r="N16" s="85">
        <f t="shared" si="1"/>
        <v>0</v>
      </c>
      <c r="O16" s="85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04"/>
      <c r="B17" s="84" t="s">
        <v>58</v>
      </c>
      <c r="C17" s="84"/>
      <c r="D17" s="84"/>
      <c r="E17" s="49"/>
      <c r="F17" s="85"/>
      <c r="G17" s="85"/>
      <c r="H17" s="65"/>
      <c r="I17" s="65"/>
      <c r="J17" s="85"/>
      <c r="K17" s="85"/>
      <c r="L17" s="85"/>
      <c r="M17" s="8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04"/>
      <c r="B18" s="84" t="s">
        <v>59</v>
      </c>
      <c r="C18" s="84"/>
      <c r="D18" s="84"/>
      <c r="E18" s="49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04" t="s">
        <v>83</v>
      </c>
      <c r="B19" s="59" t="s">
        <v>60</v>
      </c>
      <c r="C19" s="84"/>
      <c r="D19" s="84"/>
      <c r="E19" s="86"/>
      <c r="F19" s="85">
        <v>2091</v>
      </c>
      <c r="G19" s="85">
        <v>1813</v>
      </c>
      <c r="H19" s="85">
        <v>18</v>
      </c>
      <c r="I19" s="85">
        <v>6</v>
      </c>
      <c r="J19" s="85">
        <v>1705</v>
      </c>
      <c r="K19" s="85">
        <v>1218</v>
      </c>
      <c r="L19" s="85"/>
      <c r="M19" s="85"/>
      <c r="N19" s="85"/>
      <c r="O19" s="85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04"/>
      <c r="B20" s="60"/>
      <c r="C20" s="84" t="s">
        <v>61</v>
      </c>
      <c r="D20" s="84"/>
      <c r="E20" s="86"/>
      <c r="F20" s="85">
        <v>1570</v>
      </c>
      <c r="G20" s="85">
        <v>1130</v>
      </c>
      <c r="H20" s="85"/>
      <c r="I20" s="85">
        <v>0</v>
      </c>
      <c r="J20" s="85">
        <v>374</v>
      </c>
      <c r="K20" s="65">
        <v>248</v>
      </c>
      <c r="L20" s="85"/>
      <c r="M20" s="85"/>
      <c r="N20" s="85"/>
      <c r="O20" s="85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04"/>
      <c r="B21" s="84" t="s">
        <v>62</v>
      </c>
      <c r="C21" s="84"/>
      <c r="D21" s="84"/>
      <c r="E21" s="86" t="s">
        <v>99</v>
      </c>
      <c r="F21" s="85">
        <v>2091</v>
      </c>
      <c r="G21" s="85">
        <v>1813</v>
      </c>
      <c r="H21" s="85">
        <v>18</v>
      </c>
      <c r="I21" s="85">
        <v>6</v>
      </c>
      <c r="J21" s="85">
        <v>1705</v>
      </c>
      <c r="K21" s="85">
        <v>1218</v>
      </c>
      <c r="L21" s="85"/>
      <c r="M21" s="85"/>
      <c r="N21" s="85"/>
      <c r="O21" s="85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04"/>
      <c r="B22" s="59" t="s">
        <v>63</v>
      </c>
      <c r="C22" s="84"/>
      <c r="D22" s="84"/>
      <c r="E22" s="86" t="s">
        <v>100</v>
      </c>
      <c r="F22" s="85">
        <v>6565</v>
      </c>
      <c r="G22" s="85">
        <v>5333</v>
      </c>
      <c r="H22" s="85">
        <v>400</v>
      </c>
      <c r="I22" s="85">
        <v>320</v>
      </c>
      <c r="J22" s="85">
        <v>1705</v>
      </c>
      <c r="K22" s="85">
        <v>1218</v>
      </c>
      <c r="L22" s="85"/>
      <c r="M22" s="85"/>
      <c r="N22" s="85"/>
      <c r="O22" s="85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04"/>
      <c r="B23" s="60" t="s">
        <v>64</v>
      </c>
      <c r="C23" s="84" t="s">
        <v>65</v>
      </c>
      <c r="D23" s="84"/>
      <c r="E23" s="86"/>
      <c r="F23" s="85">
        <v>1122</v>
      </c>
      <c r="G23" s="85">
        <v>1135</v>
      </c>
      <c r="H23" s="85">
        <v>11</v>
      </c>
      <c r="I23" s="85">
        <v>13</v>
      </c>
      <c r="J23" s="85">
        <v>297</v>
      </c>
      <c r="K23" s="85">
        <v>301</v>
      </c>
      <c r="L23" s="85"/>
      <c r="M23" s="85"/>
      <c r="N23" s="85"/>
      <c r="O23" s="85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04"/>
      <c r="B24" s="84" t="s">
        <v>101</v>
      </c>
      <c r="C24" s="84"/>
      <c r="D24" s="84"/>
      <c r="E24" s="86" t="s">
        <v>102</v>
      </c>
      <c r="F24" s="85">
        <f t="shared" ref="F24:O24" si="2">F21-F22</f>
        <v>-4474</v>
      </c>
      <c r="G24" s="85">
        <f t="shared" si="2"/>
        <v>-3520</v>
      </c>
      <c r="H24" s="85">
        <f t="shared" si="2"/>
        <v>-382</v>
      </c>
      <c r="I24" s="85">
        <f t="shared" si="2"/>
        <v>-314</v>
      </c>
      <c r="J24" s="85">
        <f t="shared" si="2"/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04"/>
      <c r="B25" s="59" t="s">
        <v>66</v>
      </c>
      <c r="C25" s="59"/>
      <c r="D25" s="59"/>
      <c r="E25" s="108" t="s">
        <v>103</v>
      </c>
      <c r="F25" s="100">
        <v>4474</v>
      </c>
      <c r="G25" s="100">
        <v>3520</v>
      </c>
      <c r="H25" s="100">
        <v>382</v>
      </c>
      <c r="I25" s="100">
        <v>314</v>
      </c>
      <c r="J25" s="100"/>
      <c r="K25" s="100"/>
      <c r="L25" s="100"/>
      <c r="M25" s="100"/>
      <c r="N25" s="100"/>
      <c r="O25" s="100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04"/>
      <c r="B26" s="77" t="s">
        <v>67</v>
      </c>
      <c r="C26" s="77"/>
      <c r="D26" s="77"/>
      <c r="E26" s="109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04"/>
      <c r="B27" s="84" t="s">
        <v>104</v>
      </c>
      <c r="C27" s="84"/>
      <c r="D27" s="84"/>
      <c r="E27" s="86" t="s">
        <v>105</v>
      </c>
      <c r="F27" s="85">
        <f>F24+F25</f>
        <v>0</v>
      </c>
      <c r="G27" s="85">
        <f t="shared" ref="G27:O27" si="3">G24+G25</f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07" t="s">
        <v>68</v>
      </c>
      <c r="B30" s="107"/>
      <c r="C30" s="107"/>
      <c r="D30" s="107"/>
      <c r="E30" s="107"/>
      <c r="F30" s="103" t="s">
        <v>238</v>
      </c>
      <c r="G30" s="103"/>
      <c r="H30" s="103" t="s">
        <v>239</v>
      </c>
      <c r="I30" s="103"/>
      <c r="J30" s="103" t="s">
        <v>240</v>
      </c>
      <c r="K30" s="103"/>
      <c r="L30" s="103"/>
      <c r="M30" s="103"/>
      <c r="N30" s="103"/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07"/>
      <c r="B31" s="107"/>
      <c r="C31" s="107"/>
      <c r="D31" s="107"/>
      <c r="E31" s="107"/>
      <c r="F31" s="49" t="s">
        <v>228</v>
      </c>
      <c r="G31" s="49" t="s">
        <v>223</v>
      </c>
      <c r="H31" s="49" t="s">
        <v>228</v>
      </c>
      <c r="I31" s="49" t="s">
        <v>223</v>
      </c>
      <c r="J31" s="49" t="s">
        <v>228</v>
      </c>
      <c r="K31" s="49" t="s">
        <v>223</v>
      </c>
      <c r="L31" s="49" t="s">
        <v>228</v>
      </c>
      <c r="M31" s="49" t="s">
        <v>223</v>
      </c>
      <c r="N31" s="49" t="s">
        <v>228</v>
      </c>
      <c r="O31" s="49" t="s">
        <v>223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04" t="s">
        <v>84</v>
      </c>
      <c r="B32" s="59" t="s">
        <v>49</v>
      </c>
      <c r="C32" s="84"/>
      <c r="D32" s="84"/>
      <c r="E32" s="86" t="s">
        <v>40</v>
      </c>
      <c r="F32" s="81">
        <f>F33+F35</f>
        <v>1828</v>
      </c>
      <c r="G32" s="85">
        <v>1736</v>
      </c>
      <c r="H32" s="81">
        <v>239</v>
      </c>
      <c r="I32" s="85">
        <v>253</v>
      </c>
      <c r="J32" s="85"/>
      <c r="K32" s="85"/>
      <c r="L32" s="85"/>
      <c r="M32" s="85"/>
      <c r="N32" s="85"/>
      <c r="O32" s="85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10"/>
      <c r="B33" s="61"/>
      <c r="C33" s="59" t="s">
        <v>69</v>
      </c>
      <c r="D33" s="84"/>
      <c r="E33" s="86"/>
      <c r="F33" s="81">
        <v>1794</v>
      </c>
      <c r="G33" s="85">
        <v>1706</v>
      </c>
      <c r="H33" s="81">
        <v>84</v>
      </c>
      <c r="I33" s="85">
        <v>88</v>
      </c>
      <c r="J33" s="85"/>
      <c r="K33" s="85"/>
      <c r="L33" s="85"/>
      <c r="M33" s="85"/>
      <c r="N33" s="85"/>
      <c r="O33" s="85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10"/>
      <c r="B34" s="61"/>
      <c r="C34" s="60"/>
      <c r="D34" s="84" t="s">
        <v>70</v>
      </c>
      <c r="E34" s="86"/>
      <c r="F34" s="81">
        <v>1573</v>
      </c>
      <c r="G34" s="85">
        <v>1585</v>
      </c>
      <c r="H34" s="81">
        <v>84</v>
      </c>
      <c r="I34" s="85">
        <v>88</v>
      </c>
      <c r="J34" s="85"/>
      <c r="K34" s="85"/>
      <c r="L34" s="85"/>
      <c r="M34" s="85"/>
      <c r="N34" s="85"/>
      <c r="O34" s="85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10"/>
      <c r="B35" s="60"/>
      <c r="C35" s="84" t="s">
        <v>71</v>
      </c>
      <c r="D35" s="84"/>
      <c r="E35" s="86"/>
      <c r="F35" s="81">
        <v>34</v>
      </c>
      <c r="G35" s="85">
        <v>30</v>
      </c>
      <c r="H35" s="81">
        <v>155</v>
      </c>
      <c r="I35" s="85">
        <v>165</v>
      </c>
      <c r="J35" s="66"/>
      <c r="K35" s="66"/>
      <c r="L35" s="85"/>
      <c r="M35" s="85"/>
      <c r="N35" s="85"/>
      <c r="O35" s="85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10"/>
      <c r="B36" s="59" t="s">
        <v>52</v>
      </c>
      <c r="C36" s="84"/>
      <c r="D36" s="84"/>
      <c r="E36" s="86" t="s">
        <v>41</v>
      </c>
      <c r="F36" s="81">
        <f>SUM(F37:F38)</f>
        <v>1284</v>
      </c>
      <c r="G36" s="85">
        <v>1181</v>
      </c>
      <c r="H36" s="81">
        <v>239</v>
      </c>
      <c r="I36" s="85">
        <v>253</v>
      </c>
      <c r="J36" s="85"/>
      <c r="K36" s="85"/>
      <c r="L36" s="85"/>
      <c r="M36" s="85"/>
      <c r="N36" s="85"/>
      <c r="O36" s="85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10"/>
      <c r="B37" s="61"/>
      <c r="C37" s="84" t="s">
        <v>72</v>
      </c>
      <c r="D37" s="84"/>
      <c r="E37" s="86"/>
      <c r="F37" s="81">
        <v>617</v>
      </c>
      <c r="G37" s="85">
        <v>536</v>
      </c>
      <c r="H37" s="81">
        <v>238</v>
      </c>
      <c r="I37" s="85">
        <v>252</v>
      </c>
      <c r="J37" s="85"/>
      <c r="K37" s="85"/>
      <c r="L37" s="85"/>
      <c r="M37" s="85"/>
      <c r="N37" s="85"/>
      <c r="O37" s="85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10"/>
      <c r="B38" s="60"/>
      <c r="C38" s="84" t="s">
        <v>73</v>
      </c>
      <c r="D38" s="84"/>
      <c r="E38" s="86"/>
      <c r="F38" s="81">
        <v>667</v>
      </c>
      <c r="G38" s="85">
        <v>645</v>
      </c>
      <c r="H38" s="81">
        <v>1</v>
      </c>
      <c r="I38" s="85">
        <v>1</v>
      </c>
      <c r="J38" s="85"/>
      <c r="K38" s="66"/>
      <c r="L38" s="85"/>
      <c r="M38" s="85"/>
      <c r="N38" s="85"/>
      <c r="O38" s="85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10"/>
      <c r="B39" s="45" t="s">
        <v>74</v>
      </c>
      <c r="C39" s="45"/>
      <c r="D39" s="45"/>
      <c r="E39" s="86" t="s">
        <v>107</v>
      </c>
      <c r="F39" s="81">
        <f>F32-F36</f>
        <v>544</v>
      </c>
      <c r="G39" s="85">
        <f t="shared" ref="G39:O39" si="4">G32-G36</f>
        <v>555</v>
      </c>
      <c r="H39" s="81">
        <f t="shared" si="4"/>
        <v>0</v>
      </c>
      <c r="I39" s="85">
        <f t="shared" si="4"/>
        <v>0</v>
      </c>
      <c r="J39" s="85">
        <v>0</v>
      </c>
      <c r="K39" s="85">
        <f t="shared" si="4"/>
        <v>0</v>
      </c>
      <c r="L39" s="85">
        <f t="shared" si="4"/>
        <v>0</v>
      </c>
      <c r="M39" s="85">
        <f t="shared" si="4"/>
        <v>0</v>
      </c>
      <c r="N39" s="85">
        <f t="shared" si="4"/>
        <v>0</v>
      </c>
      <c r="O39" s="85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04" t="s">
        <v>85</v>
      </c>
      <c r="B40" s="59" t="s">
        <v>75</v>
      </c>
      <c r="C40" s="84"/>
      <c r="D40" s="84"/>
      <c r="E40" s="86" t="s">
        <v>43</v>
      </c>
      <c r="F40" s="81">
        <v>1458</v>
      </c>
      <c r="G40" s="85">
        <v>1896</v>
      </c>
      <c r="H40" s="81">
        <v>77</v>
      </c>
      <c r="I40" s="85">
        <v>92</v>
      </c>
      <c r="J40" s="85">
        <v>923</v>
      </c>
      <c r="K40" s="85">
        <v>736</v>
      </c>
      <c r="L40" s="85"/>
      <c r="M40" s="85"/>
      <c r="N40" s="85"/>
      <c r="O40" s="85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05"/>
      <c r="B41" s="60"/>
      <c r="C41" s="84" t="s">
        <v>76</v>
      </c>
      <c r="D41" s="84"/>
      <c r="E41" s="86"/>
      <c r="F41" s="91">
        <v>906</v>
      </c>
      <c r="G41" s="66">
        <v>1331</v>
      </c>
      <c r="H41" s="91"/>
      <c r="I41" s="66"/>
      <c r="J41" s="85">
        <v>198</v>
      </c>
      <c r="K41" s="85">
        <v>163</v>
      </c>
      <c r="L41" s="85"/>
      <c r="M41" s="85"/>
      <c r="N41" s="85"/>
      <c r="O41" s="85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05"/>
      <c r="B42" s="59" t="s">
        <v>63</v>
      </c>
      <c r="C42" s="84"/>
      <c r="D42" s="84"/>
      <c r="E42" s="86" t="s">
        <v>44</v>
      </c>
      <c r="F42" s="81">
        <v>2002</v>
      </c>
      <c r="G42" s="85">
        <v>2451</v>
      </c>
      <c r="H42" s="81">
        <v>77</v>
      </c>
      <c r="I42" s="85">
        <v>92</v>
      </c>
      <c r="J42" s="85">
        <v>943</v>
      </c>
      <c r="K42" s="85">
        <v>786</v>
      </c>
      <c r="L42" s="85"/>
      <c r="M42" s="85"/>
      <c r="N42" s="85"/>
      <c r="O42" s="85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05"/>
      <c r="B43" s="60"/>
      <c r="C43" s="84" t="s">
        <v>77</v>
      </c>
      <c r="D43" s="84"/>
      <c r="E43" s="86"/>
      <c r="F43" s="81">
        <v>1128</v>
      </c>
      <c r="G43" s="85">
        <v>1323</v>
      </c>
      <c r="H43" s="81">
        <v>77</v>
      </c>
      <c r="I43" s="85">
        <v>92</v>
      </c>
      <c r="J43" s="66">
        <v>92</v>
      </c>
      <c r="K43" s="66">
        <v>82</v>
      </c>
      <c r="L43" s="85"/>
      <c r="M43" s="85"/>
      <c r="N43" s="85"/>
      <c r="O43" s="85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05"/>
      <c r="B44" s="84" t="s">
        <v>74</v>
      </c>
      <c r="C44" s="84"/>
      <c r="D44" s="84"/>
      <c r="E44" s="86" t="s">
        <v>108</v>
      </c>
      <c r="F44" s="91">
        <f>F40-F42</f>
        <v>-544</v>
      </c>
      <c r="G44" s="66">
        <f t="shared" ref="G44:O44" si="5">G40-G42</f>
        <v>-555</v>
      </c>
      <c r="H44" s="91">
        <f t="shared" si="5"/>
        <v>0</v>
      </c>
      <c r="I44" s="66">
        <f t="shared" si="5"/>
        <v>0</v>
      </c>
      <c r="J44" s="66">
        <v>-20</v>
      </c>
      <c r="K44" s="66">
        <f t="shared" si="5"/>
        <v>-50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04" t="s">
        <v>86</v>
      </c>
      <c r="B45" s="45" t="s">
        <v>78</v>
      </c>
      <c r="C45" s="45"/>
      <c r="D45" s="45"/>
      <c r="E45" s="86" t="s">
        <v>109</v>
      </c>
      <c r="F45" s="81">
        <f>F39+F44</f>
        <v>0</v>
      </c>
      <c r="G45" s="85">
        <f t="shared" ref="G45:O45" si="6">G39+G44</f>
        <v>0</v>
      </c>
      <c r="H45" s="81">
        <f t="shared" si="6"/>
        <v>0</v>
      </c>
      <c r="I45" s="85">
        <f t="shared" si="6"/>
        <v>0</v>
      </c>
      <c r="J45" s="85">
        <v>-20</v>
      </c>
      <c r="K45" s="85">
        <f t="shared" si="6"/>
        <v>-50</v>
      </c>
      <c r="L45" s="85">
        <f t="shared" si="6"/>
        <v>0</v>
      </c>
      <c r="M45" s="85">
        <f t="shared" si="6"/>
        <v>0</v>
      </c>
      <c r="N45" s="85">
        <f t="shared" si="6"/>
        <v>0</v>
      </c>
      <c r="O45" s="85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05"/>
      <c r="B46" s="84" t="s">
        <v>79</v>
      </c>
      <c r="C46" s="84"/>
      <c r="D46" s="84"/>
      <c r="E46" s="84"/>
      <c r="F46" s="91"/>
      <c r="G46" s="66"/>
      <c r="H46" s="91"/>
      <c r="I46" s="66"/>
      <c r="J46" s="66"/>
      <c r="K46" s="66"/>
      <c r="L46" s="85"/>
      <c r="M46" s="85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05"/>
      <c r="B47" s="84" t="s">
        <v>80</v>
      </c>
      <c r="C47" s="84"/>
      <c r="D47" s="84"/>
      <c r="E47" s="84"/>
      <c r="F47" s="81"/>
      <c r="G47" s="85"/>
      <c r="H47" s="81"/>
      <c r="I47" s="85"/>
      <c r="J47" s="85"/>
      <c r="K47" s="85"/>
      <c r="L47" s="85"/>
      <c r="M47" s="85"/>
      <c r="N47" s="85"/>
      <c r="O47" s="85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05"/>
      <c r="B48" s="84" t="s">
        <v>81</v>
      </c>
      <c r="C48" s="84"/>
      <c r="D48" s="84"/>
      <c r="E48" s="84"/>
      <c r="F48" s="81"/>
      <c r="G48" s="85"/>
      <c r="H48" s="81"/>
      <c r="I48" s="85"/>
      <c r="J48" s="85"/>
      <c r="K48" s="85"/>
      <c r="L48" s="85"/>
      <c r="M48" s="85"/>
      <c r="N48" s="85"/>
      <c r="O48" s="85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24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93" t="s">
        <v>246</v>
      </c>
      <c r="F1" s="1"/>
    </row>
    <row r="3" spans="1:9" ht="14.25">
      <c r="A3" s="10" t="s">
        <v>111</v>
      </c>
    </row>
    <row r="5" spans="1:9">
      <c r="A5" s="17" t="s">
        <v>229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7"/>
      <c r="F7" s="46" t="s">
        <v>220</v>
      </c>
      <c r="G7" s="46"/>
      <c r="H7" s="46" t="s">
        <v>230</v>
      </c>
      <c r="I7" s="67" t="s">
        <v>21</v>
      </c>
    </row>
    <row r="8" spans="1:9" ht="17.100000000000001" customHeight="1">
      <c r="A8" s="18"/>
      <c r="B8" s="19"/>
      <c r="C8" s="19"/>
      <c r="D8" s="19"/>
      <c r="E8" s="58"/>
      <c r="F8" s="49" t="s">
        <v>219</v>
      </c>
      <c r="G8" s="49" t="s">
        <v>2</v>
      </c>
      <c r="H8" s="49" t="s">
        <v>219</v>
      </c>
      <c r="I8" s="50"/>
    </row>
    <row r="9" spans="1:9" ht="18" customHeight="1">
      <c r="A9" s="96" t="s">
        <v>87</v>
      </c>
      <c r="B9" s="96" t="s">
        <v>89</v>
      </c>
      <c r="C9" s="59" t="s">
        <v>3</v>
      </c>
      <c r="D9" s="51"/>
      <c r="E9" s="51"/>
      <c r="F9" s="52">
        <v>198017</v>
      </c>
      <c r="G9" s="53">
        <f>F9/$F$27*100</f>
        <v>27.773850499746128</v>
      </c>
      <c r="H9" s="87">
        <v>202727</v>
      </c>
      <c r="I9" s="53">
        <f t="shared" ref="I9:I45" si="0">(F9/H9-1)*100</f>
        <v>-2.3233215111948535</v>
      </c>
    </row>
    <row r="10" spans="1:9" ht="18" customHeight="1">
      <c r="A10" s="96"/>
      <c r="B10" s="96"/>
      <c r="C10" s="61"/>
      <c r="D10" s="59" t="s">
        <v>22</v>
      </c>
      <c r="E10" s="51"/>
      <c r="F10" s="52">
        <v>52698</v>
      </c>
      <c r="G10" s="53">
        <f t="shared" ref="G10:G27" si="1">F10/$F$27*100</f>
        <v>7.3914177754214103</v>
      </c>
      <c r="H10" s="87">
        <v>53026</v>
      </c>
      <c r="I10" s="53">
        <f t="shared" si="0"/>
        <v>-0.61856447780334056</v>
      </c>
    </row>
    <row r="11" spans="1:9" ht="18" customHeight="1">
      <c r="A11" s="96"/>
      <c r="B11" s="96"/>
      <c r="C11" s="61"/>
      <c r="D11" s="61"/>
      <c r="E11" s="45" t="s">
        <v>23</v>
      </c>
      <c r="F11" s="52">
        <v>43804</v>
      </c>
      <c r="G11" s="53">
        <f t="shared" si="1"/>
        <v>6.1439459606542846</v>
      </c>
      <c r="H11" s="87">
        <v>44650</v>
      </c>
      <c r="I11" s="53">
        <f t="shared" si="0"/>
        <v>-1.8947368421052602</v>
      </c>
    </row>
    <row r="12" spans="1:9" ht="18" customHeight="1">
      <c r="A12" s="96"/>
      <c r="B12" s="96"/>
      <c r="C12" s="61"/>
      <c r="D12" s="61"/>
      <c r="E12" s="45" t="s">
        <v>24</v>
      </c>
      <c r="F12" s="52">
        <v>2104</v>
      </c>
      <c r="G12" s="53">
        <f t="shared" si="1"/>
        <v>0.29510689209242569</v>
      </c>
      <c r="H12" s="87">
        <v>2669</v>
      </c>
      <c r="I12" s="53">
        <f t="shared" si="0"/>
        <v>-21.168977144998124</v>
      </c>
    </row>
    <row r="13" spans="1:9" ht="18" customHeight="1">
      <c r="A13" s="96"/>
      <c r="B13" s="96"/>
      <c r="C13" s="61"/>
      <c r="D13" s="60"/>
      <c r="E13" s="45" t="s">
        <v>25</v>
      </c>
      <c r="F13" s="52">
        <v>194</v>
      </c>
      <c r="G13" s="53">
        <f t="shared" si="1"/>
        <v>2.7210426362134308E-2</v>
      </c>
      <c r="H13" s="87">
        <v>193</v>
      </c>
      <c r="I13" s="53">
        <f t="shared" si="0"/>
        <v>0.51813471502590858</v>
      </c>
    </row>
    <row r="14" spans="1:9" ht="18" customHeight="1">
      <c r="A14" s="96"/>
      <c r="B14" s="96"/>
      <c r="C14" s="61"/>
      <c r="D14" s="59" t="s">
        <v>26</v>
      </c>
      <c r="E14" s="51"/>
      <c r="F14" s="52">
        <v>43568</v>
      </c>
      <c r="G14" s="53">
        <f t="shared" si="1"/>
        <v>6.1108446172446778</v>
      </c>
      <c r="H14" s="87">
        <v>46556</v>
      </c>
      <c r="I14" s="53">
        <f t="shared" si="0"/>
        <v>-6.4180771543947079</v>
      </c>
    </row>
    <row r="15" spans="1:9" ht="18" customHeight="1">
      <c r="A15" s="96"/>
      <c r="B15" s="96"/>
      <c r="C15" s="61"/>
      <c r="D15" s="61"/>
      <c r="E15" s="45" t="s">
        <v>27</v>
      </c>
      <c r="F15" s="52">
        <v>1697</v>
      </c>
      <c r="G15" s="53">
        <f t="shared" si="1"/>
        <v>0.23802110070382435</v>
      </c>
      <c r="H15" s="87">
        <v>1635</v>
      </c>
      <c r="I15" s="53">
        <f t="shared" si="0"/>
        <v>3.7920489296636051</v>
      </c>
    </row>
    <row r="16" spans="1:9" ht="18" customHeight="1">
      <c r="A16" s="96"/>
      <c r="B16" s="96"/>
      <c r="C16" s="61"/>
      <c r="D16" s="60"/>
      <c r="E16" s="45" t="s">
        <v>28</v>
      </c>
      <c r="F16" s="52">
        <v>41871</v>
      </c>
      <c r="G16" s="53">
        <f t="shared" si="1"/>
        <v>5.872823516540854</v>
      </c>
      <c r="H16" s="87">
        <v>44921</v>
      </c>
      <c r="I16" s="53">
        <f t="shared" si="0"/>
        <v>-6.7896974688898322</v>
      </c>
    </row>
    <row r="17" spans="1:9" ht="18" customHeight="1">
      <c r="A17" s="96"/>
      <c r="B17" s="96"/>
      <c r="C17" s="61"/>
      <c r="D17" s="97" t="s">
        <v>29</v>
      </c>
      <c r="E17" s="98"/>
      <c r="F17" s="52">
        <v>65377</v>
      </c>
      <c r="G17" s="53">
        <f t="shared" si="1"/>
        <v>9.169773424109561</v>
      </c>
      <c r="H17" s="87">
        <v>66338</v>
      </c>
      <c r="I17" s="53">
        <f t="shared" si="0"/>
        <v>-1.4486418040941862</v>
      </c>
    </row>
    <row r="18" spans="1:9" ht="18" customHeight="1">
      <c r="A18" s="96"/>
      <c r="B18" s="96"/>
      <c r="C18" s="61"/>
      <c r="D18" s="97" t="s">
        <v>93</v>
      </c>
      <c r="E18" s="99"/>
      <c r="F18" s="52">
        <v>2646</v>
      </c>
      <c r="G18" s="53">
        <f t="shared" si="1"/>
        <v>0.37112777399075969</v>
      </c>
      <c r="H18" s="87">
        <v>2703</v>
      </c>
      <c r="I18" s="53">
        <f t="shared" si="0"/>
        <v>-2.1087680355160954</v>
      </c>
    </row>
    <row r="19" spans="1:9" ht="18" customHeight="1">
      <c r="A19" s="96"/>
      <c r="B19" s="96"/>
      <c r="C19" s="60"/>
      <c r="D19" s="97" t="s">
        <v>94</v>
      </c>
      <c r="E19" s="99"/>
      <c r="F19" s="87">
        <v>0</v>
      </c>
      <c r="G19" s="53">
        <f t="shared" si="1"/>
        <v>0</v>
      </c>
      <c r="H19" s="87">
        <v>0</v>
      </c>
      <c r="I19" s="53" t="e">
        <f t="shared" si="0"/>
        <v>#DIV/0!</v>
      </c>
    </row>
    <row r="20" spans="1:9" ht="18" customHeight="1">
      <c r="A20" s="96"/>
      <c r="B20" s="96"/>
      <c r="C20" s="51" t="s">
        <v>4</v>
      </c>
      <c r="D20" s="51"/>
      <c r="E20" s="51"/>
      <c r="F20" s="52">
        <v>28161</v>
      </c>
      <c r="G20" s="53">
        <f t="shared" si="1"/>
        <v>3.9498598803302283</v>
      </c>
      <c r="H20" s="87">
        <v>28038</v>
      </c>
      <c r="I20" s="53">
        <f t="shared" si="0"/>
        <v>0.43869034881232061</v>
      </c>
    </row>
    <row r="21" spans="1:9" ht="18" customHeight="1">
      <c r="A21" s="96"/>
      <c r="B21" s="96"/>
      <c r="C21" s="51" t="s">
        <v>5</v>
      </c>
      <c r="D21" s="51"/>
      <c r="E21" s="51"/>
      <c r="F21" s="52">
        <v>186433</v>
      </c>
      <c r="G21" s="53">
        <f t="shared" si="1"/>
        <v>26.149079474081365</v>
      </c>
      <c r="H21" s="87">
        <v>190133</v>
      </c>
      <c r="I21" s="53">
        <f t="shared" si="0"/>
        <v>-1.9460062167009462</v>
      </c>
    </row>
    <row r="22" spans="1:9" ht="18" customHeight="1">
      <c r="A22" s="96"/>
      <c r="B22" s="96"/>
      <c r="C22" s="51" t="s">
        <v>30</v>
      </c>
      <c r="D22" s="51"/>
      <c r="E22" s="51"/>
      <c r="F22" s="52">
        <v>8525</v>
      </c>
      <c r="G22" s="53">
        <f t="shared" si="1"/>
        <v>1.1957159007071905</v>
      </c>
      <c r="H22" s="87">
        <v>8472</v>
      </c>
      <c r="I22" s="53">
        <f t="shared" si="0"/>
        <v>0.62559017941454798</v>
      </c>
    </row>
    <row r="23" spans="1:9" ht="18" customHeight="1">
      <c r="A23" s="96"/>
      <c r="B23" s="96"/>
      <c r="C23" s="51" t="s">
        <v>6</v>
      </c>
      <c r="D23" s="51"/>
      <c r="E23" s="51"/>
      <c r="F23" s="52">
        <v>100715</v>
      </c>
      <c r="G23" s="53">
        <f t="shared" si="1"/>
        <v>14.126278819909055</v>
      </c>
      <c r="H23" s="87">
        <v>152688</v>
      </c>
      <c r="I23" s="53">
        <f t="shared" si="0"/>
        <v>-34.038693283034682</v>
      </c>
    </row>
    <row r="24" spans="1:9" ht="18" customHeight="1">
      <c r="A24" s="96"/>
      <c r="B24" s="96"/>
      <c r="C24" s="51" t="s">
        <v>31</v>
      </c>
      <c r="D24" s="51"/>
      <c r="E24" s="51"/>
      <c r="F24" s="52">
        <v>964</v>
      </c>
      <c r="G24" s="53">
        <f t="shared" si="1"/>
        <v>0.13521057223246119</v>
      </c>
      <c r="H24" s="87">
        <v>2038</v>
      </c>
      <c r="I24" s="53">
        <f t="shared" si="0"/>
        <v>-52.698724239450435</v>
      </c>
    </row>
    <row r="25" spans="1:9" ht="18" customHeight="1">
      <c r="A25" s="96"/>
      <c r="B25" s="96"/>
      <c r="C25" s="51" t="s">
        <v>7</v>
      </c>
      <c r="D25" s="51"/>
      <c r="E25" s="51"/>
      <c r="F25" s="52">
        <v>44174</v>
      </c>
      <c r="G25" s="53">
        <f t="shared" si="1"/>
        <v>6.1958421346439225</v>
      </c>
      <c r="H25" s="87">
        <v>51468</v>
      </c>
      <c r="I25" s="53">
        <f t="shared" si="0"/>
        <v>-14.17191264475014</v>
      </c>
    </row>
    <row r="26" spans="1:9" ht="18" customHeight="1">
      <c r="A26" s="96"/>
      <c r="B26" s="96"/>
      <c r="C26" s="51" t="s">
        <v>8</v>
      </c>
      <c r="D26" s="51"/>
      <c r="E26" s="51"/>
      <c r="F26" s="52">
        <f>712962-566989</f>
        <v>145973</v>
      </c>
      <c r="G26" s="53">
        <f t="shared" si="1"/>
        <v>20.474162718349646</v>
      </c>
      <c r="H26" s="87">
        <f>776772-635564</f>
        <v>141208</v>
      </c>
      <c r="I26" s="53">
        <f t="shared" si="0"/>
        <v>3.3744547051158591</v>
      </c>
    </row>
    <row r="27" spans="1:9" ht="18" customHeight="1">
      <c r="A27" s="96"/>
      <c r="B27" s="96"/>
      <c r="C27" s="51" t="s">
        <v>9</v>
      </c>
      <c r="D27" s="51"/>
      <c r="E27" s="51"/>
      <c r="F27" s="52">
        <f>SUM(F9,F20:F26)</f>
        <v>712962</v>
      </c>
      <c r="G27" s="53">
        <f t="shared" si="1"/>
        <v>100</v>
      </c>
      <c r="H27" s="87">
        <f>SUM(H9,H20:H26)</f>
        <v>776772</v>
      </c>
      <c r="I27" s="53">
        <f t="shared" si="0"/>
        <v>-8.2147657227603421</v>
      </c>
    </row>
    <row r="28" spans="1:9" ht="18" customHeight="1">
      <c r="A28" s="96"/>
      <c r="B28" s="96" t="s">
        <v>88</v>
      </c>
      <c r="C28" s="59" t="s">
        <v>10</v>
      </c>
      <c r="D28" s="51"/>
      <c r="E28" s="51"/>
      <c r="F28" s="52">
        <v>259446</v>
      </c>
      <c r="G28" s="53">
        <f t="shared" ref="G28:G45" si="2">F28/$F$45*100</f>
        <v>38.233608073317704</v>
      </c>
      <c r="H28" s="87">
        <v>272142</v>
      </c>
      <c r="I28" s="53">
        <f t="shared" si="0"/>
        <v>-4.6652115439733688</v>
      </c>
    </row>
    <row r="29" spans="1:9" ht="18" customHeight="1">
      <c r="A29" s="96"/>
      <c r="B29" s="96"/>
      <c r="C29" s="61"/>
      <c r="D29" s="51" t="s">
        <v>11</v>
      </c>
      <c r="E29" s="51"/>
      <c r="F29" s="52">
        <v>157930</v>
      </c>
      <c r="G29" s="53">
        <f t="shared" si="2"/>
        <v>23.273566457062607</v>
      </c>
      <c r="H29" s="87">
        <v>169288</v>
      </c>
      <c r="I29" s="53">
        <f t="shared" si="0"/>
        <v>-6.7092764992202625</v>
      </c>
    </row>
    <row r="30" spans="1:9" ht="18" customHeight="1">
      <c r="A30" s="96"/>
      <c r="B30" s="96"/>
      <c r="C30" s="61"/>
      <c r="D30" s="51" t="s">
        <v>32</v>
      </c>
      <c r="E30" s="51"/>
      <c r="F30" s="52">
        <v>15050</v>
      </c>
      <c r="G30" s="53">
        <f t="shared" si="2"/>
        <v>2.2178634532944481</v>
      </c>
      <c r="H30" s="87">
        <v>15545</v>
      </c>
      <c r="I30" s="53">
        <f t="shared" si="0"/>
        <v>-3.184303634609198</v>
      </c>
    </row>
    <row r="31" spans="1:9" ht="18" customHeight="1">
      <c r="A31" s="96"/>
      <c r="B31" s="96"/>
      <c r="C31" s="60"/>
      <c r="D31" s="51" t="s">
        <v>12</v>
      </c>
      <c r="E31" s="51"/>
      <c r="F31" s="52">
        <v>86466</v>
      </c>
      <c r="G31" s="53">
        <f t="shared" si="2"/>
        <v>12.742178162960649</v>
      </c>
      <c r="H31" s="87">
        <v>87310</v>
      </c>
      <c r="I31" s="53">
        <f t="shared" si="0"/>
        <v>-0.96667048448059179</v>
      </c>
    </row>
    <row r="32" spans="1:9" ht="18" customHeight="1">
      <c r="A32" s="96"/>
      <c r="B32" s="96"/>
      <c r="C32" s="59" t="s">
        <v>13</v>
      </c>
      <c r="D32" s="51"/>
      <c r="E32" s="51"/>
      <c r="F32" s="52">
        <v>321555</v>
      </c>
      <c r="G32" s="53">
        <f t="shared" si="2"/>
        <v>47.386384234159223</v>
      </c>
      <c r="H32" s="87">
        <v>376407</v>
      </c>
      <c r="I32" s="53">
        <f t="shared" si="0"/>
        <v>-14.572523890363353</v>
      </c>
    </row>
    <row r="33" spans="1:9" ht="18" customHeight="1">
      <c r="A33" s="96"/>
      <c r="B33" s="96"/>
      <c r="C33" s="61"/>
      <c r="D33" s="51" t="s">
        <v>14</v>
      </c>
      <c r="E33" s="51"/>
      <c r="F33" s="52">
        <v>25927</v>
      </c>
      <c r="G33" s="53">
        <f t="shared" si="2"/>
        <v>3.8207671597053259</v>
      </c>
      <c r="H33" s="87">
        <v>35610</v>
      </c>
      <c r="I33" s="53">
        <f t="shared" si="0"/>
        <v>-27.191800056163995</v>
      </c>
    </row>
    <row r="34" spans="1:9" ht="18" customHeight="1">
      <c r="A34" s="96"/>
      <c r="B34" s="96"/>
      <c r="C34" s="61"/>
      <c r="D34" s="51" t="s">
        <v>33</v>
      </c>
      <c r="E34" s="51"/>
      <c r="F34" s="52">
        <v>5456</v>
      </c>
      <c r="G34" s="53">
        <f t="shared" si="2"/>
        <v>0.80403076419764186</v>
      </c>
      <c r="H34" s="87">
        <v>5133</v>
      </c>
      <c r="I34" s="53">
        <f t="shared" si="0"/>
        <v>6.2926164036625654</v>
      </c>
    </row>
    <row r="35" spans="1:9" ht="18" customHeight="1">
      <c r="A35" s="96"/>
      <c r="B35" s="96"/>
      <c r="C35" s="61"/>
      <c r="D35" s="51" t="s">
        <v>34</v>
      </c>
      <c r="E35" s="51"/>
      <c r="F35" s="52">
        <v>176504</v>
      </c>
      <c r="G35" s="53">
        <f t="shared" si="2"/>
        <v>26.0107489010155</v>
      </c>
      <c r="H35" s="87">
        <v>212559</v>
      </c>
      <c r="I35" s="53">
        <f t="shared" si="0"/>
        <v>-16.962349277141875</v>
      </c>
    </row>
    <row r="36" spans="1:9" ht="18" customHeight="1">
      <c r="A36" s="96"/>
      <c r="B36" s="96"/>
      <c r="C36" s="61"/>
      <c r="D36" s="51" t="s">
        <v>35</v>
      </c>
      <c r="E36" s="51"/>
      <c r="F36" s="52">
        <v>7726</v>
      </c>
      <c r="G36" s="53">
        <f t="shared" si="2"/>
        <v>1.1385523614719539</v>
      </c>
      <c r="H36" s="87">
        <v>7650</v>
      </c>
      <c r="I36" s="53">
        <f t="shared" si="0"/>
        <v>0.99346405228757373</v>
      </c>
    </row>
    <row r="37" spans="1:9" ht="18" customHeight="1">
      <c r="A37" s="96"/>
      <c r="B37" s="96"/>
      <c r="C37" s="61"/>
      <c r="D37" s="51" t="s">
        <v>15</v>
      </c>
      <c r="E37" s="51"/>
      <c r="F37" s="52">
        <v>28068</v>
      </c>
      <c r="G37" s="53">
        <f t="shared" si="2"/>
        <v>4.1362784988085437</v>
      </c>
      <c r="H37" s="87">
        <v>45617</v>
      </c>
      <c r="I37" s="53">
        <f t="shared" si="0"/>
        <v>-38.470307122344735</v>
      </c>
    </row>
    <row r="38" spans="1:9" ht="18" customHeight="1">
      <c r="A38" s="96"/>
      <c r="B38" s="96"/>
      <c r="C38" s="60"/>
      <c r="D38" s="51" t="s">
        <v>36</v>
      </c>
      <c r="E38" s="51"/>
      <c r="F38" s="52">
        <v>77874</v>
      </c>
      <c r="G38" s="53">
        <f t="shared" si="2"/>
        <v>11.476006548960257</v>
      </c>
      <c r="H38" s="87">
        <v>69838</v>
      </c>
      <c r="I38" s="53">
        <f t="shared" si="0"/>
        <v>11.506629628568966</v>
      </c>
    </row>
    <row r="39" spans="1:9" ht="18" customHeight="1">
      <c r="A39" s="96"/>
      <c r="B39" s="96"/>
      <c r="C39" s="59" t="s">
        <v>16</v>
      </c>
      <c r="D39" s="51"/>
      <c r="E39" s="51"/>
      <c r="F39" s="52">
        <v>97580</v>
      </c>
      <c r="G39" s="53">
        <f t="shared" si="2"/>
        <v>14.380007692523074</v>
      </c>
      <c r="H39" s="87">
        <v>99216</v>
      </c>
      <c r="I39" s="53">
        <f t="shared" si="0"/>
        <v>-1.6489275923238234</v>
      </c>
    </row>
    <row r="40" spans="1:9" ht="18" customHeight="1">
      <c r="A40" s="96"/>
      <c r="B40" s="96"/>
      <c r="C40" s="61"/>
      <c r="D40" s="59" t="s">
        <v>17</v>
      </c>
      <c r="E40" s="51"/>
      <c r="F40" s="52">
        <v>90298</v>
      </c>
      <c r="G40" s="53">
        <f t="shared" si="2"/>
        <v>13.306885987081865</v>
      </c>
      <c r="H40" s="87">
        <v>95075</v>
      </c>
      <c r="I40" s="53">
        <f t="shared" si="0"/>
        <v>-5.0244543781225337</v>
      </c>
    </row>
    <row r="41" spans="1:9" ht="18" customHeight="1">
      <c r="A41" s="96"/>
      <c r="B41" s="96"/>
      <c r="C41" s="61"/>
      <c r="D41" s="61"/>
      <c r="E41" s="55" t="s">
        <v>91</v>
      </c>
      <c r="F41" s="52">
        <v>57650</v>
      </c>
      <c r="G41" s="53">
        <f t="shared" si="2"/>
        <v>8.4956696400282343</v>
      </c>
      <c r="H41" s="87">
        <v>61034</v>
      </c>
      <c r="I41" s="56">
        <f t="shared" si="0"/>
        <v>-5.5444506340728168</v>
      </c>
    </row>
    <row r="42" spans="1:9" ht="18" customHeight="1">
      <c r="A42" s="96"/>
      <c r="B42" s="96"/>
      <c r="C42" s="61"/>
      <c r="D42" s="60"/>
      <c r="E42" s="45" t="s">
        <v>37</v>
      </c>
      <c r="F42" s="52">
        <v>23233</v>
      </c>
      <c r="G42" s="53">
        <f t="shared" si="2"/>
        <v>3.4237622332484992</v>
      </c>
      <c r="H42" s="87">
        <v>24969</v>
      </c>
      <c r="I42" s="56">
        <f t="shared" si="0"/>
        <v>-6.9526212503504325</v>
      </c>
    </row>
    <row r="43" spans="1:9" ht="18" customHeight="1">
      <c r="A43" s="96"/>
      <c r="B43" s="96"/>
      <c r="C43" s="61"/>
      <c r="D43" s="51" t="s">
        <v>38</v>
      </c>
      <c r="E43" s="51"/>
      <c r="F43" s="52">
        <v>7282</v>
      </c>
      <c r="G43" s="53">
        <f t="shared" si="2"/>
        <v>1.0731217054412074</v>
      </c>
      <c r="H43" s="87">
        <v>4141</v>
      </c>
      <c r="I43" s="56">
        <f t="shared" si="0"/>
        <v>75.851243660951468</v>
      </c>
    </row>
    <row r="44" spans="1:9" ht="18" customHeight="1">
      <c r="A44" s="96"/>
      <c r="B44" s="96"/>
      <c r="C44" s="60"/>
      <c r="D44" s="51" t="s">
        <v>39</v>
      </c>
      <c r="E44" s="51"/>
      <c r="F44" s="87">
        <v>0</v>
      </c>
      <c r="G44" s="53">
        <f t="shared" si="2"/>
        <v>0</v>
      </c>
      <c r="H44" s="87">
        <v>0</v>
      </c>
      <c r="I44" s="53" t="e">
        <f t="shared" si="0"/>
        <v>#DIV/0!</v>
      </c>
    </row>
    <row r="45" spans="1:9" ht="18" customHeight="1">
      <c r="A45" s="96"/>
      <c r="B45" s="96"/>
      <c r="C45" s="45" t="s">
        <v>18</v>
      </c>
      <c r="D45" s="45"/>
      <c r="E45" s="45"/>
      <c r="F45" s="52">
        <f>SUM(F28,F32,F39)</f>
        <v>678581</v>
      </c>
      <c r="G45" s="53">
        <f t="shared" si="2"/>
        <v>100</v>
      </c>
      <c r="H45" s="87">
        <f>SUM(H28,H32,H39)</f>
        <v>747765</v>
      </c>
      <c r="I45" s="53">
        <f t="shared" si="0"/>
        <v>-9.2521046050563989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tabSelected="1" view="pageBreakPreview" zoomScaleNormal="100" zoomScaleSheetLayoutView="100" workbookViewId="0">
      <pane xSplit="4" ySplit="6" topLeftCell="E19" activePane="bottomRight" state="frozen"/>
      <selection activeCell="G15" sqref="G15"/>
      <selection pane="topRight" activeCell="G15" sqref="G15"/>
      <selection pane="bottomLeft" activeCell="G15" sqref="G15"/>
      <selection pane="bottomRight" activeCell="E24" sqref="E24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2" t="s">
        <v>0</v>
      </c>
      <c r="B1" s="32"/>
      <c r="C1" s="93" t="s">
        <v>246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8" t="s">
        <v>114</v>
      </c>
      <c r="B6" s="46"/>
      <c r="C6" s="46"/>
      <c r="D6" s="46"/>
      <c r="E6" s="35" t="s">
        <v>216</v>
      </c>
      <c r="F6" s="35" t="s">
        <v>217</v>
      </c>
      <c r="G6" s="35" t="s">
        <v>222</v>
      </c>
      <c r="H6" s="35" t="s">
        <v>224</v>
      </c>
      <c r="I6" s="35" t="s">
        <v>233</v>
      </c>
    </row>
    <row r="7" spans="1:9" ht="27" customHeight="1">
      <c r="A7" s="96" t="s">
        <v>115</v>
      </c>
      <c r="B7" s="59" t="s">
        <v>116</v>
      </c>
      <c r="C7" s="51"/>
      <c r="D7" s="64" t="s">
        <v>117</v>
      </c>
      <c r="E7" s="89">
        <v>630561</v>
      </c>
      <c r="F7" s="89">
        <v>744943</v>
      </c>
      <c r="G7" s="89">
        <v>773937</v>
      </c>
      <c r="H7" s="89">
        <v>776772</v>
      </c>
      <c r="I7" s="35">
        <v>712962</v>
      </c>
    </row>
    <row r="8" spans="1:9" ht="27" customHeight="1">
      <c r="A8" s="96"/>
      <c r="B8" s="77"/>
      <c r="C8" s="51" t="s">
        <v>118</v>
      </c>
      <c r="D8" s="64" t="s">
        <v>41</v>
      </c>
      <c r="E8" s="88">
        <v>380000</v>
      </c>
      <c r="F8" s="88">
        <v>378265</v>
      </c>
      <c r="G8" s="69">
        <v>419914</v>
      </c>
      <c r="H8" s="69">
        <v>421833</v>
      </c>
      <c r="I8" s="69">
        <v>413499</v>
      </c>
    </row>
    <row r="9" spans="1:9" ht="27" customHeight="1">
      <c r="A9" s="96"/>
      <c r="B9" s="51" t="s">
        <v>119</v>
      </c>
      <c r="C9" s="51"/>
      <c r="D9" s="64"/>
      <c r="E9" s="88">
        <v>612770</v>
      </c>
      <c r="F9" s="88">
        <v>719028</v>
      </c>
      <c r="G9" s="70">
        <v>735505</v>
      </c>
      <c r="H9" s="70">
        <v>747765</v>
      </c>
      <c r="I9" s="70">
        <v>678581</v>
      </c>
    </row>
    <row r="10" spans="1:9" ht="27" customHeight="1">
      <c r="A10" s="96"/>
      <c r="B10" s="51" t="s">
        <v>120</v>
      </c>
      <c r="C10" s="51"/>
      <c r="D10" s="64"/>
      <c r="E10" s="88">
        <v>17791</v>
      </c>
      <c r="F10" s="88">
        <v>25915</v>
      </c>
      <c r="G10" s="70">
        <f>G7-G9</f>
        <v>38432</v>
      </c>
      <c r="H10" s="70">
        <f>H7-H9</f>
        <v>29007</v>
      </c>
      <c r="I10" s="70">
        <f>I7-I9</f>
        <v>34381</v>
      </c>
    </row>
    <row r="11" spans="1:9" ht="27" customHeight="1">
      <c r="A11" s="96"/>
      <c r="B11" s="51" t="s">
        <v>121</v>
      </c>
      <c r="C11" s="51"/>
      <c r="D11" s="64"/>
      <c r="E11" s="88">
        <v>8780</v>
      </c>
      <c r="F11" s="88">
        <v>8494</v>
      </c>
      <c r="G11" s="70">
        <v>10997</v>
      </c>
      <c r="H11" s="70">
        <v>8269</v>
      </c>
      <c r="I11" s="70">
        <v>10641</v>
      </c>
    </row>
    <row r="12" spans="1:9" ht="27" customHeight="1">
      <c r="A12" s="96"/>
      <c r="B12" s="51" t="s">
        <v>122</v>
      </c>
      <c r="C12" s="51"/>
      <c r="D12" s="64"/>
      <c r="E12" s="88">
        <v>9012</v>
      </c>
      <c r="F12" s="88">
        <v>17421</v>
      </c>
      <c r="G12" s="70">
        <v>27435</v>
      </c>
      <c r="H12" s="70">
        <v>20738</v>
      </c>
      <c r="I12" s="70">
        <v>23740</v>
      </c>
    </row>
    <row r="13" spans="1:9" ht="27" customHeight="1">
      <c r="A13" s="96"/>
      <c r="B13" s="51" t="s">
        <v>123</v>
      </c>
      <c r="C13" s="51"/>
      <c r="D13" s="64"/>
      <c r="E13" s="88">
        <v>4164</v>
      </c>
      <c r="F13" s="88">
        <v>8410</v>
      </c>
      <c r="G13" s="70">
        <v>10014</v>
      </c>
      <c r="H13" s="70">
        <v>-6697</v>
      </c>
      <c r="I13" s="70">
        <v>3002</v>
      </c>
    </row>
    <row r="14" spans="1:9" ht="27" customHeight="1">
      <c r="A14" s="96"/>
      <c r="B14" s="51" t="s">
        <v>124</v>
      </c>
      <c r="C14" s="51"/>
      <c r="D14" s="64"/>
      <c r="E14" s="88" t="s">
        <v>244</v>
      </c>
      <c r="F14" s="88" t="s">
        <v>245</v>
      </c>
      <c r="G14" s="70">
        <v>2298</v>
      </c>
      <c r="H14" s="88" t="s">
        <v>245</v>
      </c>
      <c r="I14" s="92" t="s">
        <v>245</v>
      </c>
    </row>
    <row r="15" spans="1:9" ht="27" customHeight="1">
      <c r="A15" s="96"/>
      <c r="B15" s="51" t="s">
        <v>125</v>
      </c>
      <c r="C15" s="51"/>
      <c r="D15" s="64"/>
      <c r="E15" s="88">
        <v>6503</v>
      </c>
      <c r="F15" s="88">
        <v>14273</v>
      </c>
      <c r="G15" s="70">
        <v>18331</v>
      </c>
      <c r="H15" s="70">
        <v>882</v>
      </c>
      <c r="I15" s="70">
        <v>-2248</v>
      </c>
    </row>
    <row r="16" spans="1:9" ht="27" customHeight="1">
      <c r="A16" s="96"/>
      <c r="B16" s="51" t="s">
        <v>126</v>
      </c>
      <c r="C16" s="51"/>
      <c r="D16" s="64" t="s">
        <v>42</v>
      </c>
      <c r="E16" s="88">
        <v>30262</v>
      </c>
      <c r="F16" s="88">
        <v>33062</v>
      </c>
      <c r="G16" s="70">
        <v>40461</v>
      </c>
      <c r="H16" s="70">
        <v>69956</v>
      </c>
      <c r="I16" s="70">
        <v>74082</v>
      </c>
    </row>
    <row r="17" spans="1:9" ht="27" customHeight="1">
      <c r="A17" s="96"/>
      <c r="B17" s="51" t="s">
        <v>127</v>
      </c>
      <c r="C17" s="51"/>
      <c r="D17" s="64" t="s">
        <v>43</v>
      </c>
      <c r="E17" s="88">
        <v>50715</v>
      </c>
      <c r="F17" s="88">
        <v>56748</v>
      </c>
      <c r="G17" s="70">
        <v>48143</v>
      </c>
      <c r="H17" s="70">
        <v>47837</v>
      </c>
      <c r="I17" s="70">
        <v>31477</v>
      </c>
    </row>
    <row r="18" spans="1:9" ht="27" customHeight="1">
      <c r="A18" s="96"/>
      <c r="B18" s="51" t="s">
        <v>128</v>
      </c>
      <c r="C18" s="51"/>
      <c r="D18" s="64" t="s">
        <v>44</v>
      </c>
      <c r="E18" s="88">
        <v>1226634</v>
      </c>
      <c r="F18" s="88">
        <v>1217758</v>
      </c>
      <c r="G18" s="70">
        <v>1190364</v>
      </c>
      <c r="H18" s="70">
        <v>1156766</v>
      </c>
      <c r="I18" s="70">
        <v>1177090</v>
      </c>
    </row>
    <row r="19" spans="1:9" ht="27" customHeight="1">
      <c r="A19" s="96"/>
      <c r="B19" s="51" t="s">
        <v>129</v>
      </c>
      <c r="C19" s="51"/>
      <c r="D19" s="64" t="s">
        <v>130</v>
      </c>
      <c r="E19" s="88">
        <f>E17+E18-E16</f>
        <v>1247087</v>
      </c>
      <c r="F19" s="88">
        <f>F17+F18-F16</f>
        <v>1241444</v>
      </c>
      <c r="G19" s="88">
        <f>G17+G18-G16</f>
        <v>1198046</v>
      </c>
      <c r="H19" s="88">
        <f>H17+H18-H16</f>
        <v>1134647</v>
      </c>
      <c r="I19" s="68">
        <f>I17+I18-I16</f>
        <v>1134485</v>
      </c>
    </row>
    <row r="20" spans="1:9" ht="27" customHeight="1">
      <c r="A20" s="96"/>
      <c r="B20" s="51" t="s">
        <v>131</v>
      </c>
      <c r="C20" s="51"/>
      <c r="D20" s="64" t="s">
        <v>132</v>
      </c>
      <c r="E20" s="71">
        <f>E18/E8</f>
        <v>3.2279842105263157</v>
      </c>
      <c r="F20" s="71">
        <f>F18/F8</f>
        <v>3.2193250763353736</v>
      </c>
      <c r="G20" s="71">
        <f>G18/G8</f>
        <v>2.8347804550455571</v>
      </c>
      <c r="H20" s="71">
        <f>H18/H8</f>
        <v>2.7422368567655919</v>
      </c>
      <c r="I20" s="71">
        <f>I18/I8</f>
        <v>2.8466574284339261</v>
      </c>
    </row>
    <row r="21" spans="1:9" ht="27" customHeight="1">
      <c r="A21" s="96"/>
      <c r="B21" s="51" t="s">
        <v>133</v>
      </c>
      <c r="C21" s="51"/>
      <c r="D21" s="64" t="s">
        <v>134</v>
      </c>
      <c r="E21" s="71">
        <f>E19/E8</f>
        <v>3.2818078947368421</v>
      </c>
      <c r="F21" s="71">
        <f>F19/F8</f>
        <v>3.2819425535008526</v>
      </c>
      <c r="G21" s="71">
        <f>G19/G8</f>
        <v>2.8530746771958069</v>
      </c>
      <c r="H21" s="71">
        <f>H19/H8</f>
        <v>2.6898014143037647</v>
      </c>
      <c r="I21" s="71">
        <f>I19/I8</f>
        <v>2.7436221127499705</v>
      </c>
    </row>
    <row r="22" spans="1:9" ht="27" customHeight="1">
      <c r="A22" s="96"/>
      <c r="B22" s="51" t="s">
        <v>135</v>
      </c>
      <c r="C22" s="51"/>
      <c r="D22" s="64" t="s">
        <v>136</v>
      </c>
      <c r="E22" s="94">
        <f>E18/E24*1000000</f>
        <v>873217.5387565858</v>
      </c>
      <c r="F22" s="88">
        <f>F18/F24*1000000</f>
        <v>907380.37597452872</v>
      </c>
      <c r="G22" s="88">
        <f>G18/G24*1000000</f>
        <v>886968.45667738898</v>
      </c>
      <c r="H22" s="88">
        <f>H18/H24*1000000</f>
        <v>861933.78979612666</v>
      </c>
      <c r="I22" s="68">
        <f>I18/I24*1000000</f>
        <v>877077.68436410022</v>
      </c>
    </row>
    <row r="23" spans="1:9" ht="27" customHeight="1">
      <c r="A23" s="96"/>
      <c r="B23" s="51" t="s">
        <v>137</v>
      </c>
      <c r="C23" s="51"/>
      <c r="D23" s="64" t="s">
        <v>138</v>
      </c>
      <c r="E23" s="94">
        <f>E19/E24*1000000</f>
        <v>887777.64252037229</v>
      </c>
      <c r="F23" s="88">
        <f>F19/F24*1000000</f>
        <v>925029.37650282145</v>
      </c>
      <c r="G23" s="88">
        <f>G19/G24*1000000</f>
        <v>892692.49712568521</v>
      </c>
      <c r="H23" s="88">
        <f>H19/H24*1000000</f>
        <v>845452.3981434498</v>
      </c>
      <c r="I23" s="68">
        <f>I19/I24*1000000</f>
        <v>845331.68810015055</v>
      </c>
    </row>
    <row r="24" spans="1:9" ht="27" customHeight="1">
      <c r="A24" s="96"/>
      <c r="B24" s="72" t="s">
        <v>139</v>
      </c>
      <c r="C24" s="73"/>
      <c r="D24" s="64" t="s">
        <v>140</v>
      </c>
      <c r="E24" s="94">
        <v>1404729</v>
      </c>
      <c r="F24" s="70">
        <v>1342059</v>
      </c>
      <c r="G24" s="70">
        <f>F24</f>
        <v>1342059</v>
      </c>
      <c r="H24" s="70">
        <f>G24</f>
        <v>1342059</v>
      </c>
      <c r="I24" s="70">
        <v>1342059</v>
      </c>
    </row>
    <row r="25" spans="1:9" ht="27" customHeight="1">
      <c r="A25" s="96"/>
      <c r="B25" s="45" t="s">
        <v>141</v>
      </c>
      <c r="C25" s="45"/>
      <c r="D25" s="45"/>
      <c r="E25" s="94">
        <v>371740</v>
      </c>
      <c r="F25" s="88">
        <v>373161</v>
      </c>
      <c r="G25" s="87">
        <v>387586</v>
      </c>
      <c r="H25" s="87">
        <v>376358</v>
      </c>
      <c r="I25" s="52">
        <v>377055</v>
      </c>
    </row>
    <row r="26" spans="1:9" ht="27" customHeight="1">
      <c r="A26" s="96"/>
      <c r="B26" s="45" t="s">
        <v>142</v>
      </c>
      <c r="C26" s="45"/>
      <c r="D26" s="45"/>
      <c r="E26" s="74">
        <v>0.45900000000000002</v>
      </c>
      <c r="F26" s="74">
        <v>0.45700000000000002</v>
      </c>
      <c r="G26" s="75">
        <v>0.435</v>
      </c>
      <c r="H26" s="75">
        <v>0.42899999999999999</v>
      </c>
      <c r="I26" s="75">
        <v>0.43099999999999999</v>
      </c>
    </row>
    <row r="27" spans="1:9" ht="27" customHeight="1">
      <c r="A27" s="96"/>
      <c r="B27" s="45" t="s">
        <v>143</v>
      </c>
      <c r="C27" s="45"/>
      <c r="D27" s="45"/>
      <c r="E27" s="56">
        <v>2.4</v>
      </c>
      <c r="F27" s="56">
        <v>4.7</v>
      </c>
      <c r="G27" s="53">
        <v>7.1</v>
      </c>
      <c r="H27" s="53">
        <v>5.5</v>
      </c>
      <c r="I27" s="53">
        <v>6.3</v>
      </c>
    </row>
    <row r="28" spans="1:9" ht="27" customHeight="1">
      <c r="A28" s="96"/>
      <c r="B28" s="45" t="s">
        <v>144</v>
      </c>
      <c r="C28" s="45"/>
      <c r="D28" s="45"/>
      <c r="E28" s="56">
        <v>91.5</v>
      </c>
      <c r="F28" s="56">
        <v>91.2</v>
      </c>
      <c r="G28" s="53">
        <v>86.6</v>
      </c>
      <c r="H28" s="53">
        <v>87.9</v>
      </c>
      <c r="I28" s="53">
        <v>89.1</v>
      </c>
    </row>
    <row r="29" spans="1:9" ht="27" customHeight="1">
      <c r="A29" s="96"/>
      <c r="B29" s="45" t="s">
        <v>145</v>
      </c>
      <c r="C29" s="45"/>
      <c r="D29" s="45"/>
      <c r="E29" s="56">
        <v>42.1</v>
      </c>
      <c r="F29" s="56">
        <v>44.2</v>
      </c>
      <c r="G29" s="53">
        <v>43.6</v>
      </c>
      <c r="H29" s="53">
        <v>45.5</v>
      </c>
      <c r="I29" s="53">
        <v>49.4</v>
      </c>
    </row>
    <row r="30" spans="1:9" ht="27" customHeight="1">
      <c r="A30" s="96"/>
      <c r="B30" s="96" t="s">
        <v>146</v>
      </c>
      <c r="C30" s="45" t="s">
        <v>147</v>
      </c>
      <c r="D30" s="45"/>
      <c r="E30" s="56" t="s">
        <v>244</v>
      </c>
      <c r="F30" s="56" t="s">
        <v>244</v>
      </c>
      <c r="G30" s="56" t="s">
        <v>244</v>
      </c>
      <c r="H30" s="56" t="s">
        <v>244</v>
      </c>
      <c r="I30" s="56" t="s">
        <v>244</v>
      </c>
    </row>
    <row r="31" spans="1:9" ht="27" customHeight="1">
      <c r="A31" s="96"/>
      <c r="B31" s="96"/>
      <c r="C31" s="45" t="s">
        <v>148</v>
      </c>
      <c r="D31" s="45"/>
      <c r="E31" s="56" t="s">
        <v>244</v>
      </c>
      <c r="F31" s="56" t="s">
        <v>244</v>
      </c>
      <c r="G31" s="56" t="s">
        <v>244</v>
      </c>
      <c r="H31" s="56" t="s">
        <v>244</v>
      </c>
      <c r="I31" s="56" t="s">
        <v>244</v>
      </c>
    </row>
    <row r="32" spans="1:9" ht="27" customHeight="1">
      <c r="A32" s="96"/>
      <c r="B32" s="96"/>
      <c r="C32" s="45" t="s">
        <v>149</v>
      </c>
      <c r="D32" s="45"/>
      <c r="E32" s="56">
        <v>10</v>
      </c>
      <c r="F32" s="56">
        <v>8.6999999999999993</v>
      </c>
      <c r="G32" s="53">
        <v>8.4</v>
      </c>
      <c r="H32" s="53">
        <v>8.5</v>
      </c>
      <c r="I32" s="53">
        <v>8.8000000000000007</v>
      </c>
    </row>
    <row r="33" spans="1:9" ht="27" customHeight="1">
      <c r="A33" s="96"/>
      <c r="B33" s="96"/>
      <c r="C33" s="45" t="s">
        <v>150</v>
      </c>
      <c r="D33" s="45"/>
      <c r="E33" s="56">
        <v>206.7</v>
      </c>
      <c r="F33" s="56">
        <v>200.7</v>
      </c>
      <c r="G33" s="76">
        <v>181.1</v>
      </c>
      <c r="H33" s="76">
        <v>175.5</v>
      </c>
      <c r="I33" s="76">
        <v>170.6</v>
      </c>
    </row>
    <row r="34" spans="1:9" ht="27" customHeight="1">
      <c r="A34" s="2" t="s">
        <v>232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90" t="s">
        <v>241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06" t="s">
        <v>48</v>
      </c>
      <c r="B6" s="107"/>
      <c r="C6" s="107"/>
      <c r="D6" s="107"/>
      <c r="E6" s="107"/>
      <c r="F6" s="102" t="s">
        <v>235</v>
      </c>
      <c r="G6" s="102"/>
      <c r="H6" s="102" t="s">
        <v>236</v>
      </c>
      <c r="I6" s="102"/>
      <c r="J6" s="102" t="s">
        <v>243</v>
      </c>
      <c r="K6" s="102"/>
      <c r="L6" s="102"/>
      <c r="M6" s="102"/>
      <c r="N6" s="102"/>
      <c r="O6" s="102"/>
    </row>
    <row r="7" spans="1:25" ht="15.95" customHeight="1">
      <c r="A7" s="107"/>
      <c r="B7" s="107"/>
      <c r="C7" s="107"/>
      <c r="D7" s="107"/>
      <c r="E7" s="107"/>
      <c r="F7" s="49" t="s">
        <v>220</v>
      </c>
      <c r="G7" s="49" t="s">
        <v>221</v>
      </c>
      <c r="H7" s="49" t="s">
        <v>220</v>
      </c>
      <c r="I7" s="49" t="s">
        <v>221</v>
      </c>
      <c r="J7" s="49" t="s">
        <v>220</v>
      </c>
      <c r="K7" s="49" t="s">
        <v>221</v>
      </c>
      <c r="L7" s="49" t="s">
        <v>220</v>
      </c>
      <c r="M7" s="49" t="s">
        <v>221</v>
      </c>
      <c r="N7" s="49" t="s">
        <v>220</v>
      </c>
      <c r="O7" s="49" t="s">
        <v>221</v>
      </c>
    </row>
    <row r="8" spans="1:25" ht="15.95" customHeight="1">
      <c r="A8" s="104" t="s">
        <v>82</v>
      </c>
      <c r="B8" s="59" t="s">
        <v>49</v>
      </c>
      <c r="C8" s="84"/>
      <c r="D8" s="84"/>
      <c r="E8" s="86" t="s">
        <v>40</v>
      </c>
      <c r="F8" s="85">
        <v>6546</v>
      </c>
      <c r="G8" s="85">
        <v>6595</v>
      </c>
      <c r="H8" s="85">
        <v>1627</v>
      </c>
      <c r="I8" s="85">
        <v>1536</v>
      </c>
      <c r="J8" s="85">
        <v>1623</v>
      </c>
      <c r="K8" s="85">
        <v>1599</v>
      </c>
      <c r="L8" s="85"/>
      <c r="M8" s="85"/>
      <c r="N8" s="85"/>
      <c r="O8" s="85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5.95" customHeight="1">
      <c r="A9" s="104"/>
      <c r="B9" s="61"/>
      <c r="C9" s="84" t="s">
        <v>50</v>
      </c>
      <c r="D9" s="84"/>
      <c r="E9" s="86" t="s">
        <v>41</v>
      </c>
      <c r="F9" s="85">
        <v>6534</v>
      </c>
      <c r="G9" s="85">
        <v>6595</v>
      </c>
      <c r="H9" s="85">
        <v>1627</v>
      </c>
      <c r="I9" s="85">
        <v>1536</v>
      </c>
      <c r="J9" s="85">
        <v>1623</v>
      </c>
      <c r="K9" s="85">
        <v>1599</v>
      </c>
      <c r="L9" s="85"/>
      <c r="M9" s="85"/>
      <c r="N9" s="85"/>
      <c r="O9" s="85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5.95" customHeight="1">
      <c r="A10" s="104"/>
      <c r="B10" s="60"/>
      <c r="C10" s="84" t="s">
        <v>51</v>
      </c>
      <c r="D10" s="84"/>
      <c r="E10" s="86" t="s">
        <v>42</v>
      </c>
      <c r="F10" s="85">
        <v>12</v>
      </c>
      <c r="G10" s="85">
        <v>0</v>
      </c>
      <c r="H10" s="85"/>
      <c r="I10" s="85"/>
      <c r="J10" s="65"/>
      <c r="K10" s="65"/>
      <c r="L10" s="85"/>
      <c r="M10" s="85"/>
      <c r="N10" s="85"/>
      <c r="O10" s="85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5.95" customHeight="1">
      <c r="A11" s="104"/>
      <c r="B11" s="59" t="s">
        <v>52</v>
      </c>
      <c r="C11" s="84"/>
      <c r="D11" s="84"/>
      <c r="E11" s="86" t="s">
        <v>43</v>
      </c>
      <c r="F11" s="85">
        <v>5810</v>
      </c>
      <c r="G11" s="85">
        <v>5915</v>
      </c>
      <c r="H11" s="85">
        <v>1363</v>
      </c>
      <c r="I11" s="85">
        <v>1359</v>
      </c>
      <c r="J11" s="85">
        <v>1623</v>
      </c>
      <c r="K11" s="85">
        <v>1599</v>
      </c>
      <c r="L11" s="85"/>
      <c r="M11" s="85"/>
      <c r="N11" s="85"/>
      <c r="O11" s="85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5.95" customHeight="1">
      <c r="A12" s="104"/>
      <c r="B12" s="61"/>
      <c r="C12" s="84" t="s">
        <v>53</v>
      </c>
      <c r="D12" s="84"/>
      <c r="E12" s="86" t="s">
        <v>44</v>
      </c>
      <c r="F12" s="85">
        <v>5800</v>
      </c>
      <c r="G12" s="85">
        <v>5915</v>
      </c>
      <c r="H12" s="85">
        <v>1363</v>
      </c>
      <c r="I12" s="85">
        <v>1359</v>
      </c>
      <c r="J12" s="85">
        <v>1623</v>
      </c>
      <c r="K12" s="85">
        <v>1599</v>
      </c>
      <c r="L12" s="85"/>
      <c r="M12" s="85"/>
      <c r="N12" s="85"/>
      <c r="O12" s="85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5.95" customHeight="1">
      <c r="A13" s="104"/>
      <c r="B13" s="60"/>
      <c r="C13" s="84" t="s">
        <v>54</v>
      </c>
      <c r="D13" s="84"/>
      <c r="E13" s="86" t="s">
        <v>45</v>
      </c>
      <c r="F13" s="85">
        <v>10</v>
      </c>
      <c r="G13" s="85"/>
      <c r="H13" s="65"/>
      <c r="I13" s="65"/>
      <c r="J13" s="65"/>
      <c r="K13" s="65"/>
      <c r="L13" s="85"/>
      <c r="M13" s="85"/>
      <c r="N13" s="85"/>
      <c r="O13" s="85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5.95" customHeight="1">
      <c r="A14" s="104"/>
      <c r="B14" s="84" t="s">
        <v>55</v>
      </c>
      <c r="C14" s="84"/>
      <c r="D14" s="84"/>
      <c r="E14" s="86" t="s">
        <v>96</v>
      </c>
      <c r="F14" s="85">
        <f t="shared" ref="F14:O15" si="0">F9-F12</f>
        <v>734</v>
      </c>
      <c r="G14" s="85">
        <f t="shared" si="0"/>
        <v>680</v>
      </c>
      <c r="H14" s="85">
        <f t="shared" si="0"/>
        <v>264</v>
      </c>
      <c r="I14" s="85">
        <f t="shared" si="0"/>
        <v>177</v>
      </c>
      <c r="J14" s="85">
        <f t="shared" si="0"/>
        <v>0</v>
      </c>
      <c r="K14" s="85">
        <f t="shared" si="0"/>
        <v>0</v>
      </c>
      <c r="L14" s="85">
        <f t="shared" si="0"/>
        <v>0</v>
      </c>
      <c r="M14" s="85">
        <f t="shared" si="0"/>
        <v>0</v>
      </c>
      <c r="N14" s="85">
        <f t="shared" si="0"/>
        <v>0</v>
      </c>
      <c r="O14" s="85">
        <f t="shared" si="0"/>
        <v>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5.95" customHeight="1">
      <c r="A15" s="104"/>
      <c r="B15" s="84" t="s">
        <v>56</v>
      </c>
      <c r="C15" s="84"/>
      <c r="D15" s="84"/>
      <c r="E15" s="86" t="s">
        <v>97</v>
      </c>
      <c r="F15" s="85">
        <v>2</v>
      </c>
      <c r="G15" s="85">
        <f t="shared" si="0"/>
        <v>0</v>
      </c>
      <c r="H15" s="85">
        <f t="shared" si="0"/>
        <v>0</v>
      </c>
      <c r="I15" s="85">
        <f t="shared" si="0"/>
        <v>0</v>
      </c>
      <c r="J15" s="85">
        <f t="shared" si="0"/>
        <v>0</v>
      </c>
      <c r="K15" s="85">
        <f t="shared" si="0"/>
        <v>0</v>
      </c>
      <c r="L15" s="85">
        <f t="shared" si="0"/>
        <v>0</v>
      </c>
      <c r="M15" s="85">
        <f t="shared" si="0"/>
        <v>0</v>
      </c>
      <c r="N15" s="85">
        <f t="shared" si="0"/>
        <v>0</v>
      </c>
      <c r="O15" s="85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5.95" customHeight="1">
      <c r="A16" s="104"/>
      <c r="B16" s="84" t="s">
        <v>57</v>
      </c>
      <c r="C16" s="84"/>
      <c r="D16" s="84"/>
      <c r="E16" s="86" t="s">
        <v>98</v>
      </c>
      <c r="F16" s="85">
        <f t="shared" ref="F16:O16" si="1">F8-F11</f>
        <v>736</v>
      </c>
      <c r="G16" s="85">
        <f t="shared" si="1"/>
        <v>680</v>
      </c>
      <c r="H16" s="85">
        <f t="shared" si="1"/>
        <v>264</v>
      </c>
      <c r="I16" s="85">
        <f t="shared" si="1"/>
        <v>177</v>
      </c>
      <c r="J16" s="85">
        <f t="shared" si="1"/>
        <v>0</v>
      </c>
      <c r="K16" s="85">
        <f t="shared" si="1"/>
        <v>0</v>
      </c>
      <c r="L16" s="85">
        <f t="shared" si="1"/>
        <v>0</v>
      </c>
      <c r="M16" s="85">
        <f t="shared" si="1"/>
        <v>0</v>
      </c>
      <c r="N16" s="85">
        <f t="shared" si="1"/>
        <v>0</v>
      </c>
      <c r="O16" s="85">
        <f t="shared" si="1"/>
        <v>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.95" customHeight="1">
      <c r="A17" s="104"/>
      <c r="B17" s="84" t="s">
        <v>58</v>
      </c>
      <c r="C17" s="84"/>
      <c r="D17" s="84"/>
      <c r="E17" s="49"/>
      <c r="F17" s="65"/>
      <c r="G17" s="65"/>
      <c r="H17" s="65"/>
      <c r="I17" s="65"/>
      <c r="J17" s="85"/>
      <c r="K17" s="85"/>
      <c r="L17" s="85"/>
      <c r="M17" s="8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.95" customHeight="1">
      <c r="A18" s="104"/>
      <c r="B18" s="84" t="s">
        <v>59</v>
      </c>
      <c r="C18" s="84"/>
      <c r="D18" s="84"/>
      <c r="E18" s="49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.95" customHeight="1">
      <c r="A19" s="104" t="s">
        <v>83</v>
      </c>
      <c r="B19" s="59" t="s">
        <v>60</v>
      </c>
      <c r="C19" s="84"/>
      <c r="D19" s="84"/>
      <c r="E19" s="86"/>
      <c r="F19" s="85">
        <v>988</v>
      </c>
      <c r="G19" s="85">
        <v>818</v>
      </c>
      <c r="H19" s="85">
        <v>1105</v>
      </c>
      <c r="I19" s="85">
        <v>1000</v>
      </c>
      <c r="J19" s="85">
        <v>622</v>
      </c>
      <c r="K19" s="85">
        <v>742</v>
      </c>
      <c r="L19" s="85"/>
      <c r="M19" s="85"/>
      <c r="N19" s="85"/>
      <c r="O19" s="85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.95" customHeight="1">
      <c r="A20" s="104"/>
      <c r="B20" s="60"/>
      <c r="C20" s="84" t="s">
        <v>61</v>
      </c>
      <c r="D20" s="84"/>
      <c r="E20" s="86"/>
      <c r="F20" s="85">
        <v>278</v>
      </c>
      <c r="G20" s="85">
        <v>259</v>
      </c>
      <c r="H20" s="85">
        <v>0</v>
      </c>
      <c r="I20" s="85">
        <v>0</v>
      </c>
      <c r="J20" s="85">
        <v>152</v>
      </c>
      <c r="K20" s="65">
        <v>177</v>
      </c>
      <c r="L20" s="85"/>
      <c r="M20" s="85"/>
      <c r="N20" s="85"/>
      <c r="O20" s="85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.95" customHeight="1">
      <c r="A21" s="104"/>
      <c r="B21" s="77" t="s">
        <v>62</v>
      </c>
      <c r="C21" s="84"/>
      <c r="D21" s="84"/>
      <c r="E21" s="86" t="s">
        <v>99</v>
      </c>
      <c r="F21" s="85">
        <v>988</v>
      </c>
      <c r="G21" s="85">
        <v>818</v>
      </c>
      <c r="H21" s="85">
        <v>1105</v>
      </c>
      <c r="I21" s="85">
        <v>1000</v>
      </c>
      <c r="J21" s="85">
        <v>622</v>
      </c>
      <c r="K21" s="85">
        <v>742</v>
      </c>
      <c r="L21" s="85"/>
      <c r="M21" s="85"/>
      <c r="N21" s="85"/>
      <c r="O21" s="85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5.95" customHeight="1">
      <c r="A22" s="104"/>
      <c r="B22" s="59" t="s">
        <v>63</v>
      </c>
      <c r="C22" s="84"/>
      <c r="D22" s="84"/>
      <c r="E22" s="86" t="s">
        <v>100</v>
      </c>
      <c r="F22" s="85">
        <v>3809</v>
      </c>
      <c r="G22" s="85">
        <v>4577</v>
      </c>
      <c r="H22" s="85">
        <v>874</v>
      </c>
      <c r="I22" s="85">
        <v>985</v>
      </c>
      <c r="J22" s="85">
        <v>647</v>
      </c>
      <c r="K22" s="85">
        <v>711</v>
      </c>
      <c r="L22" s="85"/>
      <c r="M22" s="85"/>
      <c r="N22" s="85"/>
      <c r="O22" s="85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5.95" customHeight="1">
      <c r="A23" s="104"/>
      <c r="B23" s="60" t="s">
        <v>64</v>
      </c>
      <c r="C23" s="84" t="s">
        <v>65</v>
      </c>
      <c r="D23" s="84"/>
      <c r="E23" s="86"/>
      <c r="F23" s="85">
        <v>1152</v>
      </c>
      <c r="G23" s="85">
        <v>1189</v>
      </c>
      <c r="H23" s="85">
        <v>20</v>
      </c>
      <c r="I23" s="85">
        <v>28</v>
      </c>
      <c r="J23" s="85">
        <v>294</v>
      </c>
      <c r="K23" s="85">
        <v>297</v>
      </c>
      <c r="L23" s="85"/>
      <c r="M23" s="85"/>
      <c r="N23" s="85"/>
      <c r="O23" s="85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5.95" customHeight="1">
      <c r="A24" s="104"/>
      <c r="B24" s="84" t="s">
        <v>101</v>
      </c>
      <c r="C24" s="84"/>
      <c r="D24" s="84"/>
      <c r="E24" s="86" t="s">
        <v>102</v>
      </c>
      <c r="F24" s="85">
        <f t="shared" ref="F24:O24" si="2">F21-F22</f>
        <v>-2821</v>
      </c>
      <c r="G24" s="85">
        <f t="shared" si="2"/>
        <v>-3759</v>
      </c>
      <c r="H24" s="85">
        <f t="shared" si="2"/>
        <v>231</v>
      </c>
      <c r="I24" s="85">
        <f t="shared" si="2"/>
        <v>15</v>
      </c>
      <c r="J24" s="85">
        <f t="shared" si="2"/>
        <v>-25</v>
      </c>
      <c r="K24" s="85">
        <f t="shared" si="2"/>
        <v>31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5.95" customHeight="1">
      <c r="A25" s="104"/>
      <c r="B25" s="59" t="s">
        <v>66</v>
      </c>
      <c r="C25" s="59"/>
      <c r="D25" s="59"/>
      <c r="E25" s="108" t="s">
        <v>103</v>
      </c>
      <c r="F25" s="100">
        <v>2821</v>
      </c>
      <c r="G25" s="100">
        <v>3759</v>
      </c>
      <c r="H25" s="100">
        <v>0</v>
      </c>
      <c r="I25" s="100">
        <v>0</v>
      </c>
      <c r="J25" s="100">
        <v>25</v>
      </c>
      <c r="K25" s="100"/>
      <c r="L25" s="100"/>
      <c r="M25" s="100"/>
      <c r="N25" s="100"/>
      <c r="O25" s="100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5.95" customHeight="1">
      <c r="A26" s="104"/>
      <c r="B26" s="77" t="s">
        <v>67</v>
      </c>
      <c r="C26" s="77"/>
      <c r="D26" s="77"/>
      <c r="E26" s="109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5.95" customHeight="1">
      <c r="A27" s="104"/>
      <c r="B27" s="84" t="s">
        <v>104</v>
      </c>
      <c r="C27" s="84"/>
      <c r="D27" s="84"/>
      <c r="E27" s="86" t="s">
        <v>105</v>
      </c>
      <c r="F27" s="85">
        <f t="shared" ref="F27:O27" si="3">F24+F25</f>
        <v>0</v>
      </c>
      <c r="G27" s="85">
        <f t="shared" si="3"/>
        <v>0</v>
      </c>
      <c r="H27" s="85">
        <f t="shared" si="3"/>
        <v>231</v>
      </c>
      <c r="I27" s="85">
        <f t="shared" si="3"/>
        <v>15</v>
      </c>
      <c r="J27" s="85">
        <f t="shared" si="3"/>
        <v>0</v>
      </c>
      <c r="K27" s="85">
        <f t="shared" si="3"/>
        <v>31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5.95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.95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5.95" customHeight="1">
      <c r="A30" s="107" t="s">
        <v>68</v>
      </c>
      <c r="B30" s="107"/>
      <c r="C30" s="107"/>
      <c r="D30" s="107"/>
      <c r="E30" s="107"/>
      <c r="F30" s="103" t="s">
        <v>238</v>
      </c>
      <c r="G30" s="103"/>
      <c r="H30" s="103" t="s">
        <v>239</v>
      </c>
      <c r="I30" s="103"/>
      <c r="J30" s="103" t="s">
        <v>240</v>
      </c>
      <c r="K30" s="103"/>
      <c r="L30" s="103"/>
      <c r="M30" s="103"/>
      <c r="N30" s="103"/>
      <c r="O30" s="103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5.95" customHeight="1">
      <c r="A31" s="107"/>
      <c r="B31" s="107"/>
      <c r="C31" s="107"/>
      <c r="D31" s="107"/>
      <c r="E31" s="107"/>
      <c r="F31" s="49" t="s">
        <v>220</v>
      </c>
      <c r="G31" s="49" t="s">
        <v>221</v>
      </c>
      <c r="H31" s="49" t="s">
        <v>220</v>
      </c>
      <c r="I31" s="49" t="s">
        <v>221</v>
      </c>
      <c r="J31" s="49" t="s">
        <v>220</v>
      </c>
      <c r="K31" s="49" t="s">
        <v>221</v>
      </c>
      <c r="L31" s="49" t="s">
        <v>220</v>
      </c>
      <c r="M31" s="49" t="s">
        <v>221</v>
      </c>
      <c r="N31" s="49" t="s">
        <v>220</v>
      </c>
      <c r="O31" s="49" t="s">
        <v>221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5.95" customHeight="1">
      <c r="A32" s="104" t="s">
        <v>84</v>
      </c>
      <c r="B32" s="59" t="s">
        <v>49</v>
      </c>
      <c r="C32" s="84"/>
      <c r="D32" s="84"/>
      <c r="E32" s="86" t="s">
        <v>40</v>
      </c>
      <c r="F32" s="81">
        <f>F33+F35</f>
        <v>1772</v>
      </c>
      <c r="G32" s="85">
        <v>1702</v>
      </c>
      <c r="H32" s="81">
        <v>273</v>
      </c>
      <c r="I32" s="85">
        <v>240</v>
      </c>
      <c r="J32" s="85"/>
      <c r="K32" s="85"/>
      <c r="L32" s="85"/>
      <c r="M32" s="85"/>
      <c r="N32" s="85"/>
      <c r="O32" s="85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5.95" customHeight="1">
      <c r="A33" s="110"/>
      <c r="B33" s="61"/>
      <c r="C33" s="59" t="s">
        <v>69</v>
      </c>
      <c r="D33" s="84"/>
      <c r="E33" s="86"/>
      <c r="F33" s="81">
        <v>1755</v>
      </c>
      <c r="G33" s="85">
        <v>1691</v>
      </c>
      <c r="H33" s="81">
        <v>85</v>
      </c>
      <c r="I33" s="85">
        <v>86</v>
      </c>
      <c r="J33" s="85"/>
      <c r="K33" s="85"/>
      <c r="L33" s="85"/>
      <c r="M33" s="85"/>
      <c r="N33" s="85"/>
      <c r="O33" s="85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5.95" customHeight="1">
      <c r="A34" s="110"/>
      <c r="B34" s="61"/>
      <c r="C34" s="60"/>
      <c r="D34" s="84" t="s">
        <v>70</v>
      </c>
      <c r="E34" s="86"/>
      <c r="F34" s="81">
        <v>1566</v>
      </c>
      <c r="G34" s="85">
        <v>1546</v>
      </c>
      <c r="H34" s="81">
        <v>85</v>
      </c>
      <c r="I34" s="85">
        <v>86</v>
      </c>
      <c r="J34" s="85"/>
      <c r="K34" s="85"/>
      <c r="L34" s="85"/>
      <c r="M34" s="85"/>
      <c r="N34" s="85"/>
      <c r="O34" s="85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5.95" customHeight="1">
      <c r="A35" s="110"/>
      <c r="B35" s="60"/>
      <c r="C35" s="77" t="s">
        <v>71</v>
      </c>
      <c r="D35" s="84"/>
      <c r="E35" s="86"/>
      <c r="F35" s="81">
        <v>17</v>
      </c>
      <c r="G35" s="85">
        <v>11</v>
      </c>
      <c r="H35" s="81">
        <v>188</v>
      </c>
      <c r="I35" s="85">
        <v>154</v>
      </c>
      <c r="J35" s="66"/>
      <c r="K35" s="66"/>
      <c r="L35" s="85"/>
      <c r="M35" s="85"/>
      <c r="N35" s="85"/>
      <c r="O35" s="85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5.95" customHeight="1">
      <c r="A36" s="110"/>
      <c r="B36" s="59" t="s">
        <v>52</v>
      </c>
      <c r="C36" s="84"/>
      <c r="D36" s="84"/>
      <c r="E36" s="86" t="s">
        <v>41</v>
      </c>
      <c r="F36" s="81">
        <f>SUM(F37:F38)</f>
        <v>1007</v>
      </c>
      <c r="G36" s="85">
        <v>1196</v>
      </c>
      <c r="H36" s="81">
        <v>279</v>
      </c>
      <c r="I36" s="85">
        <v>242</v>
      </c>
      <c r="J36" s="85"/>
      <c r="K36" s="85"/>
      <c r="L36" s="85"/>
      <c r="M36" s="85"/>
      <c r="N36" s="85"/>
      <c r="O36" s="85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5.95" customHeight="1">
      <c r="A37" s="110"/>
      <c r="B37" s="61"/>
      <c r="C37" s="84" t="s">
        <v>72</v>
      </c>
      <c r="D37" s="84"/>
      <c r="E37" s="86"/>
      <c r="F37" s="81">
        <v>435</v>
      </c>
      <c r="G37" s="85">
        <v>558</v>
      </c>
      <c r="H37" s="81">
        <v>277</v>
      </c>
      <c r="I37" s="85">
        <v>240</v>
      </c>
      <c r="J37" s="85"/>
      <c r="K37" s="85"/>
      <c r="L37" s="85"/>
      <c r="M37" s="85"/>
      <c r="N37" s="85"/>
      <c r="O37" s="85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5.95" customHeight="1">
      <c r="A38" s="110"/>
      <c r="B38" s="60"/>
      <c r="C38" s="84" t="s">
        <v>73</v>
      </c>
      <c r="D38" s="84"/>
      <c r="E38" s="86"/>
      <c r="F38" s="81">
        <v>572</v>
      </c>
      <c r="G38" s="85">
        <v>638</v>
      </c>
      <c r="H38" s="81">
        <v>2</v>
      </c>
      <c r="I38" s="85">
        <v>2</v>
      </c>
      <c r="J38" s="85"/>
      <c r="K38" s="66"/>
      <c r="L38" s="85"/>
      <c r="M38" s="85"/>
      <c r="N38" s="85"/>
      <c r="O38" s="85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5.95" customHeight="1">
      <c r="A39" s="110"/>
      <c r="B39" s="45" t="s">
        <v>74</v>
      </c>
      <c r="C39" s="45"/>
      <c r="D39" s="45"/>
      <c r="E39" s="86" t="s">
        <v>107</v>
      </c>
      <c r="F39" s="81">
        <f t="shared" ref="F39:O39" si="4">F32-F36</f>
        <v>765</v>
      </c>
      <c r="G39" s="85">
        <f t="shared" si="4"/>
        <v>506</v>
      </c>
      <c r="H39" s="81">
        <f t="shared" si="4"/>
        <v>-6</v>
      </c>
      <c r="I39" s="85">
        <f t="shared" si="4"/>
        <v>-2</v>
      </c>
      <c r="J39" s="85">
        <v>0</v>
      </c>
      <c r="K39" s="85">
        <f t="shared" si="4"/>
        <v>0</v>
      </c>
      <c r="L39" s="85">
        <f t="shared" si="4"/>
        <v>0</v>
      </c>
      <c r="M39" s="85">
        <f t="shared" si="4"/>
        <v>0</v>
      </c>
      <c r="N39" s="85">
        <f t="shared" si="4"/>
        <v>0</v>
      </c>
      <c r="O39" s="85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5.95" customHeight="1">
      <c r="A40" s="104" t="s">
        <v>85</v>
      </c>
      <c r="B40" s="59" t="s">
        <v>75</v>
      </c>
      <c r="C40" s="84"/>
      <c r="D40" s="84"/>
      <c r="E40" s="86" t="s">
        <v>43</v>
      </c>
      <c r="F40" s="81">
        <v>2668</v>
      </c>
      <c r="G40" s="85">
        <v>4097</v>
      </c>
      <c r="H40" s="81">
        <v>105</v>
      </c>
      <c r="I40" s="85">
        <v>129</v>
      </c>
      <c r="J40" s="85">
        <v>450</v>
      </c>
      <c r="K40" s="85">
        <v>523</v>
      </c>
      <c r="L40" s="85"/>
      <c r="M40" s="85"/>
      <c r="N40" s="85"/>
      <c r="O40" s="85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5.95" customHeight="1">
      <c r="A41" s="105"/>
      <c r="B41" s="60"/>
      <c r="C41" s="84" t="s">
        <v>76</v>
      </c>
      <c r="D41" s="84"/>
      <c r="E41" s="86"/>
      <c r="F41" s="91">
        <v>2096</v>
      </c>
      <c r="G41" s="66">
        <v>3423</v>
      </c>
      <c r="H41" s="91"/>
      <c r="I41" s="66" t="s">
        <v>244</v>
      </c>
      <c r="J41" s="85">
        <v>89</v>
      </c>
      <c r="K41" s="85">
        <v>112</v>
      </c>
      <c r="L41" s="85"/>
      <c r="M41" s="85"/>
      <c r="N41" s="85"/>
      <c r="O41" s="85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5.95" customHeight="1">
      <c r="A42" s="105"/>
      <c r="B42" s="59" t="s">
        <v>63</v>
      </c>
      <c r="C42" s="84"/>
      <c r="D42" s="84"/>
      <c r="E42" s="86" t="s">
        <v>44</v>
      </c>
      <c r="F42" s="81">
        <v>3225</v>
      </c>
      <c r="G42" s="85">
        <v>4645</v>
      </c>
      <c r="H42" s="81">
        <v>105</v>
      </c>
      <c r="I42" s="85">
        <v>129</v>
      </c>
      <c r="J42" s="85">
        <v>436</v>
      </c>
      <c r="K42" s="85">
        <v>596</v>
      </c>
      <c r="L42" s="85"/>
      <c r="M42" s="85"/>
      <c r="N42" s="85"/>
      <c r="O42" s="85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5.95" customHeight="1">
      <c r="A43" s="105"/>
      <c r="B43" s="60"/>
      <c r="C43" s="84" t="s">
        <v>77</v>
      </c>
      <c r="D43" s="84"/>
      <c r="E43" s="86"/>
      <c r="F43" s="81">
        <v>1483</v>
      </c>
      <c r="G43" s="85">
        <v>1595</v>
      </c>
      <c r="H43" s="81">
        <v>105</v>
      </c>
      <c r="I43" s="85">
        <v>129</v>
      </c>
      <c r="J43" s="66">
        <v>75</v>
      </c>
      <c r="K43" s="66">
        <v>71</v>
      </c>
      <c r="L43" s="85"/>
      <c r="M43" s="85"/>
      <c r="N43" s="85"/>
      <c r="O43" s="85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5.95" customHeight="1">
      <c r="A44" s="105"/>
      <c r="B44" s="84" t="s">
        <v>74</v>
      </c>
      <c r="C44" s="84"/>
      <c r="D44" s="84"/>
      <c r="E44" s="86" t="s">
        <v>108</v>
      </c>
      <c r="F44" s="91">
        <f t="shared" ref="F44:O44" si="5">F40-F42</f>
        <v>-557</v>
      </c>
      <c r="G44" s="66">
        <f t="shared" si="5"/>
        <v>-548</v>
      </c>
      <c r="H44" s="91">
        <f t="shared" si="5"/>
        <v>0</v>
      </c>
      <c r="I44" s="66">
        <f t="shared" si="5"/>
        <v>0</v>
      </c>
      <c r="J44" s="66">
        <v>14</v>
      </c>
      <c r="K44" s="66">
        <f t="shared" si="5"/>
        <v>-73</v>
      </c>
      <c r="L44" s="66">
        <f t="shared" si="5"/>
        <v>0</v>
      </c>
      <c r="M44" s="66">
        <f t="shared" si="5"/>
        <v>0</v>
      </c>
      <c r="N44" s="66">
        <f t="shared" si="5"/>
        <v>0</v>
      </c>
      <c r="O44" s="66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5.95" customHeight="1">
      <c r="A45" s="104" t="s">
        <v>86</v>
      </c>
      <c r="B45" s="45" t="s">
        <v>78</v>
      </c>
      <c r="C45" s="45"/>
      <c r="D45" s="45"/>
      <c r="E45" s="86" t="s">
        <v>109</v>
      </c>
      <c r="F45" s="81">
        <f t="shared" ref="F45:O45" si="6">F39+F44</f>
        <v>208</v>
      </c>
      <c r="G45" s="85">
        <f t="shared" si="6"/>
        <v>-42</v>
      </c>
      <c r="H45" s="81">
        <f>H39+H44</f>
        <v>-6</v>
      </c>
      <c r="I45" s="85">
        <f t="shared" si="6"/>
        <v>-2</v>
      </c>
      <c r="J45" s="85">
        <v>14</v>
      </c>
      <c r="K45" s="85">
        <f t="shared" si="6"/>
        <v>-73</v>
      </c>
      <c r="L45" s="85">
        <f t="shared" si="6"/>
        <v>0</v>
      </c>
      <c r="M45" s="85">
        <f t="shared" si="6"/>
        <v>0</v>
      </c>
      <c r="N45" s="85">
        <f t="shared" si="6"/>
        <v>0</v>
      </c>
      <c r="O45" s="85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5.95" customHeight="1">
      <c r="A46" s="105"/>
      <c r="B46" s="84" t="s">
        <v>79</v>
      </c>
      <c r="C46" s="84"/>
      <c r="D46" s="84"/>
      <c r="E46" s="84"/>
      <c r="F46" s="91">
        <v>675</v>
      </c>
      <c r="G46" s="66">
        <v>717</v>
      </c>
      <c r="H46" s="91"/>
      <c r="I46" s="66"/>
      <c r="J46" s="66"/>
      <c r="K46" s="66"/>
      <c r="L46" s="85"/>
      <c r="M46" s="85"/>
      <c r="N46" s="66"/>
      <c r="O46" s="66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5.95" customHeight="1">
      <c r="A47" s="105"/>
      <c r="B47" s="84" t="s">
        <v>80</v>
      </c>
      <c r="C47" s="84"/>
      <c r="D47" s="84"/>
      <c r="E47" s="84"/>
      <c r="F47" s="81">
        <v>883</v>
      </c>
      <c r="G47" s="85">
        <v>675</v>
      </c>
      <c r="H47" s="81">
        <v>15</v>
      </c>
      <c r="I47" s="85">
        <v>19</v>
      </c>
      <c r="J47" s="85"/>
      <c r="K47" s="85"/>
      <c r="L47" s="85"/>
      <c r="M47" s="85"/>
      <c r="N47" s="85"/>
      <c r="O47" s="85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5.95" customHeight="1">
      <c r="A48" s="105"/>
      <c r="B48" s="84" t="s">
        <v>81</v>
      </c>
      <c r="C48" s="84"/>
      <c r="D48" s="84"/>
      <c r="E48" s="84"/>
      <c r="F48" s="81"/>
      <c r="G48" s="85"/>
      <c r="H48" s="81">
        <v>15</v>
      </c>
      <c r="I48" s="85">
        <v>19</v>
      </c>
      <c r="J48" s="85"/>
      <c r="K48" s="85"/>
      <c r="L48" s="85"/>
      <c r="M48" s="85"/>
      <c r="N48" s="85"/>
      <c r="O48" s="85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5.95" customHeight="1">
      <c r="A49" s="8" t="s">
        <v>110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G15" sqref="G15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2" t="s">
        <v>0</v>
      </c>
      <c r="B1" s="32"/>
      <c r="C1" s="95" t="s">
        <v>246</v>
      </c>
      <c r="D1" s="40"/>
    </row>
    <row r="3" spans="1:14" ht="15" customHeight="1">
      <c r="A3" s="14" t="s">
        <v>152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1"/>
      <c r="B5" s="41" t="s">
        <v>231</v>
      </c>
      <c r="C5" s="41"/>
      <c r="D5" s="41"/>
      <c r="H5" s="15"/>
      <c r="L5" s="15"/>
      <c r="N5" s="15" t="s">
        <v>153</v>
      </c>
    </row>
    <row r="6" spans="1:14" ht="15" customHeight="1">
      <c r="A6" s="42"/>
      <c r="B6" s="43"/>
      <c r="C6" s="43"/>
      <c r="D6" s="83"/>
      <c r="E6" s="112"/>
      <c r="F6" s="112"/>
      <c r="G6" s="112"/>
      <c r="H6" s="112"/>
      <c r="I6" s="113"/>
      <c r="J6" s="114"/>
      <c r="K6" s="112"/>
      <c r="L6" s="112"/>
      <c r="M6" s="112"/>
      <c r="N6" s="112"/>
    </row>
    <row r="7" spans="1:14" ht="15" customHeight="1">
      <c r="A7" s="18"/>
      <c r="B7" s="19"/>
      <c r="C7" s="19"/>
      <c r="D7" s="58"/>
      <c r="E7" s="35" t="s">
        <v>220</v>
      </c>
      <c r="F7" s="35" t="s">
        <v>221</v>
      </c>
      <c r="G7" s="35" t="s">
        <v>220</v>
      </c>
      <c r="H7" s="35" t="s">
        <v>221</v>
      </c>
      <c r="I7" s="35" t="s">
        <v>220</v>
      </c>
      <c r="J7" s="35" t="s">
        <v>221</v>
      </c>
      <c r="K7" s="35" t="s">
        <v>220</v>
      </c>
      <c r="L7" s="35" t="s">
        <v>221</v>
      </c>
      <c r="M7" s="35" t="s">
        <v>220</v>
      </c>
      <c r="N7" s="35" t="s">
        <v>221</v>
      </c>
    </row>
    <row r="8" spans="1:14" ht="18" customHeight="1">
      <c r="A8" s="96" t="s">
        <v>154</v>
      </c>
      <c r="B8" s="78" t="s">
        <v>155</v>
      </c>
      <c r="C8" s="79"/>
      <c r="D8" s="79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ht="18" customHeight="1">
      <c r="A9" s="96"/>
      <c r="B9" s="96" t="s">
        <v>156</v>
      </c>
      <c r="C9" s="51" t="s">
        <v>157</v>
      </c>
      <c r="D9" s="51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18" customHeight="1">
      <c r="A10" s="96"/>
      <c r="B10" s="96"/>
      <c r="C10" s="51" t="s">
        <v>158</v>
      </c>
      <c r="D10" s="51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spans="1:14" ht="18" customHeight="1">
      <c r="A11" s="96"/>
      <c r="B11" s="96"/>
      <c r="C11" s="51" t="s">
        <v>159</v>
      </c>
      <c r="D11" s="51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18" customHeight="1">
      <c r="A12" s="96"/>
      <c r="B12" s="96"/>
      <c r="C12" s="51" t="s">
        <v>160</v>
      </c>
      <c r="D12" s="51"/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18" customHeight="1">
      <c r="A13" s="96"/>
      <c r="B13" s="96"/>
      <c r="C13" s="51" t="s">
        <v>161</v>
      </c>
      <c r="D13" s="51"/>
      <c r="E13" s="80"/>
      <c r="F13" s="80"/>
      <c r="G13" s="80"/>
      <c r="H13" s="80"/>
      <c r="I13" s="80"/>
      <c r="J13" s="80"/>
      <c r="K13" s="80"/>
      <c r="L13" s="80"/>
      <c r="M13" s="80"/>
      <c r="N13" s="80"/>
    </row>
    <row r="14" spans="1:14" ht="18" customHeight="1">
      <c r="A14" s="96"/>
      <c r="B14" s="96"/>
      <c r="C14" s="51" t="s">
        <v>162</v>
      </c>
      <c r="D14" s="51"/>
      <c r="E14" s="80"/>
      <c r="F14" s="80"/>
      <c r="G14" s="80"/>
      <c r="H14" s="80"/>
      <c r="I14" s="80"/>
      <c r="J14" s="80"/>
      <c r="K14" s="80"/>
      <c r="L14" s="80"/>
      <c r="M14" s="80"/>
      <c r="N14" s="80"/>
    </row>
    <row r="15" spans="1:14" ht="18" customHeight="1">
      <c r="A15" s="96" t="s">
        <v>163</v>
      </c>
      <c r="B15" s="96" t="s">
        <v>164</v>
      </c>
      <c r="C15" s="51" t="s">
        <v>165</v>
      </c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8" customHeight="1">
      <c r="A16" s="96"/>
      <c r="B16" s="96"/>
      <c r="C16" s="51" t="s">
        <v>166</v>
      </c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5" ht="18" customHeight="1">
      <c r="A17" s="96"/>
      <c r="B17" s="96"/>
      <c r="C17" s="51" t="s">
        <v>167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5" ht="18" customHeight="1">
      <c r="A18" s="96"/>
      <c r="B18" s="96"/>
      <c r="C18" s="51" t="s">
        <v>168</v>
      </c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5" ht="18" customHeight="1">
      <c r="A19" s="96"/>
      <c r="B19" s="96" t="s">
        <v>169</v>
      </c>
      <c r="C19" s="51" t="s">
        <v>170</v>
      </c>
      <c r="D19" s="51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5" ht="18" customHeight="1">
      <c r="A20" s="96"/>
      <c r="B20" s="96"/>
      <c r="C20" s="51" t="s">
        <v>171</v>
      </c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5" ht="18" customHeight="1">
      <c r="A21" s="96"/>
      <c r="B21" s="96"/>
      <c r="C21" s="51" t="s">
        <v>172</v>
      </c>
      <c r="D21" s="5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5" ht="18" customHeight="1">
      <c r="A22" s="96"/>
      <c r="B22" s="96"/>
      <c r="C22" s="45" t="s">
        <v>173</v>
      </c>
      <c r="D22" s="45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5" ht="18" customHeight="1">
      <c r="A23" s="96"/>
      <c r="B23" s="96" t="s">
        <v>174</v>
      </c>
      <c r="C23" s="51" t="s">
        <v>175</v>
      </c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5" ht="18" customHeight="1">
      <c r="A24" s="96"/>
      <c r="B24" s="96"/>
      <c r="C24" s="51" t="s">
        <v>176</v>
      </c>
      <c r="D24" s="51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5" ht="18" customHeight="1">
      <c r="A25" s="96"/>
      <c r="B25" s="96"/>
      <c r="C25" s="51" t="s">
        <v>177</v>
      </c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5" ht="18" customHeight="1">
      <c r="A26" s="96"/>
      <c r="B26" s="96"/>
      <c r="C26" s="51" t="s">
        <v>178</v>
      </c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5" ht="18" customHeight="1">
      <c r="A27" s="96"/>
      <c r="B27" s="51" t="s">
        <v>179</v>
      </c>
      <c r="C27" s="51"/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5" ht="18" customHeight="1">
      <c r="A28" s="96" t="s">
        <v>180</v>
      </c>
      <c r="B28" s="96" t="s">
        <v>181</v>
      </c>
      <c r="C28" s="51" t="s">
        <v>182</v>
      </c>
      <c r="D28" s="82" t="s">
        <v>40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5" ht="18" customHeight="1">
      <c r="A29" s="96"/>
      <c r="B29" s="96"/>
      <c r="C29" s="51" t="s">
        <v>183</v>
      </c>
      <c r="D29" s="82" t="s">
        <v>41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5" ht="18" customHeight="1">
      <c r="A30" s="96"/>
      <c r="B30" s="96"/>
      <c r="C30" s="51" t="s">
        <v>184</v>
      </c>
      <c r="D30" s="82" t="s">
        <v>185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5" ht="18" customHeight="1">
      <c r="A31" s="96"/>
      <c r="B31" s="96"/>
      <c r="C31" s="45" t="s">
        <v>186</v>
      </c>
      <c r="D31" s="82" t="s">
        <v>187</v>
      </c>
      <c r="E31" s="52">
        <f t="shared" ref="E31:N31" si="0">E28-E29-E30</f>
        <v>0</v>
      </c>
      <c r="F31" s="52">
        <f t="shared" si="0"/>
        <v>0</v>
      </c>
      <c r="G31" s="52">
        <f t="shared" si="0"/>
        <v>0</v>
      </c>
      <c r="H31" s="52">
        <f t="shared" si="0"/>
        <v>0</v>
      </c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7"/>
    </row>
    <row r="32" spans="1:15" ht="18" customHeight="1">
      <c r="A32" s="96"/>
      <c r="B32" s="96"/>
      <c r="C32" s="51" t="s">
        <v>188</v>
      </c>
      <c r="D32" s="82" t="s">
        <v>189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ht="18" customHeight="1">
      <c r="A33" s="96"/>
      <c r="B33" s="96"/>
      <c r="C33" s="51" t="s">
        <v>190</v>
      </c>
      <c r="D33" s="82" t="s">
        <v>191</v>
      </c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ht="18" customHeight="1">
      <c r="A34" s="96"/>
      <c r="B34" s="96"/>
      <c r="C34" s="45" t="s">
        <v>192</v>
      </c>
      <c r="D34" s="82" t="s">
        <v>193</v>
      </c>
      <c r="E34" s="52">
        <f t="shared" ref="E34:N34" si="1">E31+E32-E33</f>
        <v>0</v>
      </c>
      <c r="F34" s="52">
        <f t="shared" si="1"/>
        <v>0</v>
      </c>
      <c r="G34" s="52">
        <f t="shared" si="1"/>
        <v>0</v>
      </c>
      <c r="H34" s="52">
        <f t="shared" si="1"/>
        <v>0</v>
      </c>
      <c r="I34" s="52">
        <f t="shared" si="1"/>
        <v>0</v>
      </c>
      <c r="J34" s="52">
        <f t="shared" si="1"/>
        <v>0</v>
      </c>
      <c r="K34" s="52">
        <f t="shared" si="1"/>
        <v>0</v>
      </c>
      <c r="L34" s="52">
        <f t="shared" si="1"/>
        <v>0</v>
      </c>
      <c r="M34" s="52">
        <f t="shared" si="1"/>
        <v>0</v>
      </c>
      <c r="N34" s="52">
        <f t="shared" si="1"/>
        <v>0</v>
      </c>
    </row>
    <row r="35" spans="1:14" ht="18" customHeight="1">
      <c r="A35" s="96"/>
      <c r="B35" s="96" t="s">
        <v>194</v>
      </c>
      <c r="C35" s="51" t="s">
        <v>195</v>
      </c>
      <c r="D35" s="82" t="s">
        <v>196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ht="18" customHeight="1">
      <c r="A36" s="96"/>
      <c r="B36" s="96"/>
      <c r="C36" s="51" t="s">
        <v>197</v>
      </c>
      <c r="D36" s="82" t="s">
        <v>198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ht="18" customHeight="1">
      <c r="A37" s="96"/>
      <c r="B37" s="96"/>
      <c r="C37" s="51" t="s">
        <v>199</v>
      </c>
      <c r="D37" s="82" t="s">
        <v>200</v>
      </c>
      <c r="E37" s="52">
        <f t="shared" ref="E37:N37" si="2">E34+E35-E36</f>
        <v>0</v>
      </c>
      <c r="F37" s="52">
        <f t="shared" si="2"/>
        <v>0</v>
      </c>
      <c r="G37" s="52">
        <f t="shared" si="2"/>
        <v>0</v>
      </c>
      <c r="H37" s="52">
        <f t="shared" si="2"/>
        <v>0</v>
      </c>
      <c r="I37" s="52">
        <f t="shared" si="2"/>
        <v>0</v>
      </c>
      <c r="J37" s="52">
        <f t="shared" si="2"/>
        <v>0</v>
      </c>
      <c r="K37" s="52">
        <f t="shared" si="2"/>
        <v>0</v>
      </c>
      <c r="L37" s="52">
        <f t="shared" si="2"/>
        <v>0</v>
      </c>
      <c r="M37" s="52">
        <f t="shared" si="2"/>
        <v>0</v>
      </c>
      <c r="N37" s="52">
        <f t="shared" si="2"/>
        <v>0</v>
      </c>
    </row>
    <row r="38" spans="1:14" ht="18" customHeight="1">
      <c r="A38" s="96"/>
      <c r="B38" s="96"/>
      <c r="C38" s="51" t="s">
        <v>201</v>
      </c>
      <c r="D38" s="82" t="s">
        <v>202</v>
      </c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ht="18" customHeight="1">
      <c r="A39" s="96"/>
      <c r="B39" s="96"/>
      <c r="C39" s="51" t="s">
        <v>203</v>
      </c>
      <c r="D39" s="82" t="s">
        <v>204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ht="18" customHeight="1">
      <c r="A40" s="96"/>
      <c r="B40" s="96"/>
      <c r="C40" s="51" t="s">
        <v>205</v>
      </c>
      <c r="D40" s="82" t="s">
        <v>206</v>
      </c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ht="18" customHeight="1">
      <c r="A41" s="96"/>
      <c r="B41" s="96"/>
      <c r="C41" s="45" t="s">
        <v>207</v>
      </c>
      <c r="D41" s="82" t="s">
        <v>208</v>
      </c>
      <c r="E41" s="52">
        <f t="shared" ref="E41:N41" si="3">E34+E35-E36-E40</f>
        <v>0</v>
      </c>
      <c r="F41" s="52">
        <f t="shared" si="3"/>
        <v>0</v>
      </c>
      <c r="G41" s="52">
        <f t="shared" si="3"/>
        <v>0</v>
      </c>
      <c r="H41" s="52">
        <f t="shared" si="3"/>
        <v>0</v>
      </c>
      <c r="I41" s="52">
        <f t="shared" si="3"/>
        <v>0</v>
      </c>
      <c r="J41" s="52">
        <f t="shared" si="3"/>
        <v>0</v>
      </c>
      <c r="K41" s="52">
        <f t="shared" si="3"/>
        <v>0</v>
      </c>
      <c r="L41" s="52">
        <f t="shared" si="3"/>
        <v>0</v>
      </c>
      <c r="M41" s="52">
        <f t="shared" si="3"/>
        <v>0</v>
      </c>
      <c r="N41" s="52">
        <f t="shared" si="3"/>
        <v>0</v>
      </c>
    </row>
    <row r="42" spans="1:14" ht="18" customHeight="1">
      <c r="A42" s="96"/>
      <c r="B42" s="96"/>
      <c r="C42" s="111" t="s">
        <v>209</v>
      </c>
      <c r="D42" s="111"/>
      <c r="E42" s="52">
        <f t="shared" ref="E42:N42" si="4">E37+E38-E39-E40</f>
        <v>0</v>
      </c>
      <c r="F42" s="52">
        <f t="shared" si="4"/>
        <v>0</v>
      </c>
      <c r="G42" s="52">
        <f t="shared" si="4"/>
        <v>0</v>
      </c>
      <c r="H42" s="52">
        <f t="shared" si="4"/>
        <v>0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</row>
    <row r="43" spans="1:14" ht="18" customHeight="1">
      <c r="A43" s="96"/>
      <c r="B43" s="96"/>
      <c r="C43" s="51" t="s">
        <v>210</v>
      </c>
      <c r="D43" s="82" t="s">
        <v>211</v>
      </c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ht="18" customHeight="1">
      <c r="A44" s="96"/>
      <c r="B44" s="96"/>
      <c r="C44" s="45" t="s">
        <v>212</v>
      </c>
      <c r="D44" s="64" t="s">
        <v>213</v>
      </c>
      <c r="E44" s="52">
        <f t="shared" ref="E44:N44" si="5">E41+E43</f>
        <v>0</v>
      </c>
      <c r="F44" s="52">
        <f t="shared" si="5"/>
        <v>0</v>
      </c>
      <c r="G44" s="52">
        <f t="shared" si="5"/>
        <v>0</v>
      </c>
      <c r="H44" s="52">
        <f t="shared" si="5"/>
        <v>0</v>
      </c>
      <c r="I44" s="52">
        <f t="shared" si="5"/>
        <v>0</v>
      </c>
      <c r="J44" s="52">
        <f t="shared" si="5"/>
        <v>0</v>
      </c>
      <c r="K44" s="52">
        <f t="shared" si="5"/>
        <v>0</v>
      </c>
      <c r="L44" s="52">
        <f t="shared" si="5"/>
        <v>0</v>
      </c>
      <c r="M44" s="52">
        <f t="shared" si="5"/>
        <v>0</v>
      </c>
      <c r="N44" s="52">
        <f t="shared" si="5"/>
        <v>0</v>
      </c>
    </row>
    <row r="45" spans="1:14" ht="14.1" customHeight="1">
      <c r="A45" s="8" t="s">
        <v>214</v>
      </c>
    </row>
    <row r="46" spans="1:14" ht="14.1" customHeight="1">
      <c r="A46" s="8" t="s">
        <v>215</v>
      </c>
    </row>
    <row r="47" spans="1:14">
      <c r="A47" s="44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松本　直也</cp:lastModifiedBy>
  <cp:lastPrinted>2025-08-27T08:10:05Z</cp:lastPrinted>
  <dcterms:created xsi:type="dcterms:W3CDTF">1999-07-06T05:17:05Z</dcterms:created>
  <dcterms:modified xsi:type="dcterms:W3CDTF">2025-08-27T08:13:50Z</dcterms:modified>
</cp:coreProperties>
</file>