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02副業のフォルダ\決算統計\R6決算統計\90　各種照会\04　他県・他団体 照会\01　地方債協会（財政状況）\06　集約作業\"/>
    </mc:Choice>
  </mc:AlternateContent>
  <bookViews>
    <workbookView xWindow="0" yWindow="0" windowWidth="28800" windowHeight="12300" tabRatio="663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7" l="1"/>
  <c r="N44" i="7"/>
  <c r="K44" i="7"/>
  <c r="J44" i="7"/>
  <c r="I44" i="7"/>
  <c r="H44" i="7"/>
  <c r="G44" i="7"/>
  <c r="F44" i="7"/>
  <c r="O39" i="7"/>
  <c r="O45" i="7" s="1"/>
  <c r="N39" i="7"/>
  <c r="N45" i="7" s="1"/>
  <c r="K39" i="7"/>
  <c r="K45" i="7" s="1"/>
  <c r="J39" i="7"/>
  <c r="J45" i="7" s="1"/>
  <c r="I39" i="7"/>
  <c r="I45" i="7" s="1"/>
  <c r="H39" i="7"/>
  <c r="H45" i="7" s="1"/>
  <c r="G39" i="7"/>
  <c r="G45" i="7" s="1"/>
  <c r="F39" i="7"/>
  <c r="F45" i="7" s="1"/>
  <c r="O27" i="7"/>
  <c r="L27" i="7"/>
  <c r="K27" i="7"/>
  <c r="H27" i="7"/>
  <c r="G27" i="7"/>
  <c r="O24" i="7"/>
  <c r="N24" i="7"/>
  <c r="N27" i="7" s="1"/>
  <c r="M24" i="7"/>
  <c r="M27" i="7" s="1"/>
  <c r="L24" i="7"/>
  <c r="K24" i="7"/>
  <c r="J24" i="7"/>
  <c r="J27" i="7" s="1"/>
  <c r="I24" i="7"/>
  <c r="I27" i="7" s="1"/>
  <c r="H24" i="7"/>
  <c r="G24" i="7"/>
  <c r="F24" i="7"/>
  <c r="F27" i="7" s="1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O44" i="4"/>
  <c r="N44" i="4"/>
  <c r="M44" i="4"/>
  <c r="L44" i="4"/>
  <c r="K44" i="4"/>
  <c r="J44" i="4"/>
  <c r="I44" i="4"/>
  <c r="H44" i="4"/>
  <c r="G44" i="4"/>
  <c r="F44" i="4"/>
  <c r="O39" i="4"/>
  <c r="O45" i="4" s="1"/>
  <c r="N39" i="4"/>
  <c r="N45" i="4" s="1"/>
  <c r="M39" i="4"/>
  <c r="M45" i="4" s="1"/>
  <c r="L39" i="4"/>
  <c r="L45" i="4" s="1"/>
  <c r="K39" i="4"/>
  <c r="K45" i="4" s="1"/>
  <c r="J39" i="4"/>
  <c r="J45" i="4" s="1"/>
  <c r="I39" i="4"/>
  <c r="I45" i="4" s="1"/>
  <c r="H39" i="4"/>
  <c r="H45" i="4" s="1"/>
  <c r="G39" i="4"/>
  <c r="G45" i="4" s="1"/>
  <c r="F39" i="4"/>
  <c r="F45" i="4" s="1"/>
  <c r="O27" i="4"/>
  <c r="N27" i="4"/>
  <c r="K27" i="4"/>
  <c r="J27" i="4"/>
  <c r="G27" i="4"/>
  <c r="F27" i="4"/>
  <c r="O24" i="4"/>
  <c r="N24" i="4"/>
  <c r="M24" i="4"/>
  <c r="M27" i="4" s="1"/>
  <c r="L24" i="4"/>
  <c r="L27" i="4" s="1"/>
  <c r="K24" i="4"/>
  <c r="J24" i="4"/>
  <c r="I24" i="4"/>
  <c r="I27" i="4" s="1"/>
  <c r="H24" i="4"/>
  <c r="H27" i="4" s="1"/>
  <c r="G24" i="4"/>
  <c r="F24" i="4"/>
  <c r="O16" i="4"/>
  <c r="N16" i="4"/>
  <c r="M16" i="4"/>
  <c r="L16" i="4"/>
  <c r="K16" i="4"/>
  <c r="J16" i="4"/>
  <c r="I16" i="4"/>
  <c r="H16" i="4"/>
  <c r="G16" i="4"/>
  <c r="F16" i="4"/>
  <c r="O15" i="4"/>
  <c r="N15" i="4"/>
  <c r="M15" i="4"/>
  <c r="L15" i="4"/>
  <c r="K15" i="4"/>
  <c r="J15" i="4"/>
  <c r="I15" i="4"/>
  <c r="H15" i="4"/>
  <c r="G15" i="4"/>
  <c r="F15" i="4"/>
  <c r="O14" i="4"/>
  <c r="N14" i="4"/>
  <c r="M14" i="4"/>
  <c r="L14" i="4"/>
  <c r="K14" i="4"/>
  <c r="J14" i="4"/>
  <c r="I14" i="4"/>
  <c r="H14" i="4"/>
  <c r="G14" i="4"/>
  <c r="F14" i="4"/>
  <c r="I22" i="6" l="1"/>
  <c r="H22" i="6"/>
  <c r="G22" i="6"/>
  <c r="F22" i="6"/>
  <c r="E22" i="6"/>
  <c r="H21" i="6"/>
  <c r="I20" i="6"/>
  <c r="H20" i="6"/>
  <c r="G20" i="6"/>
  <c r="F20" i="6"/>
  <c r="E20" i="6"/>
  <c r="I19" i="6"/>
  <c r="I23" i="6" s="1"/>
  <c r="H19" i="6"/>
  <c r="H23" i="6" s="1"/>
  <c r="G19" i="6"/>
  <c r="G21" i="6" s="1"/>
  <c r="F19" i="6"/>
  <c r="F21" i="6" s="1"/>
  <c r="E19" i="6"/>
  <c r="E23" i="6" s="1"/>
  <c r="H45" i="5"/>
  <c r="F45" i="5"/>
  <c r="I45" i="5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G31" i="5"/>
  <c r="I30" i="5"/>
  <c r="I29" i="5"/>
  <c r="G29" i="5"/>
  <c r="I28" i="5"/>
  <c r="H27" i="5"/>
  <c r="G27" i="5"/>
  <c r="F27" i="5"/>
  <c r="I27" i="5" s="1"/>
  <c r="I26" i="5"/>
  <c r="G26" i="5"/>
  <c r="I25" i="5"/>
  <c r="G25" i="5"/>
  <c r="I24" i="5"/>
  <c r="G24" i="5"/>
  <c r="I23" i="5"/>
  <c r="G23" i="5"/>
  <c r="I22" i="5"/>
  <c r="G22" i="5"/>
  <c r="I21" i="5"/>
  <c r="G21" i="5"/>
  <c r="I20" i="5"/>
  <c r="G20" i="5"/>
  <c r="I19" i="5"/>
  <c r="G19" i="5"/>
  <c r="I18" i="5"/>
  <c r="G18" i="5"/>
  <c r="I17" i="5"/>
  <c r="G17" i="5"/>
  <c r="I16" i="5"/>
  <c r="G16" i="5"/>
  <c r="I15" i="5"/>
  <c r="G15" i="5"/>
  <c r="I14" i="5"/>
  <c r="G14" i="5"/>
  <c r="I13" i="5"/>
  <c r="G13" i="5"/>
  <c r="I12" i="5"/>
  <c r="G12" i="5"/>
  <c r="I11" i="5"/>
  <c r="G11" i="5"/>
  <c r="I10" i="5"/>
  <c r="G10" i="5"/>
  <c r="I9" i="5"/>
  <c r="G9" i="5"/>
  <c r="F23" i="6" l="1"/>
  <c r="E21" i="6"/>
  <c r="I21" i="6"/>
  <c r="G23" i="6"/>
  <c r="G45" i="5"/>
  <c r="G33" i="5"/>
  <c r="G35" i="5"/>
  <c r="G37" i="5"/>
  <c r="G39" i="5"/>
  <c r="G41" i="5"/>
  <c r="G43" i="5"/>
  <c r="G28" i="5"/>
  <c r="G30" i="5"/>
  <c r="G32" i="5"/>
  <c r="G34" i="5"/>
  <c r="G36" i="5"/>
  <c r="G38" i="5"/>
  <c r="G40" i="5"/>
  <c r="G42" i="5"/>
  <c r="G44" i="5"/>
  <c r="K34" i="8" l="1"/>
  <c r="K37" i="8" s="1"/>
  <c r="K42" i="8" s="1"/>
  <c r="G34" i="8"/>
  <c r="G41" i="8" s="1"/>
  <c r="G44" i="8" s="1"/>
  <c r="N31" i="8"/>
  <c r="N34" i="8" s="1"/>
  <c r="M31" i="8"/>
  <c r="M34" i="8" s="1"/>
  <c r="L31" i="8"/>
  <c r="L34" i="8" s="1"/>
  <c r="K31" i="8"/>
  <c r="J31" i="8"/>
  <c r="J34" i="8" s="1"/>
  <c r="I31" i="8"/>
  <c r="I34" i="8" s="1"/>
  <c r="H31" i="8"/>
  <c r="H34" i="8" s="1"/>
  <c r="G31" i="8"/>
  <c r="F31" i="8"/>
  <c r="F34" i="8" s="1"/>
  <c r="E31" i="8"/>
  <c r="E34" i="8" s="1"/>
  <c r="H45" i="2"/>
  <c r="F45" i="2"/>
  <c r="I45" i="2" s="1"/>
  <c r="I44" i="2"/>
  <c r="I43" i="2"/>
  <c r="G43" i="2"/>
  <c r="I42" i="2"/>
  <c r="I41" i="2"/>
  <c r="G41" i="2"/>
  <c r="I40" i="2"/>
  <c r="I39" i="2"/>
  <c r="G39" i="2"/>
  <c r="I38" i="2"/>
  <c r="I37" i="2"/>
  <c r="G37" i="2"/>
  <c r="I36" i="2"/>
  <c r="I35" i="2"/>
  <c r="G35" i="2"/>
  <c r="I34" i="2"/>
  <c r="I33" i="2"/>
  <c r="G33" i="2"/>
  <c r="I32" i="2"/>
  <c r="I31" i="2"/>
  <c r="G31" i="2"/>
  <c r="I30" i="2"/>
  <c r="G30" i="2"/>
  <c r="I29" i="2"/>
  <c r="G29" i="2"/>
  <c r="I28" i="2"/>
  <c r="G28" i="2"/>
  <c r="H27" i="2"/>
  <c r="G27" i="2"/>
  <c r="F27" i="2"/>
  <c r="I27" i="2" s="1"/>
  <c r="I26" i="2"/>
  <c r="G26" i="2"/>
  <c r="I25" i="2"/>
  <c r="G25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G14" i="2"/>
  <c r="I13" i="2"/>
  <c r="G13" i="2"/>
  <c r="I12" i="2"/>
  <c r="G12" i="2"/>
  <c r="I11" i="2"/>
  <c r="G11" i="2"/>
  <c r="I10" i="2"/>
  <c r="G10" i="2"/>
  <c r="I9" i="2"/>
  <c r="G9" i="2"/>
  <c r="E41" i="8" l="1"/>
  <c r="E44" i="8" s="1"/>
  <c r="E37" i="8"/>
  <c r="E42" i="8" s="1"/>
  <c r="I37" i="8"/>
  <c r="I42" i="8" s="1"/>
  <c r="I41" i="8"/>
  <c r="I44" i="8" s="1"/>
  <c r="M41" i="8"/>
  <c r="M44" i="8" s="1"/>
  <c r="M37" i="8"/>
  <c r="M42" i="8" s="1"/>
  <c r="N41" i="8"/>
  <c r="N44" i="8" s="1"/>
  <c r="N37" i="8"/>
  <c r="N42" i="8" s="1"/>
  <c r="F41" i="8"/>
  <c r="F44" i="8" s="1"/>
  <c r="F37" i="8"/>
  <c r="F42" i="8" s="1"/>
  <c r="J41" i="8"/>
  <c r="J44" i="8" s="1"/>
  <c r="J37" i="8"/>
  <c r="J42" i="8" s="1"/>
  <c r="H37" i="8"/>
  <c r="H42" i="8" s="1"/>
  <c r="H41" i="8"/>
  <c r="H44" i="8" s="1"/>
  <c r="L37" i="8"/>
  <c r="L42" i="8" s="1"/>
  <c r="L41" i="8"/>
  <c r="L44" i="8" s="1"/>
  <c r="K41" i="8"/>
  <c r="K44" i="8" s="1"/>
  <c r="G37" i="8"/>
  <c r="G42" i="8" s="1"/>
  <c r="G45" i="2"/>
  <c r="G32" i="2"/>
  <c r="G34" i="2"/>
  <c r="G36" i="2"/>
  <c r="G38" i="2"/>
  <c r="G40" i="2"/>
  <c r="G42" i="2"/>
  <c r="G44" i="2"/>
</calcChain>
</file>

<file path=xl/comments1.xml><?xml version="1.0" encoding="utf-8"?>
<comments xmlns="http://schemas.openxmlformats.org/spreadsheetml/2006/main">
  <authors>
    <author xml:space="preserve"> </author>
  </authors>
  <commentList>
    <comment ref="G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R5決算を踏まえた計数に更新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M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昨年度回答に集計漏れの要素があり、数値修正</t>
        </r>
      </text>
    </comment>
  </commentList>
</comments>
</file>

<file path=xl/sharedStrings.xml><?xml version="1.0" encoding="utf-8"?>
<sst xmlns="http://schemas.openxmlformats.org/spreadsheetml/2006/main" count="440" uniqueCount="245">
  <si>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</si>
  <si>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</si>
  <si>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</si>
  <si>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</si>
  <si>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</si>
  <si>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</si>
  <si>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</si>
  <si>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</si>
  <si>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</si>
  <si>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</si>
  <si>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</si>
  <si>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</si>
  <si>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</si>
  <si>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</si>
  <si>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</si>
  <si>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</si>
  <si>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</si>
  <si>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</si>
  <si>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</si>
  <si>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</si>
  <si>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</si>
  <si>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</si>
  <si>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</si>
  <si>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</si>
  <si>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</si>
  <si>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</si>
  <si>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</si>
  <si>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</si>
  <si>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</si>
  <si>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</si>
  <si>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</si>
  <si>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</si>
  <si>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</si>
  <si>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</si>
  <si>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</si>
  <si>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</si>
  <si>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</si>
  <si>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</si>
  <si>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</si>
  <si>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</si>
  <si>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</si>
  <si>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</si>
  <si>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</si>
  <si>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</si>
  <si>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</si>
  <si>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</si>
  <si>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</si>
  <si>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</si>
  <si>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</si>
  <si>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</si>
  <si>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</si>
  <si>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</si>
  <si>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</si>
  <si>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</si>
  <si>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</si>
  <si>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</si>
  <si>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</si>
  <si>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</si>
  <si>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</si>
  <si>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</si>
  <si>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</si>
  <si>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</si>
  <si>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</si>
  <si>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</si>
  <si>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</si>
  <si>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</si>
  <si>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</si>
  <si>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</si>
  <si>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</si>
  <si>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</si>
  <si>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</si>
  <si>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</si>
  <si>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</si>
  <si>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</si>
  <si>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</si>
  <si>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</si>
  <si>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</si>
  <si>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</si>
  <si>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</si>
  <si>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</si>
  <si>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</si>
  <si>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</si>
  <si>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</si>
  <si>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</si>
  <si>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</si>
  <si>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</si>
  <si>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</si>
  <si>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</si>
  <si>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</si>
  <si>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</si>
  <si>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</si>
  <si>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</si>
  <si>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</si>
  <si>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</si>
  <si>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</si>
  <si>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</si>
  <si>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</si>
  <si>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</si>
  <si>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</si>
  <si>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</si>
  <si>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</si>
  <si>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</si>
  <si>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</si>
  <si>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</si>
  <si>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</si>
  <si>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</si>
  <si>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</si>
  <si>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</si>
  <si>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</si>
  <si>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</si>
  <si>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</si>
  <si>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</si>
  <si>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</si>
  <si>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</si>
  <si>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</si>
  <si>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</si>
  <si>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</si>
  <si>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</si>
  <si>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</si>
  <si>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</si>
  <si>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</si>
  <si>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</si>
  <si>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</si>
  <si>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</si>
  <si>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</si>
  <si>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</si>
  <si>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</si>
  <si>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</si>
  <si>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</si>
  <si>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</si>
  <si>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</si>
  <si>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</si>
  <si>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</si>
  <si>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</si>
  <si>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</si>
  <si>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</si>
  <si>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</si>
  <si>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</si>
  <si>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</si>
  <si>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</si>
  <si>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</si>
  <si>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</si>
  <si>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</si>
  <si>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</si>
  <si>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</si>
  <si>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</si>
  <si>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</si>
  <si>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</si>
  <si>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</si>
  <si>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</si>
  <si>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</si>
  <si>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</si>
  <si>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</si>
  <si>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</si>
  <si>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</si>
  <si>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</si>
  <si>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</si>
  <si>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</si>
  <si>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</si>
  <si>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</si>
  <si>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</si>
  <si>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</si>
  <si>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</si>
  <si>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</si>
  <si>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</si>
  <si>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</si>
  <si>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</si>
  <si>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</si>
  <si>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</si>
  <si>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</si>
  <si>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</si>
  <si>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</si>
  <si>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</si>
  <si>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</si>
  <si>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</si>
  <si>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</si>
  <si>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</si>
  <si>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</si>
  <si>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</si>
  <si>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</si>
  <si>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</si>
  <si>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</si>
  <si>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</si>
  <si>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</si>
  <si>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</si>
  <si>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</si>
  <si>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</si>
  <si>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</si>
  <si>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</si>
  <si>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</si>
  <si>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</si>
  <si>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</si>
  <si>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</si>
  <si>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</si>
  <si>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</si>
  <si>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</si>
  <si>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</si>
  <si>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</si>
  <si>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</si>
  <si>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</si>
  <si>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</si>
  <si>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</si>
  <si>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</si>
  <si>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</si>
  <si>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</si>
  <si>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</si>
  <si>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</si>
  <si>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</si>
  <si>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</si>
  <si>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</si>
  <si>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</si>
  <si>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</si>
  <si>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</si>
  <si>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</si>
  <si>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</si>
  <si>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</si>
  <si>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</si>
  <si>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</si>
  <si>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</si>
  <si>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</si>
  <si>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</si>
  <si>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</si>
  <si>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</si>
  <si>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</si>
  <si>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</si>
  <si>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</si>
  <si>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</si>
  <si>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</si>
  <si>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令和４年度</t>
    <phoneticPr fontId="18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</si>
  <si>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</si>
  <si>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</si>
  <si>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香川県</t>
    <rPh sb="0" eb="3">
      <t>カガワケン</t>
    </rPh>
    <phoneticPr fontId="9"/>
  </si>
  <si>
    <t>(令和５年度決算額）</t>
    <phoneticPr fontId="14"/>
  </si>
  <si>
    <t>（1）令和５年度普通会計決算の状況</t>
    <phoneticPr fontId="14"/>
  </si>
  <si>
    <t>決算額</t>
    <phoneticPr fontId="14"/>
  </si>
  <si>
    <t>病院事業</t>
    <rPh sb="0" eb="4">
      <t>ビョウインジギョウ</t>
    </rPh>
    <phoneticPr fontId="9"/>
  </si>
  <si>
    <t>下水道事業</t>
    <rPh sb="0" eb="5">
      <t>ゲスイドウジギョウ</t>
    </rPh>
    <phoneticPr fontId="9"/>
  </si>
  <si>
    <t>-</t>
    <phoneticPr fontId="9"/>
  </si>
  <si>
    <t>港湾整備事業</t>
    <rPh sb="0" eb="6">
      <t>コウワンセイビジギョウ</t>
    </rPh>
    <phoneticPr fontId="3"/>
  </si>
  <si>
    <t>観光施設事業（その他観光施設）</t>
    <rPh sb="0" eb="4">
      <t>カンコウシセツ</t>
    </rPh>
    <rPh sb="4" eb="6">
      <t>ジギョウ</t>
    </rPh>
    <rPh sb="9" eb="14">
      <t>タカンコウシセツ</t>
    </rPh>
    <phoneticPr fontId="3"/>
  </si>
  <si>
    <t>宅地造成事業（臨海土地造成）</t>
    <rPh sb="0" eb="6">
      <t>タクチゾウセイジギョウ</t>
    </rPh>
    <rPh sb="7" eb="13">
      <t>リンカイトチゾウセイ</t>
    </rPh>
    <phoneticPr fontId="3"/>
  </si>
  <si>
    <t>宅地造成事業（その他）</t>
    <rPh sb="0" eb="6">
      <t>タクチゾウセイジギョウ</t>
    </rPh>
    <rPh sb="9" eb="10">
      <t>タ</t>
    </rPh>
    <phoneticPr fontId="3"/>
  </si>
  <si>
    <t>駐車場事業</t>
    <rPh sb="0" eb="5">
      <t>チュウシャジョウジギョウ</t>
    </rPh>
    <phoneticPr fontId="3"/>
  </si>
  <si>
    <t>(令和５年度決算ﾍﾞｰｽ）</t>
    <phoneticPr fontId="14"/>
  </si>
  <si>
    <t>-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</si>
</sst>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7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41" fontId="0" fillId="0" borderId="10" xfId="0" applyNumberForma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2" fillId="0" borderId="10" xfId="1" applyNumberFormat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177" fontId="0" fillId="0" borderId="10" xfId="0" quotePrefix="1" applyNumberFormat="1" applyFill="1" applyBorder="1" applyAlignment="1">
      <alignment horizontal="right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177" fontId="2" fillId="0" borderId="9" xfId="1" applyNumberFormat="1" applyFill="1" applyBorder="1" applyAlignment="1">
      <alignment vertical="center"/>
    </xf>
    <xf numFmtId="177" fontId="0" fillId="0" borderId="9" xfId="0" quotePrefix="1" applyNumberFormat="1" applyFill="1" applyBorder="1" applyAlignment="1">
      <alignment horizontal="right" vertical="center"/>
    </xf>
    <xf numFmtId="177" fontId="2" fillId="0" borderId="9" xfId="1" quotePrefix="1" applyNumberFormat="1" applyFont="1" applyFill="1" applyBorder="1" applyAlignment="1">
      <alignment horizontal="right" vertical="center"/>
    </xf>
    <xf numFmtId="177" fontId="0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177" fontId="2" fillId="0" borderId="9" xfId="1" applyNumberFormat="1" applyFill="1" applyBorder="1" applyAlignment="1">
      <alignment vertical="center"/>
    </xf>
    <xf numFmtId="177" fontId="0" fillId="0" borderId="9" xfId="0" applyNumberFormat="1" applyFill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/>
    <cellStyle name="標準_地方債公営企業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8</xdr:row>
      <xdr:rowOff>104775</xdr:rowOff>
    </xdr:from>
    <xdr:to>
      <xdr:col>9</xdr:col>
      <xdr:colOff>776567</xdr:colOff>
      <xdr:row>12</xdr:row>
      <xdr:rowOff>120463</xdr:rowOff>
    </xdr:to>
    <xdr:sp macro="" textlink="">
      <xdr:nvSpPr>
        <xdr:cNvPr id="4" name="テキスト ボックス 3"/>
        <xdr:cNvSpPr txBox="1"/>
      </xdr:nvSpPr>
      <xdr:spPr>
        <a:xfrm>
          <a:off x="5829300" y="1885950"/>
          <a:ext cx="3462617" cy="93008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twoCellAnchor>
  <xdr:twoCellAnchor>
    <xdr:from>
      <xdr:col>3</xdr:col>
      <xdr:colOff>1514475</xdr:colOff>
      <xdr:row>7</xdr:row>
      <xdr:rowOff>0</xdr:rowOff>
    </xdr:from>
    <xdr:to>
      <xdr:col>13</xdr:col>
      <xdr:colOff>942975</xdr:colOff>
      <xdr:row>43</xdr:row>
      <xdr:rowOff>219075</xdr:rowOff>
    </xdr:to>
    <xdr:cxnSp macro="">
      <xdr:nvCxnSpPr>
        <xdr:cNvPr id="5" name="直線コネクタ 4"/>
        <xdr:cNvCxnSpPr/>
      </xdr:nvCxnSpPr>
      <xdr:spPr bwMode="auto">
        <a:xfrm>
          <a:off x="3695700" y="1552575"/>
          <a:ext cx="9610725" cy="84486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M14" sqref="M14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231</v>
      </c>
      <c r="F1" s="1"/>
    </row>
    <row r="3" spans="1:11" ht="14.25">
      <c r="A3" s="10" t="s">
        <v>92</v>
      </c>
    </row>
    <row r="5" spans="1:11">
      <c r="A5" s="17" t="s">
        <v>224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5"/>
      <c r="F7" s="47" t="s">
        <v>225</v>
      </c>
      <c r="G7" s="47"/>
      <c r="H7" s="47" t="s">
        <v>222</v>
      </c>
      <c r="I7" s="48" t="s">
        <v>21</v>
      </c>
    </row>
    <row r="8" spans="1:11" ht="17.100000000000001" customHeight="1">
      <c r="A8" s="18"/>
      <c r="B8" s="19"/>
      <c r="C8" s="19"/>
      <c r="D8" s="19"/>
      <c r="E8" s="56"/>
      <c r="F8" s="50" t="s">
        <v>90</v>
      </c>
      <c r="G8" s="50" t="s">
        <v>2</v>
      </c>
      <c r="H8" s="50" t="s">
        <v>218</v>
      </c>
      <c r="I8" s="81"/>
    </row>
    <row r="9" spans="1:11" ht="18" customHeight="1">
      <c r="A9" s="100" t="s">
        <v>87</v>
      </c>
      <c r="B9" s="100" t="s">
        <v>89</v>
      </c>
      <c r="C9" s="57" t="s">
        <v>3</v>
      </c>
      <c r="D9" s="80"/>
      <c r="E9" s="80"/>
      <c r="F9" s="82">
        <v>155332</v>
      </c>
      <c r="G9" s="51">
        <f>F9/$F$27*100</f>
        <v>33.414000873360564</v>
      </c>
      <c r="H9" s="82">
        <v>144444</v>
      </c>
      <c r="I9" s="51">
        <f>(F9/H9-1)*100</f>
        <v>7.5378693472903047</v>
      </c>
      <c r="K9" s="25"/>
    </row>
    <row r="10" spans="1:11" ht="18" customHeight="1">
      <c r="A10" s="100"/>
      <c r="B10" s="100"/>
      <c r="C10" s="59"/>
      <c r="D10" s="61" t="s">
        <v>22</v>
      </c>
      <c r="E10" s="80"/>
      <c r="F10" s="82">
        <v>41583</v>
      </c>
      <c r="G10" s="51">
        <f t="shared" ref="G10:G26" si="0">F10/$F$27*100</f>
        <v>8.9450621785398532</v>
      </c>
      <c r="H10" s="82">
        <v>36735</v>
      </c>
      <c r="I10" s="51">
        <f t="shared" ref="I10:I27" si="1">(F10/H10-1)*100</f>
        <v>13.197223356472021</v>
      </c>
    </row>
    <row r="11" spans="1:11" ht="18" customHeight="1">
      <c r="A11" s="100"/>
      <c r="B11" s="100"/>
      <c r="C11" s="59"/>
      <c r="D11" s="59"/>
      <c r="E11" s="46" t="s">
        <v>23</v>
      </c>
      <c r="F11" s="82">
        <v>37726</v>
      </c>
      <c r="G11" s="51">
        <f t="shared" si="0"/>
        <v>8.1153696401797486</v>
      </c>
      <c r="H11" s="82">
        <v>33315</v>
      </c>
      <c r="I11" s="51">
        <f t="shared" si="1"/>
        <v>13.240282155185357</v>
      </c>
    </row>
    <row r="12" spans="1:11" ht="18" customHeight="1">
      <c r="A12" s="100"/>
      <c r="B12" s="100"/>
      <c r="C12" s="59"/>
      <c r="D12" s="59"/>
      <c r="E12" s="46" t="s">
        <v>24</v>
      </c>
      <c r="F12" s="82">
        <v>3660</v>
      </c>
      <c r="G12" s="51">
        <f t="shared" si="0"/>
        <v>0.78731519066579758</v>
      </c>
      <c r="H12" s="82">
        <v>3305</v>
      </c>
      <c r="I12" s="51">
        <f t="shared" si="1"/>
        <v>10.741301059001508</v>
      </c>
    </row>
    <row r="13" spans="1:11" ht="18" customHeight="1">
      <c r="A13" s="100"/>
      <c r="B13" s="100"/>
      <c r="C13" s="59"/>
      <c r="D13" s="60"/>
      <c r="E13" s="46" t="s">
        <v>25</v>
      </c>
      <c r="F13" s="82">
        <v>197</v>
      </c>
      <c r="G13" s="51">
        <f t="shared" si="0"/>
        <v>4.2377347694306594E-2</v>
      </c>
      <c r="H13" s="82">
        <v>115</v>
      </c>
      <c r="I13" s="51">
        <f t="shared" si="1"/>
        <v>71.304347826086968</v>
      </c>
    </row>
    <row r="14" spans="1:11" ht="18" customHeight="1">
      <c r="A14" s="100"/>
      <c r="B14" s="100"/>
      <c r="C14" s="59"/>
      <c r="D14" s="57" t="s">
        <v>26</v>
      </c>
      <c r="E14" s="80"/>
      <c r="F14" s="82">
        <v>33626</v>
      </c>
      <c r="G14" s="51">
        <f t="shared" si="0"/>
        <v>7.2334045358819976</v>
      </c>
      <c r="H14" s="82">
        <v>32136</v>
      </c>
      <c r="I14" s="51">
        <f t="shared" si="1"/>
        <v>4.636544685088384</v>
      </c>
    </row>
    <row r="15" spans="1:11" ht="18" customHeight="1">
      <c r="A15" s="100"/>
      <c r="B15" s="100"/>
      <c r="C15" s="59"/>
      <c r="D15" s="59"/>
      <c r="E15" s="46" t="s">
        <v>27</v>
      </c>
      <c r="F15" s="82">
        <v>1056</v>
      </c>
      <c r="G15" s="51">
        <f t="shared" si="0"/>
        <v>0.22715979271668915</v>
      </c>
      <c r="H15" s="82">
        <v>1018</v>
      </c>
      <c r="I15" s="51">
        <f t="shared" si="1"/>
        <v>3.7328094302554016</v>
      </c>
    </row>
    <row r="16" spans="1:11" ht="18" customHeight="1">
      <c r="A16" s="100"/>
      <c r="B16" s="100"/>
      <c r="C16" s="59"/>
      <c r="D16" s="60"/>
      <c r="E16" s="46" t="s">
        <v>28</v>
      </c>
      <c r="F16" s="82">
        <v>32570</v>
      </c>
      <c r="G16" s="51">
        <f t="shared" si="0"/>
        <v>7.0062447431653085</v>
      </c>
      <c r="H16" s="82">
        <v>31118</v>
      </c>
      <c r="I16" s="51">
        <f t="shared" si="1"/>
        <v>4.6661096471495522</v>
      </c>
      <c r="K16" s="26"/>
    </row>
    <row r="17" spans="1:26" ht="18" customHeight="1">
      <c r="A17" s="100"/>
      <c r="B17" s="100"/>
      <c r="C17" s="59"/>
      <c r="D17" s="101" t="s">
        <v>29</v>
      </c>
      <c r="E17" s="102"/>
      <c r="F17" s="82">
        <v>32416</v>
      </c>
      <c r="G17" s="51">
        <f t="shared" si="0"/>
        <v>6.9731172733941253</v>
      </c>
      <c r="H17" s="82">
        <v>32731</v>
      </c>
      <c r="I17" s="51">
        <f t="shared" si="1"/>
        <v>-0.96239039442730379</v>
      </c>
    </row>
    <row r="18" spans="1:26" ht="18" customHeight="1">
      <c r="A18" s="100"/>
      <c r="B18" s="100"/>
      <c r="C18" s="59"/>
      <c r="D18" s="101" t="s">
        <v>93</v>
      </c>
      <c r="E18" s="103"/>
      <c r="F18" s="82">
        <v>2086</v>
      </c>
      <c r="G18" s="51">
        <f t="shared" si="0"/>
        <v>0.4487266359914901</v>
      </c>
      <c r="H18" s="82">
        <v>1981</v>
      </c>
      <c r="I18" s="51">
        <f t="shared" si="1"/>
        <v>5.3003533568904526</v>
      </c>
    </row>
    <row r="19" spans="1:26" ht="18" customHeight="1">
      <c r="A19" s="100"/>
      <c r="B19" s="100"/>
      <c r="C19" s="58"/>
      <c r="D19" s="101" t="s">
        <v>94</v>
      </c>
      <c r="E19" s="103"/>
      <c r="F19" s="52">
        <v>0</v>
      </c>
      <c r="G19" s="51">
        <f t="shared" si="0"/>
        <v>0</v>
      </c>
      <c r="H19" s="82">
        <v>0</v>
      </c>
      <c r="I19" s="51" t="e">
        <f t="shared" si="1"/>
        <v>#DIV/0!</v>
      </c>
      <c r="Z19" s="2" t="s">
        <v>95</v>
      </c>
    </row>
    <row r="20" spans="1:26" ht="18" customHeight="1">
      <c r="A20" s="100"/>
      <c r="B20" s="100"/>
      <c r="C20" s="80" t="s">
        <v>4</v>
      </c>
      <c r="D20" s="80"/>
      <c r="E20" s="80"/>
      <c r="F20" s="82">
        <v>20265</v>
      </c>
      <c r="G20" s="51">
        <f t="shared" si="0"/>
        <v>4.3592738630716905</v>
      </c>
      <c r="H20" s="82">
        <v>17977</v>
      </c>
      <c r="I20" s="51">
        <f t="shared" si="1"/>
        <v>12.727373866607339</v>
      </c>
    </row>
    <row r="21" spans="1:26" ht="18" customHeight="1">
      <c r="A21" s="100"/>
      <c r="B21" s="100"/>
      <c r="C21" s="80" t="s">
        <v>5</v>
      </c>
      <c r="D21" s="80"/>
      <c r="E21" s="80"/>
      <c r="F21" s="82">
        <v>128000</v>
      </c>
      <c r="G21" s="51">
        <f t="shared" si="0"/>
        <v>27.534520329295653</v>
      </c>
      <c r="H21" s="82">
        <v>126200</v>
      </c>
      <c r="I21" s="51">
        <f t="shared" si="1"/>
        <v>1.4263074484944571</v>
      </c>
    </row>
    <row r="22" spans="1:26" ht="18" customHeight="1">
      <c r="A22" s="100"/>
      <c r="B22" s="100"/>
      <c r="C22" s="80" t="s">
        <v>30</v>
      </c>
      <c r="D22" s="80"/>
      <c r="E22" s="80"/>
      <c r="F22" s="82">
        <v>6269</v>
      </c>
      <c r="G22" s="51">
        <f t="shared" si="0"/>
        <v>1.3485461558152692</v>
      </c>
      <c r="H22" s="82">
        <v>6257</v>
      </c>
      <c r="I22" s="51">
        <f t="shared" si="1"/>
        <v>0.19178520057534509</v>
      </c>
    </row>
    <row r="23" spans="1:26" ht="18" customHeight="1">
      <c r="A23" s="100"/>
      <c r="B23" s="100"/>
      <c r="C23" s="80" t="s">
        <v>6</v>
      </c>
      <c r="D23" s="80"/>
      <c r="E23" s="80"/>
      <c r="F23" s="82">
        <v>54241</v>
      </c>
      <c r="G23" s="51">
        <f t="shared" si="0"/>
        <v>11.667968102979106</v>
      </c>
      <c r="H23" s="82">
        <v>49834</v>
      </c>
      <c r="I23" s="51">
        <f t="shared" si="1"/>
        <v>8.8433599550507669</v>
      </c>
    </row>
    <row r="24" spans="1:26" ht="18" customHeight="1">
      <c r="A24" s="100"/>
      <c r="B24" s="100"/>
      <c r="C24" s="80" t="s">
        <v>31</v>
      </c>
      <c r="D24" s="80"/>
      <c r="E24" s="80"/>
      <c r="F24" s="82">
        <v>680</v>
      </c>
      <c r="G24" s="51">
        <f t="shared" si="0"/>
        <v>0.14627713924938315</v>
      </c>
      <c r="H24" s="82">
        <v>638</v>
      </c>
      <c r="I24" s="51">
        <f t="shared" si="1"/>
        <v>6.5830721003134807</v>
      </c>
    </row>
    <row r="25" spans="1:26" ht="18" customHeight="1">
      <c r="A25" s="100"/>
      <c r="B25" s="100"/>
      <c r="C25" s="80" t="s">
        <v>7</v>
      </c>
      <c r="D25" s="80"/>
      <c r="E25" s="80"/>
      <c r="F25" s="82">
        <v>27659</v>
      </c>
      <c r="G25" s="51">
        <f t="shared" si="0"/>
        <v>5.9498226389686604</v>
      </c>
      <c r="H25" s="82">
        <v>36011</v>
      </c>
      <c r="I25" s="51">
        <f t="shared" si="1"/>
        <v>-23.192913276498849</v>
      </c>
    </row>
    <row r="26" spans="1:26" ht="18" customHeight="1">
      <c r="A26" s="100"/>
      <c r="B26" s="100"/>
      <c r="C26" s="80" t="s">
        <v>8</v>
      </c>
      <c r="D26" s="80"/>
      <c r="E26" s="80"/>
      <c r="F26" s="82">
        <v>72425</v>
      </c>
      <c r="G26" s="51">
        <f t="shared" si="0"/>
        <v>15.579590897259671</v>
      </c>
      <c r="H26" s="82">
        <v>75254</v>
      </c>
      <c r="I26" s="51">
        <f t="shared" si="1"/>
        <v>-3.7592686103064321</v>
      </c>
    </row>
    <row r="27" spans="1:26" ht="18" customHeight="1">
      <c r="A27" s="100"/>
      <c r="B27" s="100"/>
      <c r="C27" s="80" t="s">
        <v>9</v>
      </c>
      <c r="D27" s="80"/>
      <c r="E27" s="80"/>
      <c r="F27" s="82">
        <f>SUM(F9,F20:F26)</f>
        <v>464871</v>
      </c>
      <c r="G27" s="51">
        <f>F27/$F$27*100</f>
        <v>100</v>
      </c>
      <c r="H27" s="82">
        <f>SUM(H9,H20:H26)</f>
        <v>456615</v>
      </c>
      <c r="I27" s="51">
        <f t="shared" si="1"/>
        <v>1.8080877763542613</v>
      </c>
    </row>
    <row r="28" spans="1:26" ht="18" customHeight="1">
      <c r="A28" s="100"/>
      <c r="B28" s="100" t="s">
        <v>88</v>
      </c>
      <c r="C28" s="57" t="s">
        <v>10</v>
      </c>
      <c r="D28" s="80"/>
      <c r="E28" s="80"/>
      <c r="F28" s="82">
        <v>245616</v>
      </c>
      <c r="G28" s="51">
        <f>F28/$F$45*100</f>
        <v>52.835302696877193</v>
      </c>
      <c r="H28" s="82">
        <v>244178</v>
      </c>
      <c r="I28" s="51">
        <f>(F28/H28-1)*100</f>
        <v>0.58891464423493911</v>
      </c>
    </row>
    <row r="29" spans="1:26" ht="18" customHeight="1">
      <c r="A29" s="100"/>
      <c r="B29" s="100"/>
      <c r="C29" s="59"/>
      <c r="D29" s="80" t="s">
        <v>11</v>
      </c>
      <c r="E29" s="80"/>
      <c r="F29" s="82">
        <v>126031</v>
      </c>
      <c r="G29" s="51">
        <f t="shared" ref="G29:G44" si="2">F29/$F$45*100</f>
        <v>27.110961965792661</v>
      </c>
      <c r="H29" s="82">
        <v>127379</v>
      </c>
      <c r="I29" s="51">
        <f t="shared" ref="I29:I45" si="3">(F29/H29-1)*100</f>
        <v>-1.0582592107019173</v>
      </c>
    </row>
    <row r="30" spans="1:26" ht="18" customHeight="1">
      <c r="A30" s="100"/>
      <c r="B30" s="100"/>
      <c r="C30" s="59"/>
      <c r="D30" s="80" t="s">
        <v>32</v>
      </c>
      <c r="E30" s="80"/>
      <c r="F30" s="82">
        <v>56192</v>
      </c>
      <c r="G30" s="51">
        <f t="shared" si="2"/>
        <v>12.087654424560792</v>
      </c>
      <c r="H30" s="82">
        <v>54777</v>
      </c>
      <c r="I30" s="51">
        <f t="shared" si="3"/>
        <v>2.5832009785128784</v>
      </c>
    </row>
    <row r="31" spans="1:26" ht="18" customHeight="1">
      <c r="A31" s="100"/>
      <c r="B31" s="100"/>
      <c r="C31" s="58"/>
      <c r="D31" s="80" t="s">
        <v>12</v>
      </c>
      <c r="E31" s="80"/>
      <c r="F31" s="82">
        <v>63393</v>
      </c>
      <c r="G31" s="51">
        <f t="shared" si="2"/>
        <v>13.636686306523746</v>
      </c>
      <c r="H31" s="82">
        <v>62022</v>
      </c>
      <c r="I31" s="51">
        <f t="shared" si="3"/>
        <v>2.2105059495017843</v>
      </c>
    </row>
    <row r="32" spans="1:26" ht="18" customHeight="1">
      <c r="A32" s="100"/>
      <c r="B32" s="100"/>
      <c r="C32" s="57" t="s">
        <v>13</v>
      </c>
      <c r="D32" s="80"/>
      <c r="E32" s="80"/>
      <c r="F32" s="82">
        <v>160872</v>
      </c>
      <c r="G32" s="51">
        <f t="shared" si="2"/>
        <v>34.605729331362895</v>
      </c>
      <c r="H32" s="82">
        <v>146512</v>
      </c>
      <c r="I32" s="51">
        <f t="shared" si="3"/>
        <v>9.8012449492191678</v>
      </c>
    </row>
    <row r="33" spans="1:9" ht="18" customHeight="1">
      <c r="A33" s="100"/>
      <c r="B33" s="100"/>
      <c r="C33" s="59"/>
      <c r="D33" s="80" t="s">
        <v>14</v>
      </c>
      <c r="E33" s="80"/>
      <c r="F33" s="82">
        <v>22910</v>
      </c>
      <c r="G33" s="51">
        <f t="shared" si="2"/>
        <v>4.9282489120637774</v>
      </c>
      <c r="H33" s="82">
        <v>21551</v>
      </c>
      <c r="I33" s="51">
        <f t="shared" si="3"/>
        <v>6.3059718806551812</v>
      </c>
    </row>
    <row r="34" spans="1:9" ht="18" customHeight="1">
      <c r="A34" s="100"/>
      <c r="B34" s="100"/>
      <c r="C34" s="59"/>
      <c r="D34" s="80" t="s">
        <v>33</v>
      </c>
      <c r="E34" s="80"/>
      <c r="F34" s="82">
        <v>6315</v>
      </c>
      <c r="G34" s="51">
        <f t="shared" si="2"/>
        <v>1.3584413740586099</v>
      </c>
      <c r="H34" s="82">
        <v>6486</v>
      </c>
      <c r="I34" s="51">
        <f t="shared" si="3"/>
        <v>-2.6364477335800163</v>
      </c>
    </row>
    <row r="35" spans="1:9" ht="18" customHeight="1">
      <c r="A35" s="100"/>
      <c r="B35" s="100"/>
      <c r="C35" s="59"/>
      <c r="D35" s="80" t="s">
        <v>34</v>
      </c>
      <c r="E35" s="80"/>
      <c r="F35" s="82">
        <v>81871</v>
      </c>
      <c r="G35" s="51">
        <f t="shared" si="2"/>
        <v>17.611552452185659</v>
      </c>
      <c r="H35" s="82">
        <v>70441</v>
      </c>
      <c r="I35" s="51">
        <f t="shared" si="3"/>
        <v>16.226345452222436</v>
      </c>
    </row>
    <row r="36" spans="1:9" ht="18" customHeight="1">
      <c r="A36" s="100"/>
      <c r="B36" s="100"/>
      <c r="C36" s="59"/>
      <c r="D36" s="80" t="s">
        <v>35</v>
      </c>
      <c r="E36" s="80"/>
      <c r="F36" s="82">
        <v>5493</v>
      </c>
      <c r="G36" s="51">
        <f t="shared" si="2"/>
        <v>1.1816181263189143</v>
      </c>
      <c r="H36" s="82">
        <v>5672</v>
      </c>
      <c r="I36" s="51">
        <f t="shared" si="3"/>
        <v>-3.1558533145275014</v>
      </c>
    </row>
    <row r="37" spans="1:9" ht="18" customHeight="1">
      <c r="A37" s="100"/>
      <c r="B37" s="100"/>
      <c r="C37" s="59"/>
      <c r="D37" s="80" t="s">
        <v>15</v>
      </c>
      <c r="E37" s="80"/>
      <c r="F37" s="82">
        <v>4550</v>
      </c>
      <c r="G37" s="51">
        <f t="shared" si="2"/>
        <v>0.9787661523304314</v>
      </c>
      <c r="H37" s="82">
        <v>2970</v>
      </c>
      <c r="I37" s="51">
        <f t="shared" si="3"/>
        <v>53.198653198653204</v>
      </c>
    </row>
    <row r="38" spans="1:9" ht="18" customHeight="1">
      <c r="A38" s="100"/>
      <c r="B38" s="100"/>
      <c r="C38" s="58"/>
      <c r="D38" s="80" t="s">
        <v>36</v>
      </c>
      <c r="E38" s="80"/>
      <c r="F38" s="82">
        <v>39683</v>
      </c>
      <c r="G38" s="51">
        <f t="shared" si="2"/>
        <v>8.5363466424018704</v>
      </c>
      <c r="H38" s="82">
        <v>39342</v>
      </c>
      <c r="I38" s="51">
        <f t="shared" si="3"/>
        <v>0.86675817192822802</v>
      </c>
    </row>
    <row r="39" spans="1:9" ht="18" customHeight="1">
      <c r="A39" s="100"/>
      <c r="B39" s="100"/>
      <c r="C39" s="57" t="s">
        <v>16</v>
      </c>
      <c r="D39" s="80"/>
      <c r="E39" s="80"/>
      <c r="F39" s="82">
        <v>58383</v>
      </c>
      <c r="G39" s="51">
        <f t="shared" si="2"/>
        <v>12.558967971759907</v>
      </c>
      <c r="H39" s="82">
        <v>65925</v>
      </c>
      <c r="I39" s="51">
        <f t="shared" si="3"/>
        <v>-11.440273037542658</v>
      </c>
    </row>
    <row r="40" spans="1:9" ht="18" customHeight="1">
      <c r="A40" s="100"/>
      <c r="B40" s="100"/>
      <c r="C40" s="59"/>
      <c r="D40" s="57" t="s">
        <v>17</v>
      </c>
      <c r="E40" s="80"/>
      <c r="F40" s="82">
        <v>52700</v>
      </c>
      <c r="G40" s="51">
        <f t="shared" si="2"/>
        <v>11.336478291827195</v>
      </c>
      <c r="H40" s="82">
        <v>60241</v>
      </c>
      <c r="I40" s="51">
        <f t="shared" si="3"/>
        <v>-12.518052489168507</v>
      </c>
    </row>
    <row r="41" spans="1:9" ht="18" customHeight="1">
      <c r="A41" s="100"/>
      <c r="B41" s="100"/>
      <c r="C41" s="59"/>
      <c r="D41" s="59"/>
      <c r="E41" s="53" t="s">
        <v>91</v>
      </c>
      <c r="F41" s="82">
        <v>33867</v>
      </c>
      <c r="G41" s="51">
        <f t="shared" si="2"/>
        <v>7.2852468749394994</v>
      </c>
      <c r="H41" s="82">
        <v>31995</v>
      </c>
      <c r="I41" s="54">
        <f t="shared" si="3"/>
        <v>5.8509142053445817</v>
      </c>
    </row>
    <row r="42" spans="1:9" ht="18" customHeight="1">
      <c r="A42" s="100"/>
      <c r="B42" s="100"/>
      <c r="C42" s="59"/>
      <c r="D42" s="58"/>
      <c r="E42" s="46" t="s">
        <v>37</v>
      </c>
      <c r="F42" s="82">
        <v>18833</v>
      </c>
      <c r="G42" s="51">
        <f t="shared" si="2"/>
        <v>4.0512314168876955</v>
      </c>
      <c r="H42" s="82">
        <v>28246</v>
      </c>
      <c r="I42" s="54">
        <f t="shared" si="3"/>
        <v>-33.325072576648019</v>
      </c>
    </row>
    <row r="43" spans="1:9" ht="18" customHeight="1">
      <c r="A43" s="100"/>
      <c r="B43" s="100"/>
      <c r="C43" s="59"/>
      <c r="D43" s="80" t="s">
        <v>38</v>
      </c>
      <c r="E43" s="80"/>
      <c r="F43" s="82">
        <v>5683</v>
      </c>
      <c r="G43" s="51">
        <f t="shared" si="2"/>
        <v>1.2224896799327125</v>
      </c>
      <c r="H43" s="82">
        <v>5684</v>
      </c>
      <c r="I43" s="54">
        <f t="shared" si="3"/>
        <v>-1.7593244194225033E-2</v>
      </c>
    </row>
    <row r="44" spans="1:9" ht="18" customHeight="1">
      <c r="A44" s="100"/>
      <c r="B44" s="100"/>
      <c r="C44" s="58"/>
      <c r="D44" s="80" t="s">
        <v>39</v>
      </c>
      <c r="E44" s="80"/>
      <c r="F44" s="82">
        <v>0</v>
      </c>
      <c r="G44" s="51">
        <f t="shared" si="2"/>
        <v>0</v>
      </c>
      <c r="H44" s="82">
        <v>0</v>
      </c>
      <c r="I44" s="51" t="e">
        <f t="shared" si="3"/>
        <v>#DIV/0!</v>
      </c>
    </row>
    <row r="45" spans="1:9" ht="18" customHeight="1">
      <c r="A45" s="100"/>
      <c r="B45" s="100"/>
      <c r="C45" s="46" t="s">
        <v>18</v>
      </c>
      <c r="D45" s="46"/>
      <c r="E45" s="46"/>
      <c r="F45" s="82">
        <f>SUM(F28,F32,F39)</f>
        <v>464871</v>
      </c>
      <c r="G45" s="51">
        <f>F45/$F$45*100</f>
        <v>100</v>
      </c>
      <c r="H45" s="82">
        <f>SUM(H28,H32,H39)</f>
        <v>456615</v>
      </c>
      <c r="I45" s="51">
        <f t="shared" si="3"/>
        <v>1.8080877763542613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K37" sqref="K37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231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226</v>
      </c>
      <c r="B5" s="12"/>
      <c r="C5" s="12"/>
      <c r="D5" s="12"/>
      <c r="K5" s="15"/>
      <c r="O5" s="15" t="s">
        <v>47</v>
      </c>
    </row>
    <row r="6" spans="1:25" ht="15.95" customHeight="1">
      <c r="A6" s="106" t="s">
        <v>48</v>
      </c>
      <c r="B6" s="107"/>
      <c r="C6" s="107"/>
      <c r="D6" s="107"/>
      <c r="E6" s="107"/>
      <c r="F6" s="111" t="s">
        <v>235</v>
      </c>
      <c r="G6" s="111"/>
      <c r="H6" s="112" t="s">
        <v>236</v>
      </c>
      <c r="I6" s="112"/>
      <c r="J6" s="111"/>
      <c r="K6" s="111"/>
      <c r="L6" s="111"/>
      <c r="M6" s="111"/>
      <c r="N6" s="111"/>
      <c r="O6" s="111"/>
    </row>
    <row r="7" spans="1:25" ht="15.95" customHeight="1">
      <c r="A7" s="107"/>
      <c r="B7" s="107"/>
      <c r="C7" s="107"/>
      <c r="D7" s="107"/>
      <c r="E7" s="107"/>
      <c r="F7" s="50" t="s">
        <v>227</v>
      </c>
      <c r="G7" s="50" t="s">
        <v>222</v>
      </c>
      <c r="H7" s="89" t="s">
        <v>227</v>
      </c>
      <c r="I7" s="89" t="s">
        <v>222</v>
      </c>
      <c r="J7" s="50" t="s">
        <v>227</v>
      </c>
      <c r="K7" s="50" t="s">
        <v>222</v>
      </c>
      <c r="L7" s="50" t="s">
        <v>227</v>
      </c>
      <c r="M7" s="50" t="s">
        <v>222</v>
      </c>
      <c r="N7" s="50" t="s">
        <v>227</v>
      </c>
      <c r="O7" s="50" t="s">
        <v>222</v>
      </c>
    </row>
    <row r="8" spans="1:25" ht="15.95" customHeight="1">
      <c r="A8" s="104" t="s">
        <v>82</v>
      </c>
      <c r="B8" s="57" t="s">
        <v>49</v>
      </c>
      <c r="C8" s="86"/>
      <c r="D8" s="86"/>
      <c r="E8" s="93" t="s">
        <v>40</v>
      </c>
      <c r="F8" s="77">
        <v>30259</v>
      </c>
      <c r="G8" s="77">
        <v>28683</v>
      </c>
      <c r="H8" s="95">
        <v>2313</v>
      </c>
      <c r="I8" s="77">
        <v>2173</v>
      </c>
      <c r="J8" s="88"/>
      <c r="K8" s="88"/>
      <c r="L8" s="88"/>
      <c r="M8" s="88"/>
      <c r="N8" s="88"/>
      <c r="O8" s="88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04"/>
      <c r="B9" s="59"/>
      <c r="C9" s="86" t="s">
        <v>50</v>
      </c>
      <c r="D9" s="86"/>
      <c r="E9" s="93" t="s">
        <v>41</v>
      </c>
      <c r="F9" s="77">
        <v>30163</v>
      </c>
      <c r="G9" s="77">
        <v>28669</v>
      </c>
      <c r="H9" s="95">
        <v>2313</v>
      </c>
      <c r="I9" s="77">
        <v>2173</v>
      </c>
      <c r="J9" s="88"/>
      <c r="K9" s="88"/>
      <c r="L9" s="88"/>
      <c r="M9" s="88"/>
      <c r="N9" s="88"/>
      <c r="O9" s="88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04"/>
      <c r="B10" s="58"/>
      <c r="C10" s="86" t="s">
        <v>51</v>
      </c>
      <c r="D10" s="86"/>
      <c r="E10" s="93" t="s">
        <v>42</v>
      </c>
      <c r="F10" s="77">
        <v>96</v>
      </c>
      <c r="G10" s="77">
        <v>14</v>
      </c>
      <c r="H10" s="95">
        <v>0</v>
      </c>
      <c r="I10" s="77">
        <v>0</v>
      </c>
      <c r="J10" s="62"/>
      <c r="K10" s="62"/>
      <c r="L10" s="88"/>
      <c r="M10" s="88"/>
      <c r="N10" s="88"/>
      <c r="O10" s="88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04"/>
      <c r="B11" s="57" t="s">
        <v>52</v>
      </c>
      <c r="C11" s="86"/>
      <c r="D11" s="86"/>
      <c r="E11" s="93" t="s">
        <v>43</v>
      </c>
      <c r="F11" s="77">
        <v>32419</v>
      </c>
      <c r="G11" s="77">
        <v>30911</v>
      </c>
      <c r="H11" s="95">
        <v>2299</v>
      </c>
      <c r="I11" s="77">
        <v>2214</v>
      </c>
      <c r="J11" s="88"/>
      <c r="K11" s="88"/>
      <c r="L11" s="88"/>
      <c r="M11" s="88"/>
      <c r="N11" s="88"/>
      <c r="O11" s="88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04"/>
      <c r="B12" s="59"/>
      <c r="C12" s="86" t="s">
        <v>53</v>
      </c>
      <c r="D12" s="86"/>
      <c r="E12" s="93" t="s">
        <v>44</v>
      </c>
      <c r="F12" s="77">
        <v>32075</v>
      </c>
      <c r="G12" s="77">
        <v>30600</v>
      </c>
      <c r="H12" s="95">
        <v>2299</v>
      </c>
      <c r="I12" s="77">
        <v>2214</v>
      </c>
      <c r="J12" s="88"/>
      <c r="K12" s="88"/>
      <c r="L12" s="88"/>
      <c r="M12" s="88"/>
      <c r="N12" s="88"/>
      <c r="O12" s="88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04"/>
      <c r="B13" s="58"/>
      <c r="C13" s="86" t="s">
        <v>54</v>
      </c>
      <c r="D13" s="86"/>
      <c r="E13" s="93" t="s">
        <v>45</v>
      </c>
      <c r="F13" s="77">
        <v>344</v>
      </c>
      <c r="G13" s="77">
        <v>311</v>
      </c>
      <c r="H13" s="96">
        <v>0</v>
      </c>
      <c r="I13" s="90">
        <v>0</v>
      </c>
      <c r="J13" s="62"/>
      <c r="K13" s="62"/>
      <c r="L13" s="88"/>
      <c r="M13" s="88"/>
      <c r="N13" s="88"/>
      <c r="O13" s="88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04"/>
      <c r="B14" s="86" t="s">
        <v>55</v>
      </c>
      <c r="C14" s="86"/>
      <c r="D14" s="86"/>
      <c r="E14" s="93" t="s">
        <v>96</v>
      </c>
      <c r="F14" s="77">
        <f t="shared" ref="F14:O15" si="0">F9-F12</f>
        <v>-1912</v>
      </c>
      <c r="G14" s="77">
        <f t="shared" si="0"/>
        <v>-1931</v>
      </c>
      <c r="H14" s="95">
        <f t="shared" si="0"/>
        <v>14</v>
      </c>
      <c r="I14" s="77">
        <f t="shared" si="0"/>
        <v>-41</v>
      </c>
      <c r="J14" s="88">
        <f t="shared" si="0"/>
        <v>0</v>
      </c>
      <c r="K14" s="88">
        <f t="shared" si="0"/>
        <v>0</v>
      </c>
      <c r="L14" s="88">
        <f t="shared" si="0"/>
        <v>0</v>
      </c>
      <c r="M14" s="88">
        <f t="shared" si="0"/>
        <v>0</v>
      </c>
      <c r="N14" s="88">
        <f t="shared" si="0"/>
        <v>0</v>
      </c>
      <c r="O14" s="88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04"/>
      <c r="B15" s="86" t="s">
        <v>56</v>
      </c>
      <c r="C15" s="86"/>
      <c r="D15" s="86"/>
      <c r="E15" s="93" t="s">
        <v>97</v>
      </c>
      <c r="F15" s="77">
        <f t="shared" si="0"/>
        <v>-248</v>
      </c>
      <c r="G15" s="77">
        <f t="shared" si="0"/>
        <v>-297</v>
      </c>
      <c r="H15" s="95">
        <f t="shared" si="0"/>
        <v>0</v>
      </c>
      <c r="I15" s="77">
        <f t="shared" si="0"/>
        <v>0</v>
      </c>
      <c r="J15" s="88">
        <f t="shared" si="0"/>
        <v>0</v>
      </c>
      <c r="K15" s="88">
        <f t="shared" si="0"/>
        <v>0</v>
      </c>
      <c r="L15" s="88">
        <f t="shared" si="0"/>
        <v>0</v>
      </c>
      <c r="M15" s="88">
        <f t="shared" si="0"/>
        <v>0</v>
      </c>
      <c r="N15" s="88">
        <f t="shared" si="0"/>
        <v>0</v>
      </c>
      <c r="O15" s="88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04"/>
      <c r="B16" s="86" t="s">
        <v>57</v>
      </c>
      <c r="C16" s="86"/>
      <c r="D16" s="86"/>
      <c r="E16" s="93" t="s">
        <v>98</v>
      </c>
      <c r="F16" s="77">
        <f t="shared" ref="F16:O16" si="1">F8-F11</f>
        <v>-2160</v>
      </c>
      <c r="G16" s="77">
        <f t="shared" si="1"/>
        <v>-2228</v>
      </c>
      <c r="H16" s="95">
        <f t="shared" si="1"/>
        <v>14</v>
      </c>
      <c r="I16" s="77">
        <f t="shared" si="1"/>
        <v>-41</v>
      </c>
      <c r="J16" s="88">
        <f t="shared" si="1"/>
        <v>0</v>
      </c>
      <c r="K16" s="88">
        <f t="shared" si="1"/>
        <v>0</v>
      </c>
      <c r="L16" s="88">
        <f t="shared" si="1"/>
        <v>0</v>
      </c>
      <c r="M16" s="88">
        <f t="shared" si="1"/>
        <v>0</v>
      </c>
      <c r="N16" s="88">
        <f t="shared" si="1"/>
        <v>0</v>
      </c>
      <c r="O16" s="88">
        <f t="shared" si="1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04"/>
      <c r="B17" s="86" t="s">
        <v>58</v>
      </c>
      <c r="C17" s="86"/>
      <c r="D17" s="86"/>
      <c r="E17" s="94"/>
      <c r="F17" s="77">
        <v>7498</v>
      </c>
      <c r="G17" s="92">
        <v>5338</v>
      </c>
      <c r="H17" s="96">
        <v>0</v>
      </c>
      <c r="I17" s="90">
        <v>0</v>
      </c>
      <c r="J17" s="88"/>
      <c r="K17" s="88"/>
      <c r="L17" s="88"/>
      <c r="M17" s="88"/>
      <c r="N17" s="62"/>
      <c r="O17" s="63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04"/>
      <c r="B18" s="86" t="s">
        <v>59</v>
      </c>
      <c r="C18" s="86"/>
      <c r="D18" s="86"/>
      <c r="E18" s="94"/>
      <c r="F18" s="98" t="s">
        <v>237</v>
      </c>
      <c r="G18" s="91">
        <v>0</v>
      </c>
      <c r="H18" s="97">
        <v>0</v>
      </c>
      <c r="I18" s="91">
        <v>0</v>
      </c>
      <c r="J18" s="63"/>
      <c r="K18" s="63"/>
      <c r="L18" s="63"/>
      <c r="M18" s="63"/>
      <c r="N18" s="63"/>
      <c r="O18" s="63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04" t="s">
        <v>83</v>
      </c>
      <c r="B19" s="57" t="s">
        <v>60</v>
      </c>
      <c r="C19" s="86"/>
      <c r="D19" s="86"/>
      <c r="E19" s="93"/>
      <c r="F19" s="77">
        <v>2775</v>
      </c>
      <c r="G19" s="77">
        <v>2606</v>
      </c>
      <c r="H19" s="95">
        <v>1482</v>
      </c>
      <c r="I19" s="77">
        <v>1386</v>
      </c>
      <c r="J19" s="88"/>
      <c r="K19" s="88"/>
      <c r="L19" s="88"/>
      <c r="M19" s="88"/>
      <c r="N19" s="88"/>
      <c r="O19" s="88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04"/>
      <c r="B20" s="58"/>
      <c r="C20" s="86" t="s">
        <v>61</v>
      </c>
      <c r="D20" s="86"/>
      <c r="E20" s="93"/>
      <c r="F20" s="77">
        <v>1620</v>
      </c>
      <c r="G20" s="77">
        <v>1581</v>
      </c>
      <c r="H20" s="95">
        <v>358</v>
      </c>
      <c r="I20" s="77">
        <v>297</v>
      </c>
      <c r="J20" s="88"/>
      <c r="K20" s="62"/>
      <c r="L20" s="88"/>
      <c r="M20" s="88"/>
      <c r="N20" s="88"/>
      <c r="O20" s="88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04"/>
      <c r="B21" s="86" t="s">
        <v>62</v>
      </c>
      <c r="C21" s="86"/>
      <c r="D21" s="86"/>
      <c r="E21" s="93" t="s">
        <v>99</v>
      </c>
      <c r="F21" s="77">
        <v>2775</v>
      </c>
      <c r="G21" s="77">
        <v>2606</v>
      </c>
      <c r="H21" s="95">
        <v>1482</v>
      </c>
      <c r="I21" s="77">
        <v>1386</v>
      </c>
      <c r="J21" s="88"/>
      <c r="K21" s="88"/>
      <c r="L21" s="88"/>
      <c r="M21" s="88"/>
      <c r="N21" s="88"/>
      <c r="O21" s="88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04"/>
      <c r="B22" s="57" t="s">
        <v>63</v>
      </c>
      <c r="C22" s="86"/>
      <c r="D22" s="86"/>
      <c r="E22" s="93" t="s">
        <v>100</v>
      </c>
      <c r="F22" s="77">
        <v>3731</v>
      </c>
      <c r="G22" s="77">
        <v>3432</v>
      </c>
      <c r="H22" s="95">
        <v>1698</v>
      </c>
      <c r="I22" s="77">
        <v>1612</v>
      </c>
      <c r="J22" s="88"/>
      <c r="K22" s="88"/>
      <c r="L22" s="88"/>
      <c r="M22" s="88"/>
      <c r="N22" s="88"/>
      <c r="O22" s="88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04"/>
      <c r="B23" s="58" t="s">
        <v>64</v>
      </c>
      <c r="C23" s="86" t="s">
        <v>65</v>
      </c>
      <c r="D23" s="86"/>
      <c r="E23" s="93"/>
      <c r="F23" s="77">
        <v>1845</v>
      </c>
      <c r="G23" s="77">
        <v>1578</v>
      </c>
      <c r="H23" s="95">
        <v>215</v>
      </c>
      <c r="I23" s="77">
        <v>225</v>
      </c>
      <c r="J23" s="88"/>
      <c r="K23" s="88"/>
      <c r="L23" s="88"/>
      <c r="M23" s="88"/>
      <c r="N23" s="88"/>
      <c r="O23" s="88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04"/>
      <c r="B24" s="86" t="s">
        <v>101</v>
      </c>
      <c r="C24" s="86"/>
      <c r="D24" s="86"/>
      <c r="E24" s="93" t="s">
        <v>102</v>
      </c>
      <c r="F24" s="77">
        <f t="shared" ref="F24:O24" si="2">F21-F22</f>
        <v>-956</v>
      </c>
      <c r="G24" s="77">
        <f t="shared" si="2"/>
        <v>-826</v>
      </c>
      <c r="H24" s="95">
        <f t="shared" si="2"/>
        <v>-216</v>
      </c>
      <c r="I24" s="77">
        <f t="shared" si="2"/>
        <v>-226</v>
      </c>
      <c r="J24" s="88">
        <f t="shared" si="2"/>
        <v>0</v>
      </c>
      <c r="K24" s="88">
        <f t="shared" si="2"/>
        <v>0</v>
      </c>
      <c r="L24" s="88">
        <f t="shared" si="2"/>
        <v>0</v>
      </c>
      <c r="M24" s="88">
        <f t="shared" si="2"/>
        <v>0</v>
      </c>
      <c r="N24" s="88">
        <f t="shared" si="2"/>
        <v>0</v>
      </c>
      <c r="O24" s="88">
        <f t="shared" si="2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04"/>
      <c r="B25" s="57" t="s">
        <v>66</v>
      </c>
      <c r="C25" s="57"/>
      <c r="D25" s="57"/>
      <c r="E25" s="108" t="s">
        <v>103</v>
      </c>
      <c r="F25" s="115">
        <v>956</v>
      </c>
      <c r="G25" s="115">
        <v>826</v>
      </c>
      <c r="H25" s="117">
        <v>216</v>
      </c>
      <c r="I25" s="115">
        <v>226</v>
      </c>
      <c r="J25" s="113"/>
      <c r="K25" s="113"/>
      <c r="L25" s="113"/>
      <c r="M25" s="113"/>
      <c r="N25" s="113"/>
      <c r="O25" s="113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04"/>
      <c r="B26" s="73" t="s">
        <v>67</v>
      </c>
      <c r="C26" s="73"/>
      <c r="D26" s="73"/>
      <c r="E26" s="109"/>
      <c r="F26" s="116"/>
      <c r="G26" s="116"/>
      <c r="H26" s="118"/>
      <c r="I26" s="116"/>
      <c r="J26" s="114"/>
      <c r="K26" s="114"/>
      <c r="L26" s="114"/>
      <c r="M26" s="114"/>
      <c r="N26" s="114"/>
      <c r="O26" s="114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04"/>
      <c r="B27" s="86" t="s">
        <v>104</v>
      </c>
      <c r="C27" s="86"/>
      <c r="D27" s="86"/>
      <c r="E27" s="93" t="s">
        <v>105</v>
      </c>
      <c r="F27" s="77">
        <f>F24+F25</f>
        <v>0</v>
      </c>
      <c r="G27" s="77">
        <f>G24+G25</f>
        <v>0</v>
      </c>
      <c r="H27" s="95">
        <f t="shared" ref="H27:O27" si="3">H24+H25</f>
        <v>0</v>
      </c>
      <c r="I27" s="77">
        <f t="shared" si="3"/>
        <v>0</v>
      </c>
      <c r="J27" s="88">
        <f t="shared" si="3"/>
        <v>0</v>
      </c>
      <c r="K27" s="88">
        <f t="shared" si="3"/>
        <v>0</v>
      </c>
      <c r="L27" s="88">
        <f t="shared" si="3"/>
        <v>0</v>
      </c>
      <c r="M27" s="88">
        <f t="shared" si="3"/>
        <v>0</v>
      </c>
      <c r="N27" s="88">
        <f t="shared" si="3"/>
        <v>0</v>
      </c>
      <c r="O27" s="88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07" t="s">
        <v>68</v>
      </c>
      <c r="B30" s="107"/>
      <c r="C30" s="107"/>
      <c r="D30" s="107"/>
      <c r="E30" s="107"/>
      <c r="F30" s="119" t="s">
        <v>238</v>
      </c>
      <c r="G30" s="119"/>
      <c r="H30" s="120" t="s">
        <v>239</v>
      </c>
      <c r="I30" s="120"/>
      <c r="J30" s="120" t="s">
        <v>240</v>
      </c>
      <c r="K30" s="120"/>
      <c r="L30" s="121" t="s">
        <v>241</v>
      </c>
      <c r="M30" s="121"/>
      <c r="N30" s="119" t="s">
        <v>242</v>
      </c>
      <c r="O30" s="119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07"/>
      <c r="B31" s="107"/>
      <c r="C31" s="107"/>
      <c r="D31" s="107"/>
      <c r="E31" s="107"/>
      <c r="F31" s="50" t="s">
        <v>227</v>
      </c>
      <c r="G31" s="50" t="s">
        <v>222</v>
      </c>
      <c r="H31" s="50" t="s">
        <v>227</v>
      </c>
      <c r="I31" s="50" t="s">
        <v>222</v>
      </c>
      <c r="J31" s="50" t="s">
        <v>227</v>
      </c>
      <c r="K31" s="50" t="s">
        <v>222</v>
      </c>
      <c r="L31" s="89" t="s">
        <v>227</v>
      </c>
      <c r="M31" s="89" t="s">
        <v>222</v>
      </c>
      <c r="N31" s="50" t="s">
        <v>227</v>
      </c>
      <c r="O31" s="50" t="s">
        <v>222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04" t="s">
        <v>84</v>
      </c>
      <c r="B32" s="57" t="s">
        <v>49</v>
      </c>
      <c r="C32" s="86"/>
      <c r="D32" s="86"/>
      <c r="E32" s="87" t="s">
        <v>40</v>
      </c>
      <c r="F32" s="77">
        <v>686</v>
      </c>
      <c r="G32" s="77">
        <v>661</v>
      </c>
      <c r="H32" s="77">
        <v>13</v>
      </c>
      <c r="I32" s="77">
        <v>11</v>
      </c>
      <c r="J32" s="77">
        <v>146</v>
      </c>
      <c r="K32" s="77">
        <v>126</v>
      </c>
      <c r="L32" s="77">
        <v>6</v>
      </c>
      <c r="M32" s="77">
        <v>9</v>
      </c>
      <c r="N32" s="99">
        <v>237</v>
      </c>
      <c r="O32" s="77">
        <v>216</v>
      </c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10"/>
      <c r="B33" s="59"/>
      <c r="C33" s="57" t="s">
        <v>69</v>
      </c>
      <c r="D33" s="86"/>
      <c r="E33" s="87"/>
      <c r="F33" s="77">
        <v>153</v>
      </c>
      <c r="G33" s="77">
        <v>168</v>
      </c>
      <c r="H33" s="77">
        <v>9</v>
      </c>
      <c r="I33" s="77">
        <v>6</v>
      </c>
      <c r="J33" s="77">
        <v>29</v>
      </c>
      <c r="K33" s="77">
        <v>15</v>
      </c>
      <c r="L33" s="77">
        <v>0</v>
      </c>
      <c r="M33" s="77">
        <v>0</v>
      </c>
      <c r="N33" s="99">
        <v>235</v>
      </c>
      <c r="O33" s="77">
        <v>213</v>
      </c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10"/>
      <c r="B34" s="59"/>
      <c r="C34" s="58"/>
      <c r="D34" s="86" t="s">
        <v>70</v>
      </c>
      <c r="E34" s="87"/>
      <c r="F34" s="77">
        <v>153</v>
      </c>
      <c r="G34" s="77">
        <v>158</v>
      </c>
      <c r="H34" s="77">
        <v>9</v>
      </c>
      <c r="I34" s="77">
        <v>6</v>
      </c>
      <c r="J34" s="77">
        <v>29</v>
      </c>
      <c r="K34" s="77">
        <v>15</v>
      </c>
      <c r="L34" s="77">
        <v>0</v>
      </c>
      <c r="M34" s="77">
        <v>0</v>
      </c>
      <c r="N34" s="99">
        <v>235</v>
      </c>
      <c r="O34" s="77">
        <v>213</v>
      </c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10"/>
      <c r="B35" s="58"/>
      <c r="C35" s="86" t="s">
        <v>71</v>
      </c>
      <c r="D35" s="86"/>
      <c r="E35" s="87"/>
      <c r="F35" s="77">
        <v>532</v>
      </c>
      <c r="G35" s="77">
        <v>493</v>
      </c>
      <c r="H35" s="77">
        <v>4</v>
      </c>
      <c r="I35" s="77">
        <v>5</v>
      </c>
      <c r="J35" s="91">
        <v>117</v>
      </c>
      <c r="K35" s="91">
        <v>111</v>
      </c>
      <c r="L35" s="77">
        <v>6</v>
      </c>
      <c r="M35" s="77">
        <v>9</v>
      </c>
      <c r="N35" s="99">
        <v>2</v>
      </c>
      <c r="O35" s="77">
        <v>3</v>
      </c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10"/>
      <c r="B36" s="57" t="s">
        <v>52</v>
      </c>
      <c r="C36" s="86"/>
      <c r="D36" s="86"/>
      <c r="E36" s="87" t="s">
        <v>41</v>
      </c>
      <c r="F36" s="77">
        <v>348</v>
      </c>
      <c r="G36" s="77">
        <v>369</v>
      </c>
      <c r="H36" s="77">
        <v>8</v>
      </c>
      <c r="I36" s="77">
        <v>6</v>
      </c>
      <c r="J36" s="77">
        <v>769</v>
      </c>
      <c r="K36" s="77">
        <v>570</v>
      </c>
      <c r="L36" s="77">
        <v>6</v>
      </c>
      <c r="M36" s="77">
        <v>168</v>
      </c>
      <c r="N36" s="99">
        <v>214</v>
      </c>
      <c r="O36" s="77">
        <v>170</v>
      </c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10"/>
      <c r="B37" s="59"/>
      <c r="C37" s="86" t="s">
        <v>72</v>
      </c>
      <c r="D37" s="86"/>
      <c r="E37" s="87"/>
      <c r="F37" s="77">
        <v>289</v>
      </c>
      <c r="G37" s="77">
        <v>310</v>
      </c>
      <c r="H37" s="77">
        <v>8</v>
      </c>
      <c r="I37" s="77">
        <v>6</v>
      </c>
      <c r="J37" s="77">
        <v>17</v>
      </c>
      <c r="K37" s="77">
        <v>20</v>
      </c>
      <c r="L37" s="77">
        <v>6</v>
      </c>
      <c r="M37" s="77">
        <v>168</v>
      </c>
      <c r="N37" s="99">
        <v>213</v>
      </c>
      <c r="O37" s="77">
        <v>168</v>
      </c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10"/>
      <c r="B38" s="58"/>
      <c r="C38" s="86" t="s">
        <v>73</v>
      </c>
      <c r="D38" s="86"/>
      <c r="E38" s="87"/>
      <c r="F38" s="77">
        <v>58</v>
      </c>
      <c r="G38" s="77">
        <v>58</v>
      </c>
      <c r="H38" s="77">
        <v>0.4</v>
      </c>
      <c r="I38" s="77">
        <v>0.1</v>
      </c>
      <c r="J38" s="77">
        <v>752</v>
      </c>
      <c r="K38" s="77">
        <v>549</v>
      </c>
      <c r="L38" s="77">
        <v>0</v>
      </c>
      <c r="M38" s="77">
        <v>0</v>
      </c>
      <c r="N38" s="99">
        <v>1</v>
      </c>
      <c r="O38" s="77">
        <v>2</v>
      </c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10"/>
      <c r="B39" s="46" t="s">
        <v>74</v>
      </c>
      <c r="C39" s="46"/>
      <c r="D39" s="46"/>
      <c r="E39" s="87" t="s">
        <v>107</v>
      </c>
      <c r="F39" s="77">
        <f>F32-F36</f>
        <v>338</v>
      </c>
      <c r="G39" s="77">
        <f>G32-G36</f>
        <v>292</v>
      </c>
      <c r="H39" s="77">
        <f t="shared" ref="H39:O39" si="4">H32-H36</f>
        <v>5</v>
      </c>
      <c r="I39" s="77">
        <f t="shared" si="4"/>
        <v>5</v>
      </c>
      <c r="J39" s="77">
        <f t="shared" si="4"/>
        <v>-623</v>
      </c>
      <c r="K39" s="77">
        <f t="shared" si="4"/>
        <v>-444</v>
      </c>
      <c r="L39" s="77">
        <f t="shared" si="4"/>
        <v>0</v>
      </c>
      <c r="M39" s="77">
        <f t="shared" si="4"/>
        <v>-159</v>
      </c>
      <c r="N39" s="99">
        <f t="shared" si="4"/>
        <v>23</v>
      </c>
      <c r="O39" s="77">
        <f t="shared" si="4"/>
        <v>46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04" t="s">
        <v>85</v>
      </c>
      <c r="B40" s="57" t="s">
        <v>75</v>
      </c>
      <c r="C40" s="86"/>
      <c r="D40" s="86"/>
      <c r="E40" s="87" t="s">
        <v>43</v>
      </c>
      <c r="F40" s="77">
        <v>265</v>
      </c>
      <c r="G40" s="77">
        <v>540</v>
      </c>
      <c r="H40" s="77">
        <v>0</v>
      </c>
      <c r="I40" s="77">
        <v>0</v>
      </c>
      <c r="J40" s="77">
        <v>1021</v>
      </c>
      <c r="K40" s="77">
        <v>1064</v>
      </c>
      <c r="L40" s="77">
        <v>0</v>
      </c>
      <c r="M40" s="77">
        <v>1231</v>
      </c>
      <c r="N40" s="99">
        <v>96</v>
      </c>
      <c r="O40" s="77">
        <v>103</v>
      </c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05"/>
      <c r="B41" s="58"/>
      <c r="C41" s="86" t="s">
        <v>76</v>
      </c>
      <c r="D41" s="86"/>
      <c r="E41" s="87"/>
      <c r="F41" s="91">
        <v>265</v>
      </c>
      <c r="G41" s="91">
        <v>540</v>
      </c>
      <c r="H41" s="91">
        <v>0</v>
      </c>
      <c r="I41" s="91">
        <v>0</v>
      </c>
      <c r="J41" s="77">
        <v>300</v>
      </c>
      <c r="K41" s="77">
        <v>540</v>
      </c>
      <c r="L41" s="77">
        <v>0</v>
      </c>
      <c r="M41" s="77">
        <v>0</v>
      </c>
      <c r="N41" s="99">
        <v>96</v>
      </c>
      <c r="O41" s="77">
        <v>85</v>
      </c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05"/>
      <c r="B42" s="57" t="s">
        <v>63</v>
      </c>
      <c r="C42" s="86"/>
      <c r="D42" s="86"/>
      <c r="E42" s="87" t="s">
        <v>44</v>
      </c>
      <c r="F42" s="77">
        <v>603</v>
      </c>
      <c r="G42" s="77">
        <v>832</v>
      </c>
      <c r="H42" s="77">
        <v>5</v>
      </c>
      <c r="I42" s="77">
        <v>5</v>
      </c>
      <c r="J42" s="77">
        <v>386</v>
      </c>
      <c r="K42" s="77">
        <v>611</v>
      </c>
      <c r="L42" s="77">
        <v>0</v>
      </c>
      <c r="M42" s="77">
        <v>1072</v>
      </c>
      <c r="N42" s="99">
        <v>120</v>
      </c>
      <c r="O42" s="77">
        <v>149</v>
      </c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05"/>
      <c r="B43" s="58"/>
      <c r="C43" s="86" t="s">
        <v>77</v>
      </c>
      <c r="D43" s="86"/>
      <c r="E43" s="87"/>
      <c r="F43" s="77">
        <v>348</v>
      </c>
      <c r="G43" s="77">
        <v>322</v>
      </c>
      <c r="H43" s="77">
        <v>5</v>
      </c>
      <c r="I43" s="77">
        <v>5</v>
      </c>
      <c r="J43" s="91">
        <v>97</v>
      </c>
      <c r="K43" s="91">
        <v>85</v>
      </c>
      <c r="L43" s="77">
        <v>0</v>
      </c>
      <c r="M43" s="77">
        <v>0</v>
      </c>
      <c r="N43" s="99">
        <v>33</v>
      </c>
      <c r="O43" s="77">
        <v>62</v>
      </c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05"/>
      <c r="B44" s="86" t="s">
        <v>74</v>
      </c>
      <c r="C44" s="86"/>
      <c r="D44" s="86"/>
      <c r="E44" s="87" t="s">
        <v>108</v>
      </c>
      <c r="F44" s="91">
        <f>F40-F42</f>
        <v>-338</v>
      </c>
      <c r="G44" s="91">
        <f>G40-G42</f>
        <v>-292</v>
      </c>
      <c r="H44" s="91">
        <f t="shared" ref="H44:O44" si="5">H40-H42</f>
        <v>-5</v>
      </c>
      <c r="I44" s="91">
        <f t="shared" si="5"/>
        <v>-5</v>
      </c>
      <c r="J44" s="91">
        <f t="shared" si="5"/>
        <v>635</v>
      </c>
      <c r="K44" s="91">
        <f t="shared" si="5"/>
        <v>453</v>
      </c>
      <c r="L44" s="91">
        <f t="shared" si="5"/>
        <v>0</v>
      </c>
      <c r="M44" s="91">
        <f t="shared" si="5"/>
        <v>159</v>
      </c>
      <c r="N44" s="91">
        <f t="shared" si="5"/>
        <v>-24</v>
      </c>
      <c r="O44" s="91">
        <f t="shared" si="5"/>
        <v>-46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04" t="s">
        <v>86</v>
      </c>
      <c r="B45" s="46" t="s">
        <v>78</v>
      </c>
      <c r="C45" s="46"/>
      <c r="D45" s="46"/>
      <c r="E45" s="87" t="s">
        <v>109</v>
      </c>
      <c r="F45" s="77">
        <f>F39+F44</f>
        <v>0</v>
      </c>
      <c r="G45" s="77">
        <f>G39+G44</f>
        <v>0</v>
      </c>
      <c r="H45" s="77">
        <f t="shared" ref="H45:O45" si="6">H39+H44</f>
        <v>0</v>
      </c>
      <c r="I45" s="77">
        <f t="shared" si="6"/>
        <v>0</v>
      </c>
      <c r="J45" s="77">
        <f t="shared" si="6"/>
        <v>12</v>
      </c>
      <c r="K45" s="77">
        <f t="shared" si="6"/>
        <v>9</v>
      </c>
      <c r="L45" s="77">
        <f t="shared" si="6"/>
        <v>0</v>
      </c>
      <c r="M45" s="77">
        <f t="shared" si="6"/>
        <v>0</v>
      </c>
      <c r="N45" s="99">
        <f t="shared" si="6"/>
        <v>-1</v>
      </c>
      <c r="O45" s="77">
        <f t="shared" si="6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05"/>
      <c r="B46" s="86" t="s">
        <v>79</v>
      </c>
      <c r="C46" s="86"/>
      <c r="D46" s="86"/>
      <c r="E46" s="86"/>
      <c r="F46" s="91"/>
      <c r="G46" s="91"/>
      <c r="H46" s="91"/>
      <c r="I46" s="91"/>
      <c r="J46" s="91">
        <v>12</v>
      </c>
      <c r="K46" s="91">
        <v>9</v>
      </c>
      <c r="L46" s="77"/>
      <c r="M46" s="77"/>
      <c r="N46" s="91">
        <v>0</v>
      </c>
      <c r="O46" s="91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05"/>
      <c r="B47" s="86" t="s">
        <v>80</v>
      </c>
      <c r="C47" s="86"/>
      <c r="D47" s="86"/>
      <c r="E47" s="86"/>
      <c r="F47" s="77"/>
      <c r="G47" s="77"/>
      <c r="H47" s="77"/>
      <c r="I47" s="77"/>
      <c r="J47" s="77"/>
      <c r="K47" s="77">
        <v>0</v>
      </c>
      <c r="L47" s="77"/>
      <c r="M47" s="77"/>
      <c r="N47" s="99">
        <v>0</v>
      </c>
      <c r="O47" s="77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05"/>
      <c r="B48" s="86" t="s">
        <v>81</v>
      </c>
      <c r="C48" s="86"/>
      <c r="D48" s="86"/>
      <c r="E48" s="86"/>
      <c r="F48" s="77"/>
      <c r="G48" s="77"/>
      <c r="H48" s="77"/>
      <c r="I48" s="77"/>
      <c r="J48" s="77"/>
      <c r="K48" s="77">
        <v>0</v>
      </c>
      <c r="L48" s="77"/>
      <c r="M48" s="77"/>
      <c r="N48" s="99">
        <v>0</v>
      </c>
      <c r="O48" s="77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K18" sqref="K18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21" t="s">
        <v>231</v>
      </c>
      <c r="F1" s="1"/>
    </row>
    <row r="3" spans="1:9" ht="14.25">
      <c r="A3" s="10" t="s">
        <v>111</v>
      </c>
    </row>
    <row r="5" spans="1:9">
      <c r="A5" s="17" t="s">
        <v>233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5"/>
      <c r="F7" s="47" t="s">
        <v>219</v>
      </c>
      <c r="G7" s="47"/>
      <c r="H7" s="47" t="s">
        <v>228</v>
      </c>
      <c r="I7" s="64" t="s">
        <v>21</v>
      </c>
    </row>
    <row r="8" spans="1:9" ht="17.100000000000001" customHeight="1">
      <c r="A8" s="18"/>
      <c r="B8" s="19"/>
      <c r="C8" s="19"/>
      <c r="D8" s="19"/>
      <c r="E8" s="56"/>
      <c r="F8" s="50" t="s">
        <v>234</v>
      </c>
      <c r="G8" s="50" t="s">
        <v>2</v>
      </c>
      <c r="H8" s="50" t="s">
        <v>234</v>
      </c>
      <c r="I8" s="81"/>
    </row>
    <row r="9" spans="1:9" ht="18" customHeight="1">
      <c r="A9" s="100" t="s">
        <v>87</v>
      </c>
      <c r="B9" s="100" t="s">
        <v>89</v>
      </c>
      <c r="C9" s="57" t="s">
        <v>3</v>
      </c>
      <c r="D9" s="80"/>
      <c r="E9" s="80"/>
      <c r="F9" s="82">
        <v>147991</v>
      </c>
      <c r="G9" s="51">
        <f>F9/$F$27*100</f>
        <v>30.969854872293894</v>
      </c>
      <c r="H9" s="82">
        <v>146612</v>
      </c>
      <c r="I9" s="51">
        <f t="shared" ref="I9:I45" si="0">(F9/H9-1)*100</f>
        <v>0.9405778517447505</v>
      </c>
    </row>
    <row r="10" spans="1:9" ht="18" customHeight="1">
      <c r="A10" s="100"/>
      <c r="B10" s="100"/>
      <c r="C10" s="59"/>
      <c r="D10" s="57" t="s">
        <v>22</v>
      </c>
      <c r="E10" s="80"/>
      <c r="F10" s="82">
        <v>39843</v>
      </c>
      <c r="G10" s="51">
        <f t="shared" ref="G10:G27" si="1">F10/$F$27*100</f>
        <v>8.3378849232507761</v>
      </c>
      <c r="H10" s="82">
        <v>38541</v>
      </c>
      <c r="I10" s="51">
        <f t="shared" si="0"/>
        <v>3.3782205962481493</v>
      </c>
    </row>
    <row r="11" spans="1:9" ht="18" customHeight="1">
      <c r="A11" s="100"/>
      <c r="B11" s="100"/>
      <c r="C11" s="59"/>
      <c r="D11" s="59"/>
      <c r="E11" s="46" t="s">
        <v>23</v>
      </c>
      <c r="F11" s="82">
        <v>31979</v>
      </c>
      <c r="G11" s="51">
        <f t="shared" si="1"/>
        <v>6.6921974239047417</v>
      </c>
      <c r="H11" s="82">
        <v>31536</v>
      </c>
      <c r="I11" s="51">
        <f t="shared" si="0"/>
        <v>1.4047437848807798</v>
      </c>
    </row>
    <row r="12" spans="1:9" ht="18" customHeight="1">
      <c r="A12" s="100"/>
      <c r="B12" s="100"/>
      <c r="C12" s="59"/>
      <c r="D12" s="59"/>
      <c r="E12" s="46" t="s">
        <v>24</v>
      </c>
      <c r="F12" s="82">
        <v>1769</v>
      </c>
      <c r="G12" s="51">
        <f t="shared" si="1"/>
        <v>0.37019597995207748</v>
      </c>
      <c r="H12" s="82">
        <v>1822</v>
      </c>
      <c r="I12" s="51">
        <f t="shared" si="0"/>
        <v>-2.9088913282107609</v>
      </c>
    </row>
    <row r="13" spans="1:9" ht="18" customHeight="1">
      <c r="A13" s="100"/>
      <c r="B13" s="100"/>
      <c r="C13" s="59"/>
      <c r="D13" s="58"/>
      <c r="E13" s="46" t="s">
        <v>25</v>
      </c>
      <c r="F13" s="82">
        <v>120</v>
      </c>
      <c r="G13" s="51">
        <f t="shared" si="1"/>
        <v>2.5112220234171458E-2</v>
      </c>
      <c r="H13" s="82">
        <v>151</v>
      </c>
      <c r="I13" s="51">
        <f t="shared" si="0"/>
        <v>-20.529801324503318</v>
      </c>
    </row>
    <row r="14" spans="1:9" ht="18" customHeight="1">
      <c r="A14" s="100"/>
      <c r="B14" s="100"/>
      <c r="C14" s="59"/>
      <c r="D14" s="57" t="s">
        <v>26</v>
      </c>
      <c r="E14" s="80"/>
      <c r="F14" s="82">
        <v>32634</v>
      </c>
      <c r="G14" s="51">
        <f t="shared" si="1"/>
        <v>6.8292682926829276</v>
      </c>
      <c r="H14" s="82">
        <v>32831</v>
      </c>
      <c r="I14" s="51">
        <f t="shared" si="0"/>
        <v>-0.60004264262435436</v>
      </c>
    </row>
    <row r="15" spans="1:9" ht="18" customHeight="1">
      <c r="A15" s="100"/>
      <c r="B15" s="100"/>
      <c r="C15" s="59"/>
      <c r="D15" s="59"/>
      <c r="E15" s="46" t="s">
        <v>27</v>
      </c>
      <c r="F15" s="82">
        <v>1013</v>
      </c>
      <c r="G15" s="51">
        <f t="shared" si="1"/>
        <v>0.21198899247679734</v>
      </c>
      <c r="H15" s="82">
        <v>943</v>
      </c>
      <c r="I15" s="51">
        <f t="shared" si="0"/>
        <v>7.4231177094379541</v>
      </c>
    </row>
    <row r="16" spans="1:9" ht="18" customHeight="1">
      <c r="A16" s="100"/>
      <c r="B16" s="100"/>
      <c r="C16" s="59"/>
      <c r="D16" s="58"/>
      <c r="E16" s="46" t="s">
        <v>28</v>
      </c>
      <c r="F16" s="82">
        <v>31621</v>
      </c>
      <c r="G16" s="51">
        <f t="shared" si="1"/>
        <v>6.6172793002061292</v>
      </c>
      <c r="H16" s="82">
        <v>31888</v>
      </c>
      <c r="I16" s="51">
        <f t="shared" si="0"/>
        <v>-0.83730556949322965</v>
      </c>
    </row>
    <row r="17" spans="1:9" ht="18" customHeight="1">
      <c r="A17" s="100"/>
      <c r="B17" s="100"/>
      <c r="C17" s="59"/>
      <c r="D17" s="101" t="s">
        <v>29</v>
      </c>
      <c r="E17" s="102"/>
      <c r="F17" s="82">
        <v>48855</v>
      </c>
      <c r="G17" s="51">
        <f t="shared" si="1"/>
        <v>10.223812662837053</v>
      </c>
      <c r="H17" s="82">
        <v>48927</v>
      </c>
      <c r="I17" s="51">
        <f t="shared" si="0"/>
        <v>-0.14715801091421676</v>
      </c>
    </row>
    <row r="18" spans="1:9" ht="18" customHeight="1">
      <c r="A18" s="100"/>
      <c r="B18" s="100"/>
      <c r="C18" s="59"/>
      <c r="D18" s="101" t="s">
        <v>93</v>
      </c>
      <c r="E18" s="103"/>
      <c r="F18" s="82">
        <v>2251</v>
      </c>
      <c r="G18" s="51">
        <f t="shared" si="1"/>
        <v>0.47106339789266616</v>
      </c>
      <c r="H18" s="82">
        <v>1825</v>
      </c>
      <c r="I18" s="51">
        <f t="shared" si="0"/>
        <v>23.342465753424669</v>
      </c>
    </row>
    <row r="19" spans="1:9" ht="18" customHeight="1">
      <c r="A19" s="100"/>
      <c r="B19" s="100"/>
      <c r="C19" s="58"/>
      <c r="D19" s="101" t="s">
        <v>94</v>
      </c>
      <c r="E19" s="103"/>
      <c r="F19" s="82">
        <v>0</v>
      </c>
      <c r="G19" s="51">
        <f t="shared" si="1"/>
        <v>0</v>
      </c>
      <c r="H19" s="82">
        <v>0</v>
      </c>
      <c r="I19" s="51" t="e">
        <f t="shared" si="0"/>
        <v>#DIV/0!</v>
      </c>
    </row>
    <row r="20" spans="1:9" ht="18" customHeight="1">
      <c r="A20" s="100"/>
      <c r="B20" s="100"/>
      <c r="C20" s="80" t="s">
        <v>4</v>
      </c>
      <c r="D20" s="80"/>
      <c r="E20" s="80"/>
      <c r="F20" s="82">
        <v>19426</v>
      </c>
      <c r="G20" s="51">
        <f t="shared" si="1"/>
        <v>4.0652499189084557</v>
      </c>
      <c r="H20" s="82">
        <v>19347</v>
      </c>
      <c r="I20" s="51">
        <f t="shared" si="0"/>
        <v>0.40833204114332222</v>
      </c>
    </row>
    <row r="21" spans="1:9" ht="18" customHeight="1">
      <c r="A21" s="100"/>
      <c r="B21" s="100"/>
      <c r="C21" s="80" t="s">
        <v>5</v>
      </c>
      <c r="D21" s="80"/>
      <c r="E21" s="80"/>
      <c r="F21" s="82">
        <v>132839</v>
      </c>
      <c r="G21" s="51">
        <f t="shared" si="1"/>
        <v>27.799018530725849</v>
      </c>
      <c r="H21" s="82">
        <v>129684</v>
      </c>
      <c r="I21" s="51">
        <f t="shared" si="0"/>
        <v>2.432836741618094</v>
      </c>
    </row>
    <row r="22" spans="1:9" ht="18" customHeight="1">
      <c r="A22" s="100"/>
      <c r="B22" s="100"/>
      <c r="C22" s="80" t="s">
        <v>30</v>
      </c>
      <c r="D22" s="80"/>
      <c r="E22" s="80"/>
      <c r="F22" s="82">
        <v>6070</v>
      </c>
      <c r="G22" s="51">
        <f t="shared" si="1"/>
        <v>1.2702598068451727</v>
      </c>
      <c r="H22" s="82">
        <v>6210</v>
      </c>
      <c r="I22" s="51">
        <f t="shared" si="0"/>
        <v>-2.254428341384862</v>
      </c>
    </row>
    <row r="23" spans="1:9" ht="18" customHeight="1">
      <c r="A23" s="100"/>
      <c r="B23" s="100"/>
      <c r="C23" s="80" t="s">
        <v>6</v>
      </c>
      <c r="D23" s="80"/>
      <c r="E23" s="80"/>
      <c r="F23" s="82">
        <v>64802</v>
      </c>
      <c r="G23" s="51">
        <f t="shared" si="1"/>
        <v>13.561017463456487</v>
      </c>
      <c r="H23" s="82">
        <v>100876</v>
      </c>
      <c r="I23" s="51">
        <f t="shared" si="0"/>
        <v>-35.760735953051267</v>
      </c>
    </row>
    <row r="24" spans="1:9" ht="18" customHeight="1">
      <c r="A24" s="100"/>
      <c r="B24" s="100"/>
      <c r="C24" s="80" t="s">
        <v>31</v>
      </c>
      <c r="D24" s="80"/>
      <c r="E24" s="80"/>
      <c r="F24" s="82">
        <v>758</v>
      </c>
      <c r="G24" s="51">
        <f t="shared" si="1"/>
        <v>0.15862552447918302</v>
      </c>
      <c r="H24" s="82">
        <v>8760</v>
      </c>
      <c r="I24" s="51">
        <f t="shared" si="0"/>
        <v>-91.347031963470315</v>
      </c>
    </row>
    <row r="25" spans="1:9" ht="18" customHeight="1">
      <c r="A25" s="100"/>
      <c r="B25" s="100"/>
      <c r="C25" s="80" t="s">
        <v>7</v>
      </c>
      <c r="D25" s="80"/>
      <c r="E25" s="80"/>
      <c r="F25" s="82">
        <v>29190</v>
      </c>
      <c r="G25" s="51">
        <f t="shared" si="1"/>
        <v>6.1085475719622062</v>
      </c>
      <c r="H25" s="82">
        <v>29482</v>
      </c>
      <c r="I25" s="51">
        <f t="shared" si="0"/>
        <v>-0.99043484159826445</v>
      </c>
    </row>
    <row r="26" spans="1:9" ht="18" customHeight="1">
      <c r="A26" s="100"/>
      <c r="B26" s="100"/>
      <c r="C26" s="80" t="s">
        <v>8</v>
      </c>
      <c r="D26" s="80"/>
      <c r="E26" s="80"/>
      <c r="F26" s="82">
        <v>76779</v>
      </c>
      <c r="G26" s="51">
        <f t="shared" si="1"/>
        <v>16.067426311328749</v>
      </c>
      <c r="H26" s="82">
        <v>74622</v>
      </c>
      <c r="I26" s="51">
        <f t="shared" si="0"/>
        <v>2.8905684650639252</v>
      </c>
    </row>
    <row r="27" spans="1:9" ht="18" customHeight="1">
      <c r="A27" s="100"/>
      <c r="B27" s="100"/>
      <c r="C27" s="80" t="s">
        <v>9</v>
      </c>
      <c r="D27" s="80"/>
      <c r="E27" s="80"/>
      <c r="F27" s="82">
        <f>SUM(F9,F20:F26)</f>
        <v>477855</v>
      </c>
      <c r="G27" s="51">
        <f t="shared" si="1"/>
        <v>100</v>
      </c>
      <c r="H27" s="82">
        <f>SUM(H9,H20:H26)</f>
        <v>515593</v>
      </c>
      <c r="I27" s="51">
        <f t="shared" si="0"/>
        <v>-7.319339091104804</v>
      </c>
    </row>
    <row r="28" spans="1:9" ht="18" customHeight="1">
      <c r="A28" s="100"/>
      <c r="B28" s="100" t="s">
        <v>88</v>
      </c>
      <c r="C28" s="57" t="s">
        <v>10</v>
      </c>
      <c r="D28" s="80"/>
      <c r="E28" s="80"/>
      <c r="F28" s="82">
        <v>186655</v>
      </c>
      <c r="G28" s="51">
        <f t="shared" ref="G28:G45" si="2">F28/$F$45*100</f>
        <v>40.343532239378902</v>
      </c>
      <c r="H28" s="82">
        <v>193463</v>
      </c>
      <c r="I28" s="51">
        <f t="shared" si="0"/>
        <v>-3.5190191406108684</v>
      </c>
    </row>
    <row r="29" spans="1:9" ht="18" customHeight="1">
      <c r="A29" s="100"/>
      <c r="B29" s="100"/>
      <c r="C29" s="59"/>
      <c r="D29" s="80" t="s">
        <v>11</v>
      </c>
      <c r="E29" s="80"/>
      <c r="F29" s="82">
        <v>115307</v>
      </c>
      <c r="G29" s="51">
        <f t="shared" si="2"/>
        <v>24.922405892829353</v>
      </c>
      <c r="H29" s="82">
        <v>120998</v>
      </c>
      <c r="I29" s="51">
        <f t="shared" si="0"/>
        <v>-4.7033835270004491</v>
      </c>
    </row>
    <row r="30" spans="1:9" ht="18" customHeight="1">
      <c r="A30" s="100"/>
      <c r="B30" s="100"/>
      <c r="C30" s="59"/>
      <c r="D30" s="80" t="s">
        <v>32</v>
      </c>
      <c r="E30" s="80"/>
      <c r="F30" s="82">
        <v>11183</v>
      </c>
      <c r="G30" s="51">
        <f t="shared" si="2"/>
        <v>2.4170888593017827</v>
      </c>
      <c r="H30" s="82">
        <v>12133</v>
      </c>
      <c r="I30" s="51">
        <f t="shared" si="0"/>
        <v>-7.8298854364130861</v>
      </c>
    </row>
    <row r="31" spans="1:9" ht="18" customHeight="1">
      <c r="A31" s="100"/>
      <c r="B31" s="100"/>
      <c r="C31" s="58"/>
      <c r="D31" s="80" t="s">
        <v>12</v>
      </c>
      <c r="E31" s="80"/>
      <c r="F31" s="82">
        <v>60165</v>
      </c>
      <c r="G31" s="51">
        <f t="shared" si="2"/>
        <v>13.004037487247766</v>
      </c>
      <c r="H31" s="82">
        <v>60332</v>
      </c>
      <c r="I31" s="51">
        <f t="shared" si="0"/>
        <v>-0.27680169727507531</v>
      </c>
    </row>
    <row r="32" spans="1:9" ht="18" customHeight="1">
      <c r="A32" s="100"/>
      <c r="B32" s="100"/>
      <c r="C32" s="57" t="s">
        <v>13</v>
      </c>
      <c r="D32" s="80"/>
      <c r="E32" s="80"/>
      <c r="F32" s="82">
        <v>211508</v>
      </c>
      <c r="G32" s="51">
        <f t="shared" si="2"/>
        <v>45.71524907924541</v>
      </c>
      <c r="H32" s="82">
        <v>248682</v>
      </c>
      <c r="I32" s="51">
        <f t="shared" si="0"/>
        <v>-14.94840800701297</v>
      </c>
    </row>
    <row r="33" spans="1:9" ht="18" customHeight="1">
      <c r="A33" s="100"/>
      <c r="B33" s="100"/>
      <c r="C33" s="59"/>
      <c r="D33" s="80" t="s">
        <v>14</v>
      </c>
      <c r="E33" s="80"/>
      <c r="F33" s="82">
        <v>21944</v>
      </c>
      <c r="G33" s="51">
        <f t="shared" si="2"/>
        <v>4.7429668182525546</v>
      </c>
      <c r="H33" s="82">
        <v>33075</v>
      </c>
      <c r="I33" s="51">
        <f t="shared" si="0"/>
        <v>-33.653817082388514</v>
      </c>
    </row>
    <row r="34" spans="1:9" ht="18" customHeight="1">
      <c r="A34" s="100"/>
      <c r="B34" s="100"/>
      <c r="C34" s="59"/>
      <c r="D34" s="80" t="s">
        <v>33</v>
      </c>
      <c r="E34" s="80"/>
      <c r="F34" s="82">
        <v>7551</v>
      </c>
      <c r="G34" s="51">
        <f t="shared" si="2"/>
        <v>1.632069925475075</v>
      </c>
      <c r="H34" s="82">
        <v>5709</v>
      </c>
      <c r="I34" s="51">
        <f t="shared" si="0"/>
        <v>32.264844981607979</v>
      </c>
    </row>
    <row r="35" spans="1:9" ht="18" customHeight="1">
      <c r="A35" s="100"/>
      <c r="B35" s="100"/>
      <c r="C35" s="59"/>
      <c r="D35" s="80" t="s">
        <v>34</v>
      </c>
      <c r="E35" s="80"/>
      <c r="F35" s="82">
        <v>124380</v>
      </c>
      <c r="G35" s="51">
        <f t="shared" si="2"/>
        <v>26.883440250376083</v>
      </c>
      <c r="H35" s="82">
        <v>145991</v>
      </c>
      <c r="I35" s="51">
        <f t="shared" si="0"/>
        <v>-14.802967306203808</v>
      </c>
    </row>
    <row r="36" spans="1:9" ht="18" customHeight="1">
      <c r="A36" s="100"/>
      <c r="B36" s="100"/>
      <c r="C36" s="59"/>
      <c r="D36" s="80" t="s">
        <v>35</v>
      </c>
      <c r="E36" s="80"/>
      <c r="F36" s="82">
        <v>5953</v>
      </c>
      <c r="G36" s="51">
        <f t="shared" si="2"/>
        <v>1.2866788857572666</v>
      </c>
      <c r="H36" s="82">
        <v>5859</v>
      </c>
      <c r="I36" s="51">
        <f t="shared" si="0"/>
        <v>1.6043693463048347</v>
      </c>
    </row>
    <row r="37" spans="1:9" ht="18" customHeight="1">
      <c r="A37" s="100"/>
      <c r="B37" s="100"/>
      <c r="C37" s="59"/>
      <c r="D37" s="80" t="s">
        <v>15</v>
      </c>
      <c r="E37" s="80"/>
      <c r="F37" s="82">
        <v>12839</v>
      </c>
      <c r="G37" s="51">
        <f t="shared" si="2"/>
        <v>2.7750159943284975</v>
      </c>
      <c r="H37" s="82">
        <v>19156</v>
      </c>
      <c r="I37" s="51">
        <f t="shared" si="0"/>
        <v>-32.976613071622474</v>
      </c>
    </row>
    <row r="38" spans="1:9" ht="18" customHeight="1">
      <c r="A38" s="100"/>
      <c r="B38" s="100"/>
      <c r="C38" s="58"/>
      <c r="D38" s="80" t="s">
        <v>36</v>
      </c>
      <c r="E38" s="80"/>
      <c r="F38" s="82">
        <v>38842</v>
      </c>
      <c r="G38" s="51">
        <f t="shared" si="2"/>
        <v>8.3952933446302289</v>
      </c>
      <c r="H38" s="82">
        <v>38892</v>
      </c>
      <c r="I38" s="51">
        <f t="shared" si="0"/>
        <v>-0.12856114367993943</v>
      </c>
    </row>
    <row r="39" spans="1:9" ht="18" customHeight="1">
      <c r="A39" s="100"/>
      <c r="B39" s="100"/>
      <c r="C39" s="57" t="s">
        <v>16</v>
      </c>
      <c r="D39" s="80"/>
      <c r="E39" s="80"/>
      <c r="F39" s="82">
        <v>64501</v>
      </c>
      <c r="G39" s="51">
        <f t="shared" si="2"/>
        <v>13.941218681375686</v>
      </c>
      <c r="H39" s="82">
        <v>59138</v>
      </c>
      <c r="I39" s="51">
        <f t="shared" si="0"/>
        <v>9.0686191619601573</v>
      </c>
    </row>
    <row r="40" spans="1:9" ht="18" customHeight="1">
      <c r="A40" s="100"/>
      <c r="B40" s="100"/>
      <c r="C40" s="59"/>
      <c r="D40" s="57" t="s">
        <v>17</v>
      </c>
      <c r="E40" s="80"/>
      <c r="F40" s="82">
        <v>64294</v>
      </c>
      <c r="G40" s="51">
        <f t="shared" si="2"/>
        <v>13.896477789497347</v>
      </c>
      <c r="H40" s="82">
        <v>58816</v>
      </c>
      <c r="I40" s="51">
        <f t="shared" si="0"/>
        <v>9.3137921653971603</v>
      </c>
    </row>
    <row r="41" spans="1:9" ht="18" customHeight="1">
      <c r="A41" s="100"/>
      <c r="B41" s="100"/>
      <c r="C41" s="59"/>
      <c r="D41" s="59"/>
      <c r="E41" s="53" t="s">
        <v>91</v>
      </c>
      <c r="F41" s="82">
        <v>40217</v>
      </c>
      <c r="G41" s="51">
        <f t="shared" si="2"/>
        <v>8.6924852592810335</v>
      </c>
      <c r="H41" s="82">
        <v>36580</v>
      </c>
      <c r="I41" s="54">
        <f t="shared" si="0"/>
        <v>9.9425915800984264</v>
      </c>
    </row>
    <row r="42" spans="1:9" ht="18" customHeight="1">
      <c r="A42" s="100"/>
      <c r="B42" s="100"/>
      <c r="C42" s="59"/>
      <c r="D42" s="58"/>
      <c r="E42" s="46" t="s">
        <v>37</v>
      </c>
      <c r="F42" s="82">
        <v>24077</v>
      </c>
      <c r="G42" s="51">
        <f t="shared" si="2"/>
        <v>5.2039925302163121</v>
      </c>
      <c r="H42" s="82">
        <v>22236</v>
      </c>
      <c r="I42" s="54">
        <f t="shared" si="0"/>
        <v>8.2793667925886041</v>
      </c>
    </row>
    <row r="43" spans="1:9" ht="18" customHeight="1">
      <c r="A43" s="100"/>
      <c r="B43" s="100"/>
      <c r="C43" s="59"/>
      <c r="D43" s="80" t="s">
        <v>38</v>
      </c>
      <c r="E43" s="80"/>
      <c r="F43" s="82">
        <v>207</v>
      </c>
      <c r="G43" s="51">
        <f t="shared" si="2"/>
        <v>4.4740891878339357E-2</v>
      </c>
      <c r="H43" s="82">
        <v>321</v>
      </c>
      <c r="I43" s="54">
        <f t="shared" si="0"/>
        <v>-35.514018691588788</v>
      </c>
    </row>
    <row r="44" spans="1:9" ht="18" customHeight="1">
      <c r="A44" s="100"/>
      <c r="B44" s="100"/>
      <c r="C44" s="58"/>
      <c r="D44" s="80" t="s">
        <v>39</v>
      </c>
      <c r="E44" s="80"/>
      <c r="F44" s="82">
        <v>0</v>
      </c>
      <c r="G44" s="51">
        <f t="shared" si="2"/>
        <v>0</v>
      </c>
      <c r="H44" s="82">
        <v>0</v>
      </c>
      <c r="I44" s="51" t="e">
        <f t="shared" si="0"/>
        <v>#DIV/0!</v>
      </c>
    </row>
    <row r="45" spans="1:9" ht="18" customHeight="1">
      <c r="A45" s="100"/>
      <c r="B45" s="100"/>
      <c r="C45" s="46" t="s">
        <v>18</v>
      </c>
      <c r="D45" s="46"/>
      <c r="E45" s="46"/>
      <c r="F45" s="82">
        <f>SUM(F28,F32,F39)</f>
        <v>462664</v>
      </c>
      <c r="G45" s="51">
        <f t="shared" si="2"/>
        <v>100</v>
      </c>
      <c r="H45" s="82">
        <f>SUM(H28,H32,H39)</f>
        <v>501283</v>
      </c>
      <c r="I45" s="51">
        <f t="shared" si="0"/>
        <v>-7.7040314552857314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A6" sqref="A6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3" t="s">
        <v>0</v>
      </c>
      <c r="B1" s="33"/>
      <c r="C1" s="21" t="s">
        <v>231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6" customFormat="1" ht="29.25" customHeight="1">
      <c r="A6" s="49" t="s">
        <v>114</v>
      </c>
      <c r="B6" s="47"/>
      <c r="C6" s="47"/>
      <c r="D6" s="47"/>
      <c r="E6" s="85" t="s">
        <v>216</v>
      </c>
      <c r="F6" s="85" t="s">
        <v>217</v>
      </c>
      <c r="G6" s="85" t="s">
        <v>221</v>
      </c>
      <c r="H6" s="85" t="s">
        <v>223</v>
      </c>
      <c r="I6" s="85" t="s">
        <v>230</v>
      </c>
    </row>
    <row r="7" spans="1:9" ht="27" customHeight="1">
      <c r="A7" s="100" t="s">
        <v>115</v>
      </c>
      <c r="B7" s="57" t="s">
        <v>116</v>
      </c>
      <c r="C7" s="80"/>
      <c r="D7" s="84" t="s">
        <v>117</v>
      </c>
      <c r="E7" s="85">
        <v>446907</v>
      </c>
      <c r="F7" s="85">
        <v>492818</v>
      </c>
      <c r="G7" s="85">
        <v>519685</v>
      </c>
      <c r="H7" s="85">
        <v>515593</v>
      </c>
      <c r="I7" s="85">
        <v>477855</v>
      </c>
    </row>
    <row r="8" spans="1:9" ht="27" customHeight="1">
      <c r="A8" s="100"/>
      <c r="B8" s="73"/>
      <c r="C8" s="80" t="s">
        <v>118</v>
      </c>
      <c r="D8" s="84" t="s">
        <v>41</v>
      </c>
      <c r="E8" s="83">
        <v>263879</v>
      </c>
      <c r="F8" s="83">
        <v>269891</v>
      </c>
      <c r="G8" s="83">
        <v>296353</v>
      </c>
      <c r="H8" s="65">
        <v>296250</v>
      </c>
      <c r="I8" s="65">
        <v>300841</v>
      </c>
    </row>
    <row r="9" spans="1:9" ht="27" customHeight="1">
      <c r="A9" s="100"/>
      <c r="B9" s="80" t="s">
        <v>119</v>
      </c>
      <c r="C9" s="80"/>
      <c r="D9" s="84"/>
      <c r="E9" s="83">
        <v>436102</v>
      </c>
      <c r="F9" s="83">
        <v>478524</v>
      </c>
      <c r="G9" s="83">
        <v>505520</v>
      </c>
      <c r="H9" s="66">
        <v>501283</v>
      </c>
      <c r="I9" s="66">
        <v>462664</v>
      </c>
    </row>
    <row r="10" spans="1:9" ht="27" customHeight="1">
      <c r="A10" s="100"/>
      <c r="B10" s="80" t="s">
        <v>120</v>
      </c>
      <c r="C10" s="80"/>
      <c r="D10" s="84"/>
      <c r="E10" s="83">
        <v>10805</v>
      </c>
      <c r="F10" s="83">
        <v>14294</v>
      </c>
      <c r="G10" s="83">
        <v>14166</v>
      </c>
      <c r="H10" s="66">
        <v>14311</v>
      </c>
      <c r="I10" s="66">
        <v>15190</v>
      </c>
    </row>
    <row r="11" spans="1:9" ht="27" customHeight="1">
      <c r="A11" s="100"/>
      <c r="B11" s="80" t="s">
        <v>121</v>
      </c>
      <c r="C11" s="80"/>
      <c r="D11" s="84"/>
      <c r="E11" s="83">
        <v>5549</v>
      </c>
      <c r="F11" s="83">
        <v>4513</v>
      </c>
      <c r="G11" s="83">
        <v>7232</v>
      </c>
      <c r="H11" s="66">
        <v>7773</v>
      </c>
      <c r="I11" s="66">
        <v>8084</v>
      </c>
    </row>
    <row r="12" spans="1:9" ht="27" customHeight="1">
      <c r="A12" s="100"/>
      <c r="B12" s="80" t="s">
        <v>122</v>
      </c>
      <c r="C12" s="80"/>
      <c r="D12" s="84"/>
      <c r="E12" s="83">
        <v>5256</v>
      </c>
      <c r="F12" s="83">
        <v>9781</v>
      </c>
      <c r="G12" s="83">
        <v>6934</v>
      </c>
      <c r="H12" s="66">
        <v>6538</v>
      </c>
      <c r="I12" s="66">
        <v>7107</v>
      </c>
    </row>
    <row r="13" spans="1:9" ht="27" customHeight="1">
      <c r="A13" s="100"/>
      <c r="B13" s="80" t="s">
        <v>123</v>
      </c>
      <c r="C13" s="80"/>
      <c r="D13" s="84"/>
      <c r="E13" s="83">
        <v>897</v>
      </c>
      <c r="F13" s="83">
        <v>4525</v>
      </c>
      <c r="G13" s="83">
        <v>-2847</v>
      </c>
      <c r="H13" s="66">
        <v>-396</v>
      </c>
      <c r="I13" s="66">
        <v>569</v>
      </c>
    </row>
    <row r="14" spans="1:9" ht="27" customHeight="1">
      <c r="A14" s="100"/>
      <c r="B14" s="80" t="s">
        <v>124</v>
      </c>
      <c r="C14" s="80"/>
      <c r="D14" s="84"/>
      <c r="E14" s="83">
        <v>0</v>
      </c>
      <c r="F14" s="83">
        <v>0</v>
      </c>
      <c r="G14" s="83">
        <v>0</v>
      </c>
      <c r="H14" s="66">
        <v>0</v>
      </c>
      <c r="I14" s="66">
        <v>0</v>
      </c>
    </row>
    <row r="15" spans="1:9" ht="27" customHeight="1">
      <c r="A15" s="100"/>
      <c r="B15" s="80" t="s">
        <v>125</v>
      </c>
      <c r="C15" s="80"/>
      <c r="D15" s="84"/>
      <c r="E15" s="83">
        <v>574</v>
      </c>
      <c r="F15" s="83">
        <v>4341</v>
      </c>
      <c r="G15" s="83">
        <v>1946</v>
      </c>
      <c r="H15" s="66">
        <v>-192</v>
      </c>
      <c r="I15" s="66">
        <v>198</v>
      </c>
    </row>
    <row r="16" spans="1:9" ht="27" customHeight="1">
      <c r="A16" s="100"/>
      <c r="B16" s="80" t="s">
        <v>126</v>
      </c>
      <c r="C16" s="80"/>
      <c r="D16" s="84" t="s">
        <v>42</v>
      </c>
      <c r="E16" s="83">
        <v>49231</v>
      </c>
      <c r="F16" s="83">
        <v>49233</v>
      </c>
      <c r="G16" s="83">
        <v>64809</v>
      </c>
      <c r="H16" s="66">
        <v>76238</v>
      </c>
      <c r="I16" s="66">
        <v>79579</v>
      </c>
    </row>
    <row r="17" spans="1:9" ht="27" customHeight="1">
      <c r="A17" s="100"/>
      <c r="B17" s="80" t="s">
        <v>127</v>
      </c>
      <c r="C17" s="80"/>
      <c r="D17" s="84" t="s">
        <v>43</v>
      </c>
      <c r="E17" s="83">
        <v>37516</v>
      </c>
      <c r="F17" s="83">
        <v>40894</v>
      </c>
      <c r="G17" s="83">
        <v>62830</v>
      </c>
      <c r="H17" s="66">
        <v>49043</v>
      </c>
      <c r="I17" s="66">
        <v>36099</v>
      </c>
    </row>
    <row r="18" spans="1:9" ht="27" customHeight="1">
      <c r="A18" s="100"/>
      <c r="B18" s="80" t="s">
        <v>128</v>
      </c>
      <c r="C18" s="80"/>
      <c r="D18" s="84" t="s">
        <v>44</v>
      </c>
      <c r="E18" s="83">
        <v>864730</v>
      </c>
      <c r="F18" s="83">
        <v>860539</v>
      </c>
      <c r="G18" s="83">
        <v>851299</v>
      </c>
      <c r="H18" s="66">
        <v>824420</v>
      </c>
      <c r="I18" s="66">
        <v>797307</v>
      </c>
    </row>
    <row r="19" spans="1:9" ht="27" customHeight="1">
      <c r="A19" s="100"/>
      <c r="B19" s="80" t="s">
        <v>129</v>
      </c>
      <c r="C19" s="80"/>
      <c r="D19" s="84" t="s">
        <v>130</v>
      </c>
      <c r="E19" s="83">
        <f>E17+E18-E16</f>
        <v>853015</v>
      </c>
      <c r="F19" s="83">
        <f>F17+F18-F16</f>
        <v>852200</v>
      </c>
      <c r="G19" s="83">
        <f>G17+G18-G16</f>
        <v>849320</v>
      </c>
      <c r="H19" s="83">
        <f>H17+H18-H16</f>
        <v>797225</v>
      </c>
      <c r="I19" s="83">
        <f>I17+I18-I16</f>
        <v>753827</v>
      </c>
    </row>
    <row r="20" spans="1:9" ht="27" customHeight="1">
      <c r="A20" s="100"/>
      <c r="B20" s="80" t="s">
        <v>131</v>
      </c>
      <c r="C20" s="80"/>
      <c r="D20" s="84" t="s">
        <v>132</v>
      </c>
      <c r="E20" s="67">
        <f>E18/E8</f>
        <v>3.2769943799999242</v>
      </c>
      <c r="F20" s="67">
        <f>F18/F8</f>
        <v>3.1884686780959721</v>
      </c>
      <c r="G20" s="67">
        <f>G18/G8</f>
        <v>2.8725843841634808</v>
      </c>
      <c r="H20" s="67">
        <f>H18/H8</f>
        <v>2.7828523206751057</v>
      </c>
      <c r="I20" s="67">
        <f>I18/I8</f>
        <v>2.6502604365761315</v>
      </c>
    </row>
    <row r="21" spans="1:9" ht="27" customHeight="1">
      <c r="A21" s="100"/>
      <c r="B21" s="80" t="s">
        <v>133</v>
      </c>
      <c r="C21" s="80"/>
      <c r="D21" s="84" t="s">
        <v>134</v>
      </c>
      <c r="E21" s="67">
        <f>E19/E8</f>
        <v>3.2325990321321516</v>
      </c>
      <c r="F21" s="67">
        <f>F19/F8</f>
        <v>3.1575710194115403</v>
      </c>
      <c r="G21" s="67">
        <f>G19/G8</f>
        <v>2.8659065371364556</v>
      </c>
      <c r="H21" s="67">
        <f>H19/H8</f>
        <v>2.6910548523206752</v>
      </c>
      <c r="I21" s="67">
        <f>I19/I8</f>
        <v>2.5057322638869035</v>
      </c>
    </row>
    <row r="22" spans="1:9" ht="27" customHeight="1">
      <c r="A22" s="100"/>
      <c r="B22" s="80" t="s">
        <v>135</v>
      </c>
      <c r="C22" s="80"/>
      <c r="D22" s="84" t="s">
        <v>136</v>
      </c>
      <c r="E22" s="83">
        <f>E18/E24*1000000</f>
        <v>885755.17048172466</v>
      </c>
      <c r="F22" s="83">
        <f>F18/F24*1000000</f>
        <v>905597.93063676276</v>
      </c>
      <c r="G22" s="83">
        <f>G18/G24*1000000</f>
        <v>895874.11233325326</v>
      </c>
      <c r="H22" s="83">
        <f>H18/H24*1000000</f>
        <v>867587.69326615054</v>
      </c>
      <c r="I22" s="83">
        <f>I18/I24*1000000</f>
        <v>839055.02165759529</v>
      </c>
    </row>
    <row r="23" spans="1:9" ht="27" customHeight="1">
      <c r="A23" s="100"/>
      <c r="B23" s="80" t="s">
        <v>137</v>
      </c>
      <c r="C23" s="80"/>
      <c r="D23" s="84" t="s">
        <v>138</v>
      </c>
      <c r="E23" s="83">
        <f>E19/E24*1000000</f>
        <v>873755.33027473127</v>
      </c>
      <c r="F23" s="83">
        <f>F19/F24*1000000</f>
        <v>896822.28985397436</v>
      </c>
      <c r="G23" s="83">
        <f>G19/G24*1000000</f>
        <v>893791.48934378964</v>
      </c>
      <c r="H23" s="83">
        <f>H19/H24*1000000</f>
        <v>838968.7280319581</v>
      </c>
      <c r="I23" s="83">
        <f>I19/I24*1000000</f>
        <v>793298.35284411162</v>
      </c>
    </row>
    <row r="24" spans="1:9" ht="27" customHeight="1">
      <c r="A24" s="100"/>
      <c r="B24" s="68" t="s">
        <v>139</v>
      </c>
      <c r="C24" s="69"/>
      <c r="D24" s="84" t="s">
        <v>140</v>
      </c>
      <c r="E24" s="83">
        <v>976263</v>
      </c>
      <c r="F24" s="83">
        <v>950244</v>
      </c>
      <c r="G24" s="66">
        <v>950244</v>
      </c>
      <c r="H24" s="66">
        <v>950244</v>
      </c>
      <c r="I24" s="66">
        <v>950244</v>
      </c>
    </row>
    <row r="25" spans="1:9" ht="27" customHeight="1">
      <c r="A25" s="100"/>
      <c r="B25" s="46" t="s">
        <v>141</v>
      </c>
      <c r="C25" s="46"/>
      <c r="D25" s="46"/>
      <c r="E25" s="83">
        <v>258631</v>
      </c>
      <c r="F25" s="83">
        <v>261687</v>
      </c>
      <c r="G25" s="83">
        <v>275725</v>
      </c>
      <c r="H25" s="82">
        <v>268414</v>
      </c>
      <c r="I25" s="82">
        <v>270112</v>
      </c>
    </row>
    <row r="26" spans="1:9" ht="27" customHeight="1">
      <c r="A26" s="100"/>
      <c r="B26" s="46" t="s">
        <v>142</v>
      </c>
      <c r="C26" s="46"/>
      <c r="D26" s="46"/>
      <c r="E26" s="70">
        <v>0.49</v>
      </c>
      <c r="F26" s="70">
        <v>0.48699999999999999</v>
      </c>
      <c r="G26" s="70">
        <v>0.46100000000000002</v>
      </c>
      <c r="H26" s="71">
        <v>0.45100000000000001</v>
      </c>
      <c r="I26" s="71">
        <v>0.443</v>
      </c>
    </row>
    <row r="27" spans="1:9" ht="27" customHeight="1">
      <c r="A27" s="100"/>
      <c r="B27" s="46" t="s">
        <v>143</v>
      </c>
      <c r="C27" s="46"/>
      <c r="D27" s="46"/>
      <c r="E27" s="54">
        <v>2</v>
      </c>
      <c r="F27" s="54">
        <v>3.7</v>
      </c>
      <c r="G27" s="54">
        <v>2.5</v>
      </c>
      <c r="H27" s="51">
        <v>2.4</v>
      </c>
      <c r="I27" s="51">
        <v>2.6</v>
      </c>
    </row>
    <row r="28" spans="1:9" ht="27" customHeight="1">
      <c r="A28" s="100"/>
      <c r="B28" s="46" t="s">
        <v>144</v>
      </c>
      <c r="C28" s="46"/>
      <c r="D28" s="46"/>
      <c r="E28" s="54">
        <v>96.8</v>
      </c>
      <c r="F28" s="54">
        <v>96</v>
      </c>
      <c r="G28" s="54">
        <v>89.9</v>
      </c>
      <c r="H28" s="51">
        <v>94</v>
      </c>
      <c r="I28" s="51">
        <v>92.4</v>
      </c>
    </row>
    <row r="29" spans="1:9" ht="27" customHeight="1">
      <c r="A29" s="100"/>
      <c r="B29" s="46" t="s">
        <v>145</v>
      </c>
      <c r="C29" s="46"/>
      <c r="D29" s="46"/>
      <c r="E29" s="54">
        <v>48.3</v>
      </c>
      <c r="F29" s="54">
        <v>44.1</v>
      </c>
      <c r="G29" s="54">
        <v>42.9</v>
      </c>
      <c r="H29" s="51">
        <v>45.6</v>
      </c>
      <c r="I29" s="51">
        <v>54.4</v>
      </c>
    </row>
    <row r="30" spans="1:9" ht="27" customHeight="1">
      <c r="A30" s="100"/>
      <c r="B30" s="100" t="s">
        <v>146</v>
      </c>
      <c r="C30" s="46" t="s">
        <v>147</v>
      </c>
      <c r="D30" s="46"/>
      <c r="E30" s="54">
        <v>0</v>
      </c>
      <c r="F30" s="54">
        <v>0</v>
      </c>
      <c r="G30" s="54">
        <v>0</v>
      </c>
      <c r="H30" s="51">
        <v>0</v>
      </c>
      <c r="I30" s="51">
        <v>0</v>
      </c>
    </row>
    <row r="31" spans="1:9" ht="27" customHeight="1">
      <c r="A31" s="100"/>
      <c r="B31" s="100"/>
      <c r="C31" s="46" t="s">
        <v>148</v>
      </c>
      <c r="D31" s="46"/>
      <c r="E31" s="54">
        <v>0</v>
      </c>
      <c r="F31" s="54">
        <v>0</v>
      </c>
      <c r="G31" s="54">
        <v>0</v>
      </c>
      <c r="H31" s="51">
        <v>0</v>
      </c>
      <c r="I31" s="51">
        <v>0</v>
      </c>
    </row>
    <row r="32" spans="1:9" ht="27" customHeight="1">
      <c r="A32" s="100"/>
      <c r="B32" s="100"/>
      <c r="C32" s="46" t="s">
        <v>149</v>
      </c>
      <c r="D32" s="46"/>
      <c r="E32" s="54">
        <v>9.6</v>
      </c>
      <c r="F32" s="54">
        <v>9.5</v>
      </c>
      <c r="G32" s="54">
        <v>9.5</v>
      </c>
      <c r="H32" s="51">
        <v>9.9</v>
      </c>
      <c r="I32" s="51">
        <v>10.199999999999999</v>
      </c>
    </row>
    <row r="33" spans="1:9" ht="27" customHeight="1">
      <c r="A33" s="100"/>
      <c r="B33" s="100"/>
      <c r="C33" s="46" t="s">
        <v>150</v>
      </c>
      <c r="D33" s="46"/>
      <c r="E33" s="54">
        <v>202.9</v>
      </c>
      <c r="F33" s="54">
        <v>197.6</v>
      </c>
      <c r="G33" s="54">
        <v>174.5</v>
      </c>
      <c r="H33" s="72">
        <v>170.9</v>
      </c>
      <c r="I33" s="72">
        <v>165.1</v>
      </c>
    </row>
    <row r="34" spans="1:9" ht="27" customHeight="1">
      <c r="A34" s="2" t="s">
        <v>229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0"/>
  <sheetViews>
    <sheetView view="pageBreakPreview" zoomScale="85" zoomScaleNormal="100" zoomScaleSheetLayoutView="85" workbookViewId="0">
      <pane xSplit="5" ySplit="7" topLeftCell="F23" activePane="bottomRight" state="frozen"/>
      <selection activeCell="L8" sqref="L8"/>
      <selection pane="topRight" activeCell="L8" sqref="L8"/>
      <selection pane="bottomLeft" activeCell="L8" sqref="L8"/>
      <selection pane="bottomRight" activeCell="O37" sqref="O37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231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243</v>
      </c>
      <c r="B5" s="12"/>
      <c r="C5" s="12"/>
      <c r="D5" s="12"/>
      <c r="K5" s="15"/>
      <c r="O5" s="15" t="s">
        <v>47</v>
      </c>
    </row>
    <row r="6" spans="1:25" ht="15.95" customHeight="1">
      <c r="A6" s="106" t="s">
        <v>48</v>
      </c>
      <c r="B6" s="107"/>
      <c r="C6" s="107"/>
      <c r="D6" s="107"/>
      <c r="E6" s="122"/>
      <c r="F6" s="111" t="s">
        <v>235</v>
      </c>
      <c r="G6" s="111"/>
      <c r="H6" s="111" t="s">
        <v>236</v>
      </c>
      <c r="I6" s="111"/>
      <c r="J6" s="111"/>
      <c r="K6" s="111"/>
      <c r="L6" s="111"/>
      <c r="M6" s="111"/>
      <c r="N6" s="111"/>
      <c r="O6" s="111"/>
    </row>
    <row r="7" spans="1:25" ht="15.95" customHeight="1">
      <c r="A7" s="107"/>
      <c r="B7" s="107"/>
      <c r="C7" s="107"/>
      <c r="D7" s="107"/>
      <c r="E7" s="122"/>
      <c r="F7" s="50" t="s">
        <v>219</v>
      </c>
      <c r="G7" s="50" t="s">
        <v>220</v>
      </c>
      <c r="H7" s="50" t="s">
        <v>219</v>
      </c>
      <c r="I7" s="50" t="s">
        <v>220</v>
      </c>
      <c r="J7" s="50" t="s">
        <v>219</v>
      </c>
      <c r="K7" s="50" t="s">
        <v>220</v>
      </c>
      <c r="L7" s="50" t="s">
        <v>219</v>
      </c>
      <c r="M7" s="50" t="s">
        <v>220</v>
      </c>
      <c r="N7" s="50" t="s">
        <v>219</v>
      </c>
      <c r="O7" s="50" t="s">
        <v>220</v>
      </c>
    </row>
    <row r="8" spans="1:25" ht="15.95" customHeight="1">
      <c r="A8" s="104" t="s">
        <v>82</v>
      </c>
      <c r="B8" s="57" t="s">
        <v>49</v>
      </c>
      <c r="C8" s="86"/>
      <c r="D8" s="86"/>
      <c r="E8" s="93" t="s">
        <v>40</v>
      </c>
      <c r="F8" s="77">
        <v>27704</v>
      </c>
      <c r="G8" s="77">
        <v>29899</v>
      </c>
      <c r="H8" s="77">
        <v>2068</v>
      </c>
      <c r="I8" s="77">
        <v>1856</v>
      </c>
      <c r="J8" s="88"/>
      <c r="K8" s="88"/>
      <c r="L8" s="88"/>
      <c r="M8" s="88"/>
      <c r="N8" s="88"/>
      <c r="O8" s="88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04"/>
      <c r="B9" s="59"/>
      <c r="C9" s="86" t="s">
        <v>50</v>
      </c>
      <c r="D9" s="86"/>
      <c r="E9" s="93" t="s">
        <v>41</v>
      </c>
      <c r="F9" s="77">
        <v>27690</v>
      </c>
      <c r="G9" s="77">
        <v>29896</v>
      </c>
      <c r="H9" s="77">
        <v>2068</v>
      </c>
      <c r="I9" s="77">
        <v>1856</v>
      </c>
      <c r="J9" s="88"/>
      <c r="K9" s="88"/>
      <c r="L9" s="88"/>
      <c r="M9" s="88"/>
      <c r="N9" s="88"/>
      <c r="O9" s="88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04"/>
      <c r="B10" s="58"/>
      <c r="C10" s="86" t="s">
        <v>51</v>
      </c>
      <c r="D10" s="86"/>
      <c r="E10" s="93" t="s">
        <v>42</v>
      </c>
      <c r="F10" s="77">
        <v>14</v>
      </c>
      <c r="G10" s="77">
        <v>3</v>
      </c>
      <c r="H10" s="77">
        <v>15</v>
      </c>
      <c r="I10" s="77">
        <v>0</v>
      </c>
      <c r="J10" s="62"/>
      <c r="K10" s="62"/>
      <c r="L10" s="88"/>
      <c r="M10" s="88"/>
      <c r="N10" s="88"/>
      <c r="O10" s="88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04"/>
      <c r="B11" s="57" t="s">
        <v>52</v>
      </c>
      <c r="C11" s="86"/>
      <c r="D11" s="86"/>
      <c r="E11" s="93" t="s">
        <v>43</v>
      </c>
      <c r="F11" s="77">
        <v>29570</v>
      </c>
      <c r="G11" s="77">
        <v>28769</v>
      </c>
      <c r="H11" s="77">
        <v>1987</v>
      </c>
      <c r="I11" s="77">
        <v>1868</v>
      </c>
      <c r="J11" s="88"/>
      <c r="K11" s="88"/>
      <c r="L11" s="88"/>
      <c r="M11" s="88"/>
      <c r="N11" s="88"/>
      <c r="O11" s="88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04"/>
      <c r="B12" s="59"/>
      <c r="C12" s="86" t="s">
        <v>53</v>
      </c>
      <c r="D12" s="86"/>
      <c r="E12" s="93" t="s">
        <v>44</v>
      </c>
      <c r="F12" s="77">
        <v>29458</v>
      </c>
      <c r="G12" s="77">
        <v>28760</v>
      </c>
      <c r="H12" s="77">
        <v>1987</v>
      </c>
      <c r="I12" s="77">
        <v>1868</v>
      </c>
      <c r="J12" s="88"/>
      <c r="K12" s="88"/>
      <c r="L12" s="88"/>
      <c r="M12" s="88"/>
      <c r="N12" s="88"/>
      <c r="O12" s="88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04"/>
      <c r="B13" s="58"/>
      <c r="C13" s="86" t="s">
        <v>54</v>
      </c>
      <c r="D13" s="86"/>
      <c r="E13" s="93" t="s">
        <v>45</v>
      </c>
      <c r="F13" s="77">
        <v>112</v>
      </c>
      <c r="G13" s="77">
        <v>9</v>
      </c>
      <c r="H13" s="90">
        <v>15</v>
      </c>
      <c r="I13" s="90">
        <v>0</v>
      </c>
      <c r="J13" s="62"/>
      <c r="K13" s="62"/>
      <c r="L13" s="88"/>
      <c r="M13" s="88"/>
      <c r="N13" s="88"/>
      <c r="O13" s="88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04"/>
      <c r="B14" s="86" t="s">
        <v>55</v>
      </c>
      <c r="C14" s="86"/>
      <c r="D14" s="86"/>
      <c r="E14" s="93" t="s">
        <v>96</v>
      </c>
      <c r="F14" s="77">
        <f t="shared" ref="F14:O15" si="0">F9-F12</f>
        <v>-1768</v>
      </c>
      <c r="G14" s="77">
        <f t="shared" si="0"/>
        <v>1136</v>
      </c>
      <c r="H14" s="77">
        <f t="shared" si="0"/>
        <v>81</v>
      </c>
      <c r="I14" s="77">
        <f t="shared" si="0"/>
        <v>-12</v>
      </c>
      <c r="J14" s="88">
        <f t="shared" si="0"/>
        <v>0</v>
      </c>
      <c r="K14" s="88">
        <f t="shared" si="0"/>
        <v>0</v>
      </c>
      <c r="L14" s="88">
        <f t="shared" si="0"/>
        <v>0</v>
      </c>
      <c r="M14" s="88">
        <f t="shared" si="0"/>
        <v>0</v>
      </c>
      <c r="N14" s="88">
        <f t="shared" si="0"/>
        <v>0</v>
      </c>
      <c r="O14" s="88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04"/>
      <c r="B15" s="86" t="s">
        <v>56</v>
      </c>
      <c r="C15" s="86"/>
      <c r="D15" s="86"/>
      <c r="E15" s="93" t="s">
        <v>97</v>
      </c>
      <c r="F15" s="77">
        <f t="shared" si="0"/>
        <v>-98</v>
      </c>
      <c r="G15" s="77">
        <f t="shared" si="0"/>
        <v>-6</v>
      </c>
      <c r="H15" s="77">
        <f t="shared" si="0"/>
        <v>0</v>
      </c>
      <c r="I15" s="77">
        <f t="shared" si="0"/>
        <v>0</v>
      </c>
      <c r="J15" s="88">
        <f t="shared" si="0"/>
        <v>0</v>
      </c>
      <c r="K15" s="88">
        <f t="shared" si="0"/>
        <v>0</v>
      </c>
      <c r="L15" s="88">
        <f t="shared" si="0"/>
        <v>0</v>
      </c>
      <c r="M15" s="88">
        <f t="shared" si="0"/>
        <v>0</v>
      </c>
      <c r="N15" s="88">
        <f t="shared" si="0"/>
        <v>0</v>
      </c>
      <c r="O15" s="88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04"/>
      <c r="B16" s="86" t="s">
        <v>57</v>
      </c>
      <c r="C16" s="86"/>
      <c r="D16" s="86"/>
      <c r="E16" s="93" t="s">
        <v>98</v>
      </c>
      <c r="F16" s="77">
        <f t="shared" ref="F16:O16" si="1">F8-F11</f>
        <v>-1866</v>
      </c>
      <c r="G16" s="77">
        <f t="shared" si="1"/>
        <v>1130</v>
      </c>
      <c r="H16" s="77">
        <f t="shared" si="1"/>
        <v>81</v>
      </c>
      <c r="I16" s="77">
        <f t="shared" si="1"/>
        <v>-12</v>
      </c>
      <c r="J16" s="88">
        <f t="shared" si="1"/>
        <v>0</v>
      </c>
      <c r="K16" s="88">
        <f t="shared" si="1"/>
        <v>0</v>
      </c>
      <c r="L16" s="88">
        <f t="shared" si="1"/>
        <v>0</v>
      </c>
      <c r="M16" s="88">
        <f t="shared" si="1"/>
        <v>0</v>
      </c>
      <c r="N16" s="88">
        <f t="shared" si="1"/>
        <v>0</v>
      </c>
      <c r="O16" s="88">
        <f t="shared" si="1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04"/>
      <c r="B17" s="86" t="s">
        <v>58</v>
      </c>
      <c r="C17" s="86"/>
      <c r="D17" s="86"/>
      <c r="E17" s="94"/>
      <c r="F17" s="90">
        <v>3110</v>
      </c>
      <c r="G17" s="90">
        <v>1245</v>
      </c>
      <c r="H17" s="90">
        <v>0</v>
      </c>
      <c r="I17" s="90">
        <v>0</v>
      </c>
      <c r="J17" s="88"/>
      <c r="K17" s="88"/>
      <c r="L17" s="88"/>
      <c r="M17" s="88"/>
      <c r="N17" s="62"/>
      <c r="O17" s="63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04"/>
      <c r="B18" s="86" t="s">
        <v>59</v>
      </c>
      <c r="C18" s="86"/>
      <c r="D18" s="86"/>
      <c r="E18" s="94"/>
      <c r="F18" s="98" t="s">
        <v>244</v>
      </c>
      <c r="G18" s="91">
        <v>0</v>
      </c>
      <c r="H18" s="91">
        <v>0</v>
      </c>
      <c r="I18" s="91">
        <v>0</v>
      </c>
      <c r="J18" s="63"/>
      <c r="K18" s="63"/>
      <c r="L18" s="63"/>
      <c r="M18" s="63"/>
      <c r="N18" s="63"/>
      <c r="O18" s="63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04" t="s">
        <v>83</v>
      </c>
      <c r="B19" s="57" t="s">
        <v>60</v>
      </c>
      <c r="C19" s="86"/>
      <c r="D19" s="86"/>
      <c r="E19" s="93"/>
      <c r="F19" s="77">
        <v>1868</v>
      </c>
      <c r="G19" s="77">
        <v>1640</v>
      </c>
      <c r="H19" s="77">
        <v>1204</v>
      </c>
      <c r="I19" s="77">
        <v>565</v>
      </c>
      <c r="J19" s="88"/>
      <c r="K19" s="88"/>
      <c r="L19" s="88"/>
      <c r="M19" s="88"/>
      <c r="N19" s="88"/>
      <c r="O19" s="88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04"/>
      <c r="B20" s="58"/>
      <c r="C20" s="86" t="s">
        <v>61</v>
      </c>
      <c r="D20" s="86"/>
      <c r="E20" s="93"/>
      <c r="F20" s="77">
        <v>961</v>
      </c>
      <c r="G20" s="77">
        <v>711</v>
      </c>
      <c r="H20" s="77">
        <v>189</v>
      </c>
      <c r="I20" s="77">
        <v>155</v>
      </c>
      <c r="J20" s="88"/>
      <c r="K20" s="62"/>
      <c r="L20" s="88"/>
      <c r="M20" s="88"/>
      <c r="N20" s="88"/>
      <c r="O20" s="88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04"/>
      <c r="B21" s="73" t="s">
        <v>62</v>
      </c>
      <c r="C21" s="86"/>
      <c r="D21" s="86"/>
      <c r="E21" s="93" t="s">
        <v>99</v>
      </c>
      <c r="F21" s="77">
        <v>1868</v>
      </c>
      <c r="G21" s="77">
        <v>1640</v>
      </c>
      <c r="H21" s="77">
        <v>1189</v>
      </c>
      <c r="I21" s="77">
        <v>449</v>
      </c>
      <c r="J21" s="88"/>
      <c r="K21" s="88"/>
      <c r="L21" s="88"/>
      <c r="M21" s="88"/>
      <c r="N21" s="88"/>
      <c r="O21" s="88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04"/>
      <c r="B22" s="57" t="s">
        <v>63</v>
      </c>
      <c r="C22" s="86"/>
      <c r="D22" s="86"/>
      <c r="E22" s="93" t="s">
        <v>100</v>
      </c>
      <c r="F22" s="77">
        <v>2685</v>
      </c>
      <c r="G22" s="77">
        <v>2383</v>
      </c>
      <c r="H22" s="77">
        <v>1467</v>
      </c>
      <c r="I22" s="77">
        <v>715</v>
      </c>
      <c r="J22" s="88"/>
      <c r="K22" s="88"/>
      <c r="L22" s="88"/>
      <c r="M22" s="88"/>
      <c r="N22" s="88"/>
      <c r="O22" s="88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04"/>
      <c r="B23" s="58" t="s">
        <v>64</v>
      </c>
      <c r="C23" s="86" t="s">
        <v>65</v>
      </c>
      <c r="D23" s="86"/>
      <c r="E23" s="93"/>
      <c r="F23" s="77">
        <v>1491</v>
      </c>
      <c r="G23" s="77">
        <v>1437</v>
      </c>
      <c r="H23" s="77">
        <v>231</v>
      </c>
      <c r="I23" s="77">
        <v>243</v>
      </c>
      <c r="J23" s="88"/>
      <c r="K23" s="88"/>
      <c r="L23" s="88"/>
      <c r="M23" s="88"/>
      <c r="N23" s="88"/>
      <c r="O23" s="88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04"/>
      <c r="B24" s="86" t="s">
        <v>101</v>
      </c>
      <c r="C24" s="86"/>
      <c r="D24" s="86"/>
      <c r="E24" s="93" t="s">
        <v>102</v>
      </c>
      <c r="F24" s="77">
        <f t="shared" ref="F24:O24" si="2">F21-F22</f>
        <v>-817</v>
      </c>
      <c r="G24" s="77">
        <f t="shared" si="2"/>
        <v>-743</v>
      </c>
      <c r="H24" s="77">
        <f t="shared" si="2"/>
        <v>-278</v>
      </c>
      <c r="I24" s="77">
        <f t="shared" si="2"/>
        <v>-266</v>
      </c>
      <c r="J24" s="88">
        <f t="shared" si="2"/>
        <v>0</v>
      </c>
      <c r="K24" s="88">
        <f t="shared" si="2"/>
        <v>0</v>
      </c>
      <c r="L24" s="88">
        <f t="shared" si="2"/>
        <v>0</v>
      </c>
      <c r="M24" s="88">
        <f t="shared" si="2"/>
        <v>0</v>
      </c>
      <c r="N24" s="88">
        <f t="shared" si="2"/>
        <v>0</v>
      </c>
      <c r="O24" s="88">
        <f t="shared" si="2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04"/>
      <c r="B25" s="57" t="s">
        <v>66</v>
      </c>
      <c r="C25" s="57"/>
      <c r="D25" s="57"/>
      <c r="E25" s="108" t="s">
        <v>103</v>
      </c>
      <c r="F25" s="115">
        <v>817</v>
      </c>
      <c r="G25" s="115">
        <v>743</v>
      </c>
      <c r="H25" s="115">
        <v>278</v>
      </c>
      <c r="I25" s="115">
        <v>266</v>
      </c>
      <c r="J25" s="113"/>
      <c r="K25" s="113"/>
      <c r="L25" s="113"/>
      <c r="M25" s="113"/>
      <c r="N25" s="113"/>
      <c r="O25" s="113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04"/>
      <c r="B26" s="73" t="s">
        <v>67</v>
      </c>
      <c r="C26" s="73"/>
      <c r="D26" s="73"/>
      <c r="E26" s="109"/>
      <c r="F26" s="116"/>
      <c r="G26" s="116"/>
      <c r="H26" s="116"/>
      <c r="I26" s="116"/>
      <c r="J26" s="114"/>
      <c r="K26" s="114"/>
      <c r="L26" s="114"/>
      <c r="M26" s="114"/>
      <c r="N26" s="114"/>
      <c r="O26" s="114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04"/>
      <c r="B27" s="86" t="s">
        <v>104</v>
      </c>
      <c r="C27" s="86"/>
      <c r="D27" s="86"/>
      <c r="E27" s="93" t="s">
        <v>105</v>
      </c>
      <c r="F27" s="77">
        <f>F24+F25</f>
        <v>0</v>
      </c>
      <c r="G27" s="77">
        <f t="shared" ref="G27" si="3">G24+G25</f>
        <v>0</v>
      </c>
      <c r="H27" s="77">
        <f>H24+H25</f>
        <v>0</v>
      </c>
      <c r="I27" s="77">
        <f t="shared" ref="I27:O27" si="4">I24+I25</f>
        <v>0</v>
      </c>
      <c r="J27" s="88">
        <f t="shared" si="4"/>
        <v>0</v>
      </c>
      <c r="K27" s="88">
        <f t="shared" si="4"/>
        <v>0</v>
      </c>
      <c r="L27" s="88">
        <f t="shared" si="4"/>
        <v>0</v>
      </c>
      <c r="M27" s="88">
        <f t="shared" si="4"/>
        <v>0</v>
      </c>
      <c r="N27" s="88">
        <f t="shared" si="4"/>
        <v>0</v>
      </c>
      <c r="O27" s="88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07" t="s">
        <v>68</v>
      </c>
      <c r="B30" s="107"/>
      <c r="C30" s="107"/>
      <c r="D30" s="107"/>
      <c r="E30" s="107"/>
      <c r="F30" s="119" t="s">
        <v>238</v>
      </c>
      <c r="G30" s="119"/>
      <c r="H30" s="120" t="s">
        <v>239</v>
      </c>
      <c r="I30" s="120"/>
      <c r="J30" s="120" t="s">
        <v>240</v>
      </c>
      <c r="K30" s="120"/>
      <c r="L30" s="121" t="s">
        <v>241</v>
      </c>
      <c r="M30" s="121"/>
      <c r="N30" s="119" t="s">
        <v>242</v>
      </c>
      <c r="O30" s="119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07"/>
      <c r="B31" s="107"/>
      <c r="C31" s="107"/>
      <c r="D31" s="107"/>
      <c r="E31" s="107"/>
      <c r="F31" s="50" t="s">
        <v>219</v>
      </c>
      <c r="G31" s="50" t="s">
        <v>220</v>
      </c>
      <c r="H31" s="50" t="s">
        <v>219</v>
      </c>
      <c r="I31" s="50" t="s">
        <v>220</v>
      </c>
      <c r="J31" s="50" t="s">
        <v>219</v>
      </c>
      <c r="K31" s="50" t="s">
        <v>220</v>
      </c>
      <c r="L31" s="89" t="s">
        <v>219</v>
      </c>
      <c r="M31" s="89" t="s">
        <v>220</v>
      </c>
      <c r="N31" s="50" t="s">
        <v>219</v>
      </c>
      <c r="O31" s="50" t="s">
        <v>220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04" t="s">
        <v>84</v>
      </c>
      <c r="B32" s="57" t="s">
        <v>49</v>
      </c>
      <c r="C32" s="86"/>
      <c r="D32" s="86"/>
      <c r="E32" s="87" t="s">
        <v>40</v>
      </c>
      <c r="F32" s="77">
        <v>699</v>
      </c>
      <c r="G32" s="77">
        <v>672</v>
      </c>
      <c r="H32" s="77">
        <v>10</v>
      </c>
      <c r="I32" s="77">
        <v>15</v>
      </c>
      <c r="J32" s="77">
        <v>1848</v>
      </c>
      <c r="K32" s="77">
        <v>197</v>
      </c>
      <c r="L32" s="77">
        <v>916</v>
      </c>
      <c r="M32" s="77">
        <v>625</v>
      </c>
      <c r="N32" s="99">
        <v>223</v>
      </c>
      <c r="O32" s="77">
        <v>188</v>
      </c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10"/>
      <c r="B33" s="59"/>
      <c r="C33" s="57" t="s">
        <v>69</v>
      </c>
      <c r="D33" s="86"/>
      <c r="E33" s="87"/>
      <c r="F33" s="77">
        <v>187</v>
      </c>
      <c r="G33" s="77">
        <v>173</v>
      </c>
      <c r="H33" s="77">
        <v>6</v>
      </c>
      <c r="I33" s="77">
        <v>11</v>
      </c>
      <c r="J33" s="77">
        <v>1602</v>
      </c>
      <c r="K33" s="77">
        <v>147</v>
      </c>
      <c r="L33" s="77">
        <v>894</v>
      </c>
      <c r="M33" s="77">
        <v>584</v>
      </c>
      <c r="N33" s="99">
        <v>205</v>
      </c>
      <c r="O33" s="77">
        <v>180</v>
      </c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10"/>
      <c r="B34" s="59"/>
      <c r="C34" s="58"/>
      <c r="D34" s="86" t="s">
        <v>70</v>
      </c>
      <c r="E34" s="87"/>
      <c r="F34" s="77">
        <v>186</v>
      </c>
      <c r="G34" s="77">
        <v>173</v>
      </c>
      <c r="H34" s="77">
        <v>6</v>
      </c>
      <c r="I34" s="77">
        <v>11</v>
      </c>
      <c r="J34" s="77">
        <v>1578</v>
      </c>
      <c r="K34" s="77">
        <v>137</v>
      </c>
      <c r="L34" s="77">
        <v>894</v>
      </c>
      <c r="M34" s="77">
        <v>584</v>
      </c>
      <c r="N34" s="99">
        <v>205</v>
      </c>
      <c r="O34" s="77">
        <v>180</v>
      </c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10"/>
      <c r="B35" s="58"/>
      <c r="C35" s="73" t="s">
        <v>71</v>
      </c>
      <c r="D35" s="86"/>
      <c r="E35" s="87"/>
      <c r="F35" s="77">
        <v>512</v>
      </c>
      <c r="G35" s="77">
        <v>500</v>
      </c>
      <c r="H35" s="77">
        <v>4</v>
      </c>
      <c r="I35" s="77">
        <v>4</v>
      </c>
      <c r="J35" s="77">
        <v>247</v>
      </c>
      <c r="K35" s="91">
        <v>50</v>
      </c>
      <c r="L35" s="77">
        <v>22</v>
      </c>
      <c r="M35" s="77">
        <v>41</v>
      </c>
      <c r="N35" s="99">
        <v>18</v>
      </c>
      <c r="O35" s="77">
        <v>8</v>
      </c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10"/>
      <c r="B36" s="57" t="s">
        <v>52</v>
      </c>
      <c r="C36" s="86"/>
      <c r="D36" s="86"/>
      <c r="E36" s="87" t="s">
        <v>41</v>
      </c>
      <c r="F36" s="77">
        <v>398</v>
      </c>
      <c r="G36" s="77">
        <v>399</v>
      </c>
      <c r="H36" s="77">
        <v>5</v>
      </c>
      <c r="I36" s="77">
        <v>4</v>
      </c>
      <c r="J36" s="77">
        <v>2204</v>
      </c>
      <c r="K36" s="77">
        <v>248</v>
      </c>
      <c r="L36" s="77">
        <v>120</v>
      </c>
      <c r="M36" s="77">
        <v>82</v>
      </c>
      <c r="N36" s="99">
        <v>185</v>
      </c>
      <c r="O36" s="77">
        <v>187</v>
      </c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10"/>
      <c r="B37" s="59"/>
      <c r="C37" s="86" t="s">
        <v>72</v>
      </c>
      <c r="D37" s="86"/>
      <c r="E37" s="87"/>
      <c r="F37" s="77">
        <v>342</v>
      </c>
      <c r="G37" s="77">
        <v>340</v>
      </c>
      <c r="H37" s="77">
        <v>5</v>
      </c>
      <c r="I37" s="77">
        <v>4</v>
      </c>
      <c r="J37" s="77">
        <v>2189</v>
      </c>
      <c r="K37" s="77">
        <v>213</v>
      </c>
      <c r="L37" s="77">
        <v>120</v>
      </c>
      <c r="M37" s="77">
        <v>82</v>
      </c>
      <c r="N37" s="99">
        <v>182</v>
      </c>
      <c r="O37" s="77">
        <v>182</v>
      </c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10"/>
      <c r="B38" s="58"/>
      <c r="C38" s="86" t="s">
        <v>73</v>
      </c>
      <c r="D38" s="86"/>
      <c r="E38" s="87"/>
      <c r="F38" s="77">
        <v>55</v>
      </c>
      <c r="G38" s="77">
        <v>59</v>
      </c>
      <c r="H38" s="77">
        <v>0.1</v>
      </c>
      <c r="I38" s="77">
        <v>0.1</v>
      </c>
      <c r="J38" s="77">
        <v>16</v>
      </c>
      <c r="K38" s="77">
        <v>36</v>
      </c>
      <c r="L38" s="77">
        <v>0</v>
      </c>
      <c r="M38" s="77">
        <v>0</v>
      </c>
      <c r="N38" s="99">
        <v>3</v>
      </c>
      <c r="O38" s="77">
        <v>6</v>
      </c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10"/>
      <c r="B39" s="46" t="s">
        <v>74</v>
      </c>
      <c r="C39" s="46"/>
      <c r="D39" s="46"/>
      <c r="E39" s="87" t="s">
        <v>107</v>
      </c>
      <c r="F39" s="77">
        <f t="shared" ref="F39:O39" si="5">F32-F36</f>
        <v>301</v>
      </c>
      <c r="G39" s="77">
        <f t="shared" si="5"/>
        <v>273</v>
      </c>
      <c r="H39" s="77">
        <f t="shared" si="5"/>
        <v>5</v>
      </c>
      <c r="I39" s="77">
        <f t="shared" si="5"/>
        <v>11</v>
      </c>
      <c r="J39" s="77">
        <f t="shared" si="5"/>
        <v>-356</v>
      </c>
      <c r="K39" s="77">
        <f t="shared" si="5"/>
        <v>-51</v>
      </c>
      <c r="L39" s="77">
        <v>796</v>
      </c>
      <c r="M39" s="77">
        <v>543</v>
      </c>
      <c r="N39" s="99">
        <f t="shared" ref="N39" si="6">N32-N36</f>
        <v>38</v>
      </c>
      <c r="O39" s="77">
        <f t="shared" si="5"/>
        <v>1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04" t="s">
        <v>85</v>
      </c>
      <c r="B40" s="57" t="s">
        <v>75</v>
      </c>
      <c r="C40" s="86"/>
      <c r="D40" s="86"/>
      <c r="E40" s="87" t="s">
        <v>43</v>
      </c>
      <c r="F40" s="77">
        <v>95</v>
      </c>
      <c r="G40" s="77">
        <v>301</v>
      </c>
      <c r="H40" s="77">
        <v>0</v>
      </c>
      <c r="I40" s="77">
        <v>0</v>
      </c>
      <c r="J40" s="77">
        <v>1429</v>
      </c>
      <c r="K40" s="77">
        <v>640</v>
      </c>
      <c r="L40" s="77">
        <v>0</v>
      </c>
      <c r="M40" s="77">
        <v>0</v>
      </c>
      <c r="N40" s="99">
        <v>120</v>
      </c>
      <c r="O40" s="77">
        <v>196</v>
      </c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05"/>
      <c r="B41" s="58"/>
      <c r="C41" s="86" t="s">
        <v>76</v>
      </c>
      <c r="D41" s="86"/>
      <c r="E41" s="87"/>
      <c r="F41" s="91">
        <v>95</v>
      </c>
      <c r="G41" s="91">
        <v>301</v>
      </c>
      <c r="H41" s="91">
        <v>0</v>
      </c>
      <c r="I41" s="91">
        <v>0</v>
      </c>
      <c r="J41" s="77">
        <v>859</v>
      </c>
      <c r="K41" s="77">
        <v>433</v>
      </c>
      <c r="L41" s="77">
        <v>0</v>
      </c>
      <c r="M41" s="77">
        <v>0</v>
      </c>
      <c r="N41" s="99">
        <v>0</v>
      </c>
      <c r="O41" s="77">
        <v>8</v>
      </c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05"/>
      <c r="B42" s="57" t="s">
        <v>63</v>
      </c>
      <c r="C42" s="86"/>
      <c r="D42" s="86"/>
      <c r="E42" s="87" t="s">
        <v>44</v>
      </c>
      <c r="F42" s="77">
        <v>396</v>
      </c>
      <c r="G42" s="77">
        <v>574</v>
      </c>
      <c r="H42" s="77">
        <v>5</v>
      </c>
      <c r="I42" s="77">
        <v>11</v>
      </c>
      <c r="J42" s="77">
        <v>1044</v>
      </c>
      <c r="K42" s="77">
        <v>569</v>
      </c>
      <c r="L42" s="77">
        <v>796</v>
      </c>
      <c r="M42" s="77">
        <v>543</v>
      </c>
      <c r="N42" s="99">
        <v>165</v>
      </c>
      <c r="O42" s="77">
        <v>193</v>
      </c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05"/>
      <c r="B43" s="58"/>
      <c r="C43" s="86" t="s">
        <v>77</v>
      </c>
      <c r="D43" s="86"/>
      <c r="E43" s="87"/>
      <c r="F43" s="77">
        <v>341</v>
      </c>
      <c r="G43" s="77">
        <v>333</v>
      </c>
      <c r="H43" s="77">
        <v>5</v>
      </c>
      <c r="I43" s="77">
        <v>5</v>
      </c>
      <c r="J43" s="91">
        <v>26</v>
      </c>
      <c r="K43" s="91">
        <v>138</v>
      </c>
      <c r="L43" s="77">
        <v>0</v>
      </c>
      <c r="M43" s="77">
        <v>0</v>
      </c>
      <c r="N43" s="99">
        <v>135</v>
      </c>
      <c r="O43" s="77">
        <v>193</v>
      </c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05"/>
      <c r="B44" s="86" t="s">
        <v>74</v>
      </c>
      <c r="C44" s="86"/>
      <c r="D44" s="86"/>
      <c r="E44" s="87" t="s">
        <v>108</v>
      </c>
      <c r="F44" s="91">
        <f t="shared" ref="F44:O44" si="7">F40-F42</f>
        <v>-301</v>
      </c>
      <c r="G44" s="91">
        <f t="shared" si="7"/>
        <v>-273</v>
      </c>
      <c r="H44" s="91">
        <f t="shared" si="7"/>
        <v>-5</v>
      </c>
      <c r="I44" s="91">
        <f t="shared" si="7"/>
        <v>-11</v>
      </c>
      <c r="J44" s="91">
        <f t="shared" si="7"/>
        <v>385</v>
      </c>
      <c r="K44" s="91">
        <f t="shared" si="7"/>
        <v>71</v>
      </c>
      <c r="L44" s="91">
        <v>-796</v>
      </c>
      <c r="M44" s="91">
        <v>-543</v>
      </c>
      <c r="N44" s="91">
        <f t="shared" ref="N44" si="8">N40-N42</f>
        <v>-45</v>
      </c>
      <c r="O44" s="91">
        <f t="shared" si="7"/>
        <v>3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04" t="s">
        <v>86</v>
      </c>
      <c r="B45" s="46" t="s">
        <v>78</v>
      </c>
      <c r="C45" s="46"/>
      <c r="D45" s="46"/>
      <c r="E45" s="87" t="s">
        <v>109</v>
      </c>
      <c r="F45" s="77">
        <f t="shared" ref="F45:O45" si="9">F39+F44</f>
        <v>0</v>
      </c>
      <c r="G45" s="77">
        <f t="shared" si="9"/>
        <v>0</v>
      </c>
      <c r="H45" s="77">
        <f t="shared" si="9"/>
        <v>0</v>
      </c>
      <c r="I45" s="77">
        <f t="shared" si="9"/>
        <v>0</v>
      </c>
      <c r="J45" s="77">
        <f t="shared" si="9"/>
        <v>29</v>
      </c>
      <c r="K45" s="77">
        <f t="shared" si="9"/>
        <v>20</v>
      </c>
      <c r="L45" s="77">
        <v>0</v>
      </c>
      <c r="M45" s="77">
        <v>0</v>
      </c>
      <c r="N45" s="99">
        <f t="shared" ref="N45" si="10">N39+N44</f>
        <v>-7</v>
      </c>
      <c r="O45" s="77">
        <f t="shared" si="9"/>
        <v>4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05"/>
      <c r="B46" s="86" t="s">
        <v>79</v>
      </c>
      <c r="C46" s="86"/>
      <c r="D46" s="86"/>
      <c r="E46" s="86"/>
      <c r="F46" s="91">
        <v>0</v>
      </c>
      <c r="G46" s="91">
        <v>0</v>
      </c>
      <c r="H46" s="91">
        <v>0</v>
      </c>
      <c r="I46" s="91">
        <v>0</v>
      </c>
      <c r="J46" s="91">
        <v>29</v>
      </c>
      <c r="K46" s="91">
        <v>20</v>
      </c>
      <c r="L46" s="77">
        <v>0</v>
      </c>
      <c r="M46" s="77">
        <v>0</v>
      </c>
      <c r="N46" s="91">
        <v>0</v>
      </c>
      <c r="O46" s="91">
        <v>0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05"/>
      <c r="B47" s="86" t="s">
        <v>80</v>
      </c>
      <c r="C47" s="86"/>
      <c r="D47" s="86"/>
      <c r="E47" s="86"/>
      <c r="F47" s="91">
        <v>0</v>
      </c>
      <c r="G47" s="77">
        <v>0</v>
      </c>
      <c r="H47" s="77">
        <v>0</v>
      </c>
      <c r="I47" s="77">
        <v>0</v>
      </c>
      <c r="J47" s="77">
        <v>0</v>
      </c>
      <c r="K47" s="77">
        <v>1</v>
      </c>
      <c r="L47" s="77">
        <v>0</v>
      </c>
      <c r="M47" s="77">
        <v>0</v>
      </c>
      <c r="N47" s="99">
        <v>1</v>
      </c>
      <c r="O47" s="77">
        <v>8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05"/>
      <c r="B48" s="86" t="s">
        <v>81</v>
      </c>
      <c r="C48" s="86"/>
      <c r="D48" s="86"/>
      <c r="E48" s="86"/>
      <c r="F48" s="91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99">
        <v>0</v>
      </c>
      <c r="O48" s="77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5.95" customHeight="1">
      <c r="A49" s="8" t="s">
        <v>110</v>
      </c>
      <c r="O49" s="6"/>
    </row>
    <row r="50" spans="1:15" ht="15.95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view="pageBreakPreview" zoomScaleNormal="100" zoomScaleSheetLayoutView="100" workbookViewId="0">
      <selection activeCell="K17" sqref="K17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3" t="s">
        <v>0</v>
      </c>
      <c r="B1" s="33"/>
      <c r="C1" s="40" t="s">
        <v>231</v>
      </c>
      <c r="D1" s="41"/>
    </row>
    <row r="3" spans="1:14" ht="15" customHeight="1">
      <c r="A3" s="14" t="s">
        <v>152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2"/>
      <c r="B5" s="42" t="s">
        <v>232</v>
      </c>
      <c r="C5" s="42"/>
      <c r="D5" s="42"/>
      <c r="H5" s="15"/>
      <c r="L5" s="15"/>
      <c r="N5" s="15" t="s">
        <v>153</v>
      </c>
    </row>
    <row r="6" spans="1:14" ht="15" customHeight="1">
      <c r="A6" s="43"/>
      <c r="B6" s="44"/>
      <c r="C6" s="44"/>
      <c r="D6" s="79"/>
      <c r="E6" s="123"/>
      <c r="F6" s="123"/>
      <c r="G6" s="123"/>
      <c r="H6" s="123"/>
      <c r="I6" s="124"/>
      <c r="J6" s="125"/>
      <c r="K6" s="123"/>
      <c r="L6" s="123"/>
      <c r="M6" s="123"/>
      <c r="N6" s="123"/>
    </row>
    <row r="7" spans="1:14" ht="15" customHeight="1">
      <c r="A7" s="18"/>
      <c r="B7" s="19"/>
      <c r="C7" s="19"/>
      <c r="D7" s="56"/>
      <c r="E7" s="85" t="s">
        <v>219</v>
      </c>
      <c r="F7" s="85" t="s">
        <v>220</v>
      </c>
      <c r="G7" s="85" t="s">
        <v>219</v>
      </c>
      <c r="H7" s="85" t="s">
        <v>220</v>
      </c>
      <c r="I7" s="85" t="s">
        <v>219</v>
      </c>
      <c r="J7" s="85" t="s">
        <v>220</v>
      </c>
      <c r="K7" s="85" t="s">
        <v>219</v>
      </c>
      <c r="L7" s="85" t="s">
        <v>220</v>
      </c>
      <c r="M7" s="85" t="s">
        <v>219</v>
      </c>
      <c r="N7" s="85" t="s">
        <v>220</v>
      </c>
    </row>
    <row r="8" spans="1:14" ht="18" customHeight="1">
      <c r="A8" s="100" t="s">
        <v>154</v>
      </c>
      <c r="B8" s="74" t="s">
        <v>155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8" customHeight="1">
      <c r="A9" s="100"/>
      <c r="B9" s="100" t="s">
        <v>156</v>
      </c>
      <c r="C9" s="80" t="s">
        <v>157</v>
      </c>
      <c r="D9" s="80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 ht="18" customHeight="1">
      <c r="A10" s="100"/>
      <c r="B10" s="100"/>
      <c r="C10" s="80" t="s">
        <v>158</v>
      </c>
      <c r="D10" s="80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ht="18" customHeight="1">
      <c r="A11" s="100"/>
      <c r="B11" s="100"/>
      <c r="C11" s="80" t="s">
        <v>159</v>
      </c>
      <c r="D11" s="80"/>
      <c r="E11" s="76"/>
      <c r="F11" s="76"/>
      <c r="G11" s="76"/>
      <c r="H11" s="76"/>
      <c r="I11" s="76"/>
      <c r="J11" s="76"/>
      <c r="K11" s="76"/>
      <c r="L11" s="76"/>
      <c r="M11" s="76"/>
      <c r="N11" s="76"/>
    </row>
    <row r="12" spans="1:14" ht="18" customHeight="1">
      <c r="A12" s="100"/>
      <c r="B12" s="100"/>
      <c r="C12" s="80" t="s">
        <v>160</v>
      </c>
      <c r="D12" s="80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4" ht="18" customHeight="1">
      <c r="A13" s="100"/>
      <c r="B13" s="100"/>
      <c r="C13" s="80" t="s">
        <v>161</v>
      </c>
      <c r="D13" s="80"/>
      <c r="E13" s="76"/>
      <c r="F13" s="76"/>
      <c r="G13" s="76"/>
      <c r="H13" s="76"/>
      <c r="I13" s="76"/>
      <c r="J13" s="76"/>
      <c r="K13" s="76"/>
      <c r="L13" s="76"/>
      <c r="M13" s="76"/>
      <c r="N13" s="76"/>
    </row>
    <row r="14" spans="1:14" ht="18" customHeight="1">
      <c r="A14" s="100"/>
      <c r="B14" s="100"/>
      <c r="C14" s="80" t="s">
        <v>162</v>
      </c>
      <c r="D14" s="80"/>
      <c r="E14" s="76"/>
      <c r="F14" s="76"/>
      <c r="G14" s="76"/>
      <c r="H14" s="76"/>
      <c r="I14" s="76"/>
      <c r="J14" s="76"/>
      <c r="K14" s="76"/>
      <c r="L14" s="76"/>
      <c r="M14" s="76"/>
      <c r="N14" s="76"/>
    </row>
    <row r="15" spans="1:14" ht="18" customHeight="1">
      <c r="A15" s="100" t="s">
        <v>163</v>
      </c>
      <c r="B15" s="100" t="s">
        <v>164</v>
      </c>
      <c r="C15" s="80" t="s">
        <v>165</v>
      </c>
      <c r="D15" s="80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18" customHeight="1">
      <c r="A16" s="100"/>
      <c r="B16" s="100"/>
      <c r="C16" s="80" t="s">
        <v>166</v>
      </c>
      <c r="D16" s="80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5" ht="18" customHeight="1">
      <c r="A17" s="100"/>
      <c r="B17" s="100"/>
      <c r="C17" s="80" t="s">
        <v>167</v>
      </c>
      <c r="D17" s="80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5" ht="18" customHeight="1">
      <c r="A18" s="100"/>
      <c r="B18" s="100"/>
      <c r="C18" s="80" t="s">
        <v>168</v>
      </c>
      <c r="D18" s="80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5" ht="18" customHeight="1">
      <c r="A19" s="100"/>
      <c r="B19" s="100" t="s">
        <v>169</v>
      </c>
      <c r="C19" s="80" t="s">
        <v>170</v>
      </c>
      <c r="D19" s="80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5" ht="18" customHeight="1">
      <c r="A20" s="100"/>
      <c r="B20" s="100"/>
      <c r="C20" s="80" t="s">
        <v>171</v>
      </c>
      <c r="D20" s="80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5" ht="18" customHeight="1">
      <c r="A21" s="100"/>
      <c r="B21" s="100"/>
      <c r="C21" s="80" t="s">
        <v>172</v>
      </c>
      <c r="D21" s="80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5" ht="18" customHeight="1">
      <c r="A22" s="100"/>
      <c r="B22" s="100"/>
      <c r="C22" s="46" t="s">
        <v>173</v>
      </c>
      <c r="D22" s="46"/>
      <c r="E22" s="82"/>
      <c r="F22" s="82"/>
      <c r="G22" s="82"/>
      <c r="H22" s="82"/>
      <c r="I22" s="82"/>
      <c r="J22" s="82"/>
      <c r="K22" s="82"/>
      <c r="L22" s="82"/>
      <c r="M22" s="82"/>
      <c r="N22" s="82"/>
    </row>
    <row r="23" spans="1:15" ht="18" customHeight="1">
      <c r="A23" s="100"/>
      <c r="B23" s="100" t="s">
        <v>174</v>
      </c>
      <c r="C23" s="80" t="s">
        <v>175</v>
      </c>
      <c r="D23" s="80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spans="1:15" ht="18" customHeight="1">
      <c r="A24" s="100"/>
      <c r="B24" s="100"/>
      <c r="C24" s="80" t="s">
        <v>176</v>
      </c>
      <c r="D24" s="80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1:15" ht="18" customHeight="1">
      <c r="A25" s="100"/>
      <c r="B25" s="100"/>
      <c r="C25" s="80" t="s">
        <v>177</v>
      </c>
      <c r="D25" s="80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15" ht="18" customHeight="1">
      <c r="A26" s="100"/>
      <c r="B26" s="100"/>
      <c r="C26" s="80" t="s">
        <v>178</v>
      </c>
      <c r="D26" s="80"/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7" spans="1:15" ht="18" customHeight="1">
      <c r="A27" s="100"/>
      <c r="B27" s="80" t="s">
        <v>179</v>
      </c>
      <c r="C27" s="80"/>
      <c r="D27" s="80"/>
      <c r="E27" s="82"/>
      <c r="F27" s="82"/>
      <c r="G27" s="82"/>
      <c r="H27" s="82"/>
      <c r="I27" s="82"/>
      <c r="J27" s="82"/>
      <c r="K27" s="82"/>
      <c r="L27" s="82"/>
      <c r="M27" s="82"/>
      <c r="N27" s="82"/>
    </row>
    <row r="28" spans="1:15" ht="18" customHeight="1">
      <c r="A28" s="100" t="s">
        <v>180</v>
      </c>
      <c r="B28" s="100" t="s">
        <v>181</v>
      </c>
      <c r="C28" s="80" t="s">
        <v>182</v>
      </c>
      <c r="D28" s="78" t="s">
        <v>40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spans="1:15" ht="18" customHeight="1">
      <c r="A29" s="100"/>
      <c r="B29" s="100"/>
      <c r="C29" s="80" t="s">
        <v>183</v>
      </c>
      <c r="D29" s="78" t="s">
        <v>41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</row>
    <row r="30" spans="1:15" ht="18" customHeight="1">
      <c r="A30" s="100"/>
      <c r="B30" s="100"/>
      <c r="C30" s="80" t="s">
        <v>184</v>
      </c>
      <c r="D30" s="78" t="s">
        <v>185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1:15" ht="18" customHeight="1">
      <c r="A31" s="100"/>
      <c r="B31" s="100"/>
      <c r="C31" s="46" t="s">
        <v>186</v>
      </c>
      <c r="D31" s="78" t="s">
        <v>187</v>
      </c>
      <c r="E31" s="82">
        <f t="shared" ref="E31:N31" si="0">E28-E29-E30</f>
        <v>0</v>
      </c>
      <c r="F31" s="82">
        <f t="shared" si="0"/>
        <v>0</v>
      </c>
      <c r="G31" s="82">
        <f t="shared" si="0"/>
        <v>0</v>
      </c>
      <c r="H31" s="82">
        <f t="shared" si="0"/>
        <v>0</v>
      </c>
      <c r="I31" s="82">
        <f t="shared" si="0"/>
        <v>0</v>
      </c>
      <c r="J31" s="82">
        <f t="shared" si="0"/>
        <v>0</v>
      </c>
      <c r="K31" s="82">
        <f t="shared" si="0"/>
        <v>0</v>
      </c>
      <c r="L31" s="82">
        <f t="shared" si="0"/>
        <v>0</v>
      </c>
      <c r="M31" s="82">
        <f t="shared" si="0"/>
        <v>0</v>
      </c>
      <c r="N31" s="82">
        <f t="shared" si="0"/>
        <v>0</v>
      </c>
      <c r="O31" s="7"/>
    </row>
    <row r="32" spans="1:15" ht="18" customHeight="1">
      <c r="A32" s="100"/>
      <c r="B32" s="100"/>
      <c r="C32" s="80" t="s">
        <v>188</v>
      </c>
      <c r="D32" s="78" t="s">
        <v>189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1:14" ht="18" customHeight="1">
      <c r="A33" s="100"/>
      <c r="B33" s="100"/>
      <c r="C33" s="80" t="s">
        <v>190</v>
      </c>
      <c r="D33" s="78" t="s">
        <v>191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</row>
    <row r="34" spans="1:14" ht="18" customHeight="1">
      <c r="A34" s="100"/>
      <c r="B34" s="100"/>
      <c r="C34" s="46" t="s">
        <v>192</v>
      </c>
      <c r="D34" s="78" t="s">
        <v>193</v>
      </c>
      <c r="E34" s="82">
        <f t="shared" ref="E34:N34" si="1">E31+E32-E33</f>
        <v>0</v>
      </c>
      <c r="F34" s="82">
        <f t="shared" si="1"/>
        <v>0</v>
      </c>
      <c r="G34" s="82">
        <f t="shared" si="1"/>
        <v>0</v>
      </c>
      <c r="H34" s="82">
        <f t="shared" si="1"/>
        <v>0</v>
      </c>
      <c r="I34" s="82">
        <f t="shared" si="1"/>
        <v>0</v>
      </c>
      <c r="J34" s="82">
        <f t="shared" si="1"/>
        <v>0</v>
      </c>
      <c r="K34" s="82">
        <f t="shared" si="1"/>
        <v>0</v>
      </c>
      <c r="L34" s="82">
        <f t="shared" si="1"/>
        <v>0</v>
      </c>
      <c r="M34" s="82">
        <f t="shared" si="1"/>
        <v>0</v>
      </c>
      <c r="N34" s="82">
        <f t="shared" si="1"/>
        <v>0</v>
      </c>
    </row>
    <row r="35" spans="1:14" ht="18" customHeight="1">
      <c r="A35" s="100"/>
      <c r="B35" s="100" t="s">
        <v>194</v>
      </c>
      <c r="C35" s="80" t="s">
        <v>195</v>
      </c>
      <c r="D35" s="78" t="s">
        <v>196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</row>
    <row r="36" spans="1:14" ht="18" customHeight="1">
      <c r="A36" s="100"/>
      <c r="B36" s="100"/>
      <c r="C36" s="80" t="s">
        <v>197</v>
      </c>
      <c r="D36" s="78" t="s">
        <v>198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</row>
    <row r="37" spans="1:14" ht="18" customHeight="1">
      <c r="A37" s="100"/>
      <c r="B37" s="100"/>
      <c r="C37" s="80" t="s">
        <v>199</v>
      </c>
      <c r="D37" s="78" t="s">
        <v>200</v>
      </c>
      <c r="E37" s="82">
        <f t="shared" ref="E37:N37" si="2">E34+E35-E36</f>
        <v>0</v>
      </c>
      <c r="F37" s="82">
        <f t="shared" si="2"/>
        <v>0</v>
      </c>
      <c r="G37" s="82">
        <f t="shared" si="2"/>
        <v>0</v>
      </c>
      <c r="H37" s="82">
        <f t="shared" si="2"/>
        <v>0</v>
      </c>
      <c r="I37" s="82">
        <f t="shared" si="2"/>
        <v>0</v>
      </c>
      <c r="J37" s="82">
        <f t="shared" si="2"/>
        <v>0</v>
      </c>
      <c r="K37" s="82">
        <f t="shared" si="2"/>
        <v>0</v>
      </c>
      <c r="L37" s="82">
        <f t="shared" si="2"/>
        <v>0</v>
      </c>
      <c r="M37" s="82">
        <f t="shared" si="2"/>
        <v>0</v>
      </c>
      <c r="N37" s="82">
        <f t="shared" si="2"/>
        <v>0</v>
      </c>
    </row>
    <row r="38" spans="1:14" ht="18" customHeight="1">
      <c r="A38" s="100"/>
      <c r="B38" s="100"/>
      <c r="C38" s="80" t="s">
        <v>201</v>
      </c>
      <c r="D38" s="78" t="s">
        <v>202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39" spans="1:14" ht="18" customHeight="1">
      <c r="A39" s="100"/>
      <c r="B39" s="100"/>
      <c r="C39" s="80" t="s">
        <v>203</v>
      </c>
      <c r="D39" s="78" t="s">
        <v>204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</row>
    <row r="40" spans="1:14" ht="18" customHeight="1">
      <c r="A40" s="100"/>
      <c r="B40" s="100"/>
      <c r="C40" s="80" t="s">
        <v>205</v>
      </c>
      <c r="D40" s="78" t="s">
        <v>206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</row>
    <row r="41" spans="1:14" ht="18" customHeight="1">
      <c r="A41" s="100"/>
      <c r="B41" s="100"/>
      <c r="C41" s="46" t="s">
        <v>207</v>
      </c>
      <c r="D41" s="78" t="s">
        <v>208</v>
      </c>
      <c r="E41" s="82">
        <f t="shared" ref="E41:N41" si="3">E34+E35-E36-E40</f>
        <v>0</v>
      </c>
      <c r="F41" s="82">
        <f t="shared" si="3"/>
        <v>0</v>
      </c>
      <c r="G41" s="82">
        <f t="shared" si="3"/>
        <v>0</v>
      </c>
      <c r="H41" s="82">
        <f t="shared" si="3"/>
        <v>0</v>
      </c>
      <c r="I41" s="82">
        <f t="shared" si="3"/>
        <v>0</v>
      </c>
      <c r="J41" s="82">
        <f t="shared" si="3"/>
        <v>0</v>
      </c>
      <c r="K41" s="82">
        <f t="shared" si="3"/>
        <v>0</v>
      </c>
      <c r="L41" s="82">
        <f t="shared" si="3"/>
        <v>0</v>
      </c>
      <c r="M41" s="82">
        <f t="shared" si="3"/>
        <v>0</v>
      </c>
      <c r="N41" s="82">
        <f t="shared" si="3"/>
        <v>0</v>
      </c>
    </row>
    <row r="42" spans="1:14" ht="18" customHeight="1">
      <c r="A42" s="100"/>
      <c r="B42" s="100"/>
      <c r="C42" s="126" t="s">
        <v>209</v>
      </c>
      <c r="D42" s="126"/>
      <c r="E42" s="82">
        <f t="shared" ref="E42:N42" si="4">E37+E38-E39-E40</f>
        <v>0</v>
      </c>
      <c r="F42" s="82">
        <f t="shared" si="4"/>
        <v>0</v>
      </c>
      <c r="G42" s="82">
        <f t="shared" si="4"/>
        <v>0</v>
      </c>
      <c r="H42" s="82">
        <f t="shared" si="4"/>
        <v>0</v>
      </c>
      <c r="I42" s="82">
        <f t="shared" si="4"/>
        <v>0</v>
      </c>
      <c r="J42" s="82">
        <f t="shared" si="4"/>
        <v>0</v>
      </c>
      <c r="K42" s="82">
        <f t="shared" si="4"/>
        <v>0</v>
      </c>
      <c r="L42" s="82">
        <f t="shared" si="4"/>
        <v>0</v>
      </c>
      <c r="M42" s="82">
        <f t="shared" si="4"/>
        <v>0</v>
      </c>
      <c r="N42" s="82">
        <f t="shared" si="4"/>
        <v>0</v>
      </c>
    </row>
    <row r="43" spans="1:14" ht="18" customHeight="1">
      <c r="A43" s="100"/>
      <c r="B43" s="100"/>
      <c r="C43" s="80" t="s">
        <v>210</v>
      </c>
      <c r="D43" s="78" t="s">
        <v>211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</row>
    <row r="44" spans="1:14" ht="18" customHeight="1">
      <c r="A44" s="100"/>
      <c r="B44" s="100"/>
      <c r="C44" s="46" t="s">
        <v>212</v>
      </c>
      <c r="D44" s="84" t="s">
        <v>213</v>
      </c>
      <c r="E44" s="82">
        <f t="shared" ref="E44:N44" si="5">E41+E43</f>
        <v>0</v>
      </c>
      <c r="F44" s="82">
        <f t="shared" si="5"/>
        <v>0</v>
      </c>
      <c r="G44" s="82">
        <f t="shared" si="5"/>
        <v>0</v>
      </c>
      <c r="H44" s="82">
        <f t="shared" si="5"/>
        <v>0</v>
      </c>
      <c r="I44" s="82">
        <f t="shared" si="5"/>
        <v>0</v>
      </c>
      <c r="J44" s="82">
        <f t="shared" si="5"/>
        <v>0</v>
      </c>
      <c r="K44" s="82">
        <f t="shared" si="5"/>
        <v>0</v>
      </c>
      <c r="L44" s="82">
        <f t="shared" si="5"/>
        <v>0</v>
      </c>
      <c r="M44" s="82">
        <f t="shared" si="5"/>
        <v>0</v>
      </c>
      <c r="N44" s="82">
        <f t="shared" si="5"/>
        <v>0</v>
      </c>
    </row>
    <row r="45" spans="1:14" ht="14.1" customHeight="1">
      <c r="A45" s="8" t="s">
        <v>214</v>
      </c>
    </row>
    <row r="46" spans="1:14" ht="14.1" customHeight="1">
      <c r="A46" s="8" t="s">
        <v>215</v>
      </c>
    </row>
    <row r="47" spans="1:14">
      <c r="A47" s="45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6" orientation="landscape" r:id="rId1"/>
  <headerFooter alignWithMargins="0">
    <oddHeader>&amp;R&amp;"ｺﾞｼｯｸ,斜体"&amp;9都道府県－5</oddHeader>
  </headerFooter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 </cp:lastModifiedBy>
  <cp:lastPrinted>2025-07-28T05:24:46Z</cp:lastPrinted>
  <dcterms:created xsi:type="dcterms:W3CDTF">1999-07-06T05:17:05Z</dcterms:created>
  <dcterms:modified xsi:type="dcterms:W3CDTF">2025-07-29T00:31:13Z</dcterms:modified>
</cp:coreProperties>
</file>