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10.65.18.23\990）財政課\30)一般事務\05)決算\R07年度決算\20)決算調査関係\20250709_【地方債協会】都道府県及び指定都市の財政状況について\03_回答\"/>
    </mc:Choice>
  </mc:AlternateContent>
  <xr:revisionPtr revIDLastSave="0" documentId="8_{EB4C2C87-E2C5-4E05-8023-5793F72999FC}" xr6:coauthVersionLast="36" xr6:coauthVersionMax="36" xr10:uidLastSave="{00000000-0000-0000-0000-000000000000}"/>
  <bookViews>
    <workbookView xWindow="-120" yWindow="-16320" windowWidth="29040" windowHeight="15720" tabRatio="663" firstSheet="1" activeTab="5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</workbook>
</file>

<file path=xl/calcChain.xml><?xml version="1.0" encoding="utf-8"?>
<calcChain xmlns="http://schemas.openxmlformats.org/spreadsheetml/2006/main">
  <c r="J39" i="7" l="1"/>
  <c r="J39" i="4"/>
  <c r="H22" i="6" l="1"/>
  <c r="H20" i="6"/>
  <c r="H19" i="6"/>
  <c r="H23" i="6" s="1"/>
  <c r="H21" i="6" l="1"/>
  <c r="F34" i="8"/>
  <c r="F41" i="8" s="1"/>
  <c r="F44" i="8" s="1"/>
  <c r="E31" i="8"/>
  <c r="E34" i="8" s="1"/>
  <c r="K44" i="7"/>
  <c r="J44" i="7"/>
  <c r="J45" i="7" s="1"/>
  <c r="I44" i="7"/>
  <c r="H44" i="7"/>
  <c r="G44" i="7"/>
  <c r="F44" i="7"/>
  <c r="F45" i="7" s="1"/>
  <c r="K39" i="7"/>
  <c r="I39" i="7"/>
  <c r="H39" i="7"/>
  <c r="G39" i="7"/>
  <c r="F39" i="7"/>
  <c r="K44" i="4"/>
  <c r="J44" i="4"/>
  <c r="J45" i="4" s="1"/>
  <c r="I44" i="4"/>
  <c r="H44" i="4"/>
  <c r="G44" i="4"/>
  <c r="F44" i="4"/>
  <c r="K39" i="4"/>
  <c r="I39" i="4"/>
  <c r="H39" i="4"/>
  <c r="G39" i="4"/>
  <c r="F39" i="4"/>
  <c r="K45" i="7" l="1"/>
  <c r="I45" i="7"/>
  <c r="H45" i="7"/>
  <c r="G45" i="7"/>
  <c r="K45" i="4"/>
  <c r="F45" i="4"/>
  <c r="I45" i="4"/>
  <c r="H45" i="4"/>
  <c r="G45" i="4"/>
  <c r="E41" i="8"/>
  <c r="E44" i="8" s="1"/>
  <c r="E37" i="8"/>
  <c r="E42" i="8" s="1"/>
  <c r="F37" i="8"/>
  <c r="F42" i="8" s="1"/>
  <c r="K24" i="7" l="1"/>
  <c r="K27" i="7" s="1"/>
  <c r="J24" i="7"/>
  <c r="J27" i="7" s="1"/>
  <c r="I24" i="7"/>
  <c r="I27" i="7" s="1"/>
  <c r="H24" i="7"/>
  <c r="H27" i="7" s="1"/>
  <c r="G24" i="7"/>
  <c r="G27" i="7" s="1"/>
  <c r="F24" i="7"/>
  <c r="F27" i="7" s="1"/>
  <c r="K16" i="7"/>
  <c r="J16" i="7"/>
  <c r="I16" i="7"/>
  <c r="H16" i="7"/>
  <c r="G16" i="7"/>
  <c r="F16" i="7"/>
  <c r="K15" i="7"/>
  <c r="J15" i="7"/>
  <c r="I15" i="7"/>
  <c r="H15" i="7"/>
  <c r="G15" i="7"/>
  <c r="F15" i="7"/>
  <c r="K14" i="7"/>
  <c r="J14" i="7"/>
  <c r="I14" i="7"/>
  <c r="H14" i="7"/>
  <c r="G14" i="7"/>
  <c r="F14" i="7"/>
  <c r="K24" i="4"/>
  <c r="K27" i="4" s="1"/>
  <c r="J24" i="4"/>
  <c r="J27" i="4" s="1"/>
  <c r="I24" i="4"/>
  <c r="I27" i="4" s="1"/>
  <c r="H24" i="4"/>
  <c r="H27" i="4" s="1"/>
  <c r="G24" i="4"/>
  <c r="G27" i="4" s="1"/>
  <c r="F24" i="4"/>
  <c r="F27" i="4" s="1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I9" i="2" l="1"/>
  <c r="F45" i="2"/>
  <c r="G45" i="2" s="1"/>
  <c r="F27" i="2"/>
  <c r="G27" i="2" s="1"/>
  <c r="H45" i="5"/>
  <c r="F45" i="5"/>
  <c r="G44" i="5" s="1"/>
  <c r="H27" i="5"/>
  <c r="F27" i="5"/>
  <c r="G19" i="5" s="1"/>
  <c r="H27" i="2"/>
  <c r="H45" i="2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O44" i="7"/>
  <c r="N44" i="7"/>
  <c r="M44" i="7"/>
  <c r="L44" i="7"/>
  <c r="O39" i="7"/>
  <c r="N39" i="7"/>
  <c r="M39" i="7"/>
  <c r="L39" i="7"/>
  <c r="O24" i="7"/>
  <c r="O27" i="7" s="1"/>
  <c r="N24" i="7"/>
  <c r="N27" i="7" s="1"/>
  <c r="M24" i="7"/>
  <c r="M27" i="7" s="1"/>
  <c r="L24" i="7"/>
  <c r="L27" i="7" s="1"/>
  <c r="O16" i="7"/>
  <c r="N16" i="7"/>
  <c r="M16" i="7"/>
  <c r="L16" i="7"/>
  <c r="O15" i="7"/>
  <c r="N15" i="7"/>
  <c r="M15" i="7"/>
  <c r="L15" i="7"/>
  <c r="O14" i="7"/>
  <c r="N14" i="7"/>
  <c r="M14" i="7"/>
  <c r="L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O24" i="4"/>
  <c r="O27" i="4" s="1"/>
  <c r="N24" i="4"/>
  <c r="N27" i="4" s="1"/>
  <c r="M24" i="4"/>
  <c r="M27" i="4" s="1"/>
  <c r="L24" i="4"/>
  <c r="L27" i="4" s="1"/>
  <c r="M16" i="4"/>
  <c r="L16" i="4"/>
  <c r="M15" i="4"/>
  <c r="L15" i="4"/>
  <c r="M14" i="4"/>
  <c r="L14" i="4"/>
  <c r="O16" i="4"/>
  <c r="N16" i="4"/>
  <c r="O15" i="4"/>
  <c r="N15" i="4"/>
  <c r="O14" i="4"/>
  <c r="N14" i="4"/>
  <c r="G41" i="2" l="1"/>
  <c r="G37" i="5"/>
  <c r="G35" i="5"/>
  <c r="G33" i="5"/>
  <c r="G42" i="5"/>
  <c r="G40" i="5"/>
  <c r="G34" i="5"/>
  <c r="G30" i="5"/>
  <c r="G28" i="5"/>
  <c r="G29" i="2"/>
  <c r="G14" i="2"/>
  <c r="G41" i="5"/>
  <c r="M45" i="7"/>
  <c r="G38" i="5"/>
  <c r="O45" i="7"/>
  <c r="G39" i="5"/>
  <c r="I45" i="5"/>
  <c r="G45" i="5"/>
  <c r="G29" i="5"/>
  <c r="G28" i="2"/>
  <c r="J37" i="8"/>
  <c r="J42" i="8" s="1"/>
  <c r="G21" i="2"/>
  <c r="G43" i="5"/>
  <c r="G16" i="2"/>
  <c r="G18" i="2"/>
  <c r="G36" i="5"/>
  <c r="G31" i="5"/>
  <c r="G32" i="5"/>
  <c r="G9" i="2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N45" i="7"/>
  <c r="I23" i="6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<sst xmlns="http://schemas.openxmlformats.org/spreadsheetml/2006/main" count="436" uniqueCount="263">
  <si>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</si>
  <si>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</si>
  <si>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</si>
  <si>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</si>
  <si>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</si>
  <si>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</si>
  <si>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</si>
  <si>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</si>
  <si>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</si>
  <si>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</si>
  <si>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</si>
  <si>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</si>
  <si>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</si>
  <si>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</si>
  <si>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</si>
  <si>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</si>
  <si>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</si>
  <si>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</si>
  <si>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</si>
  <si>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</si>
  <si>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</si>
  <si>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</si>
  <si>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</si>
  <si>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</si>
  <si>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</si>
  <si>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</si>
  <si>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</si>
  <si>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</si>
  <si>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</si>
  <si>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</si>
  <si>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</si>
  <si>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</si>
  <si>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</si>
  <si>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</si>
  <si>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</si>
  <si>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</si>
  <si>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</si>
  <si>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</si>
  <si>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</si>
  <si>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</si>
  <si>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</si>
  <si>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</si>
  <si>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</si>
  <si>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</si>
  <si>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</si>
  <si>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</si>
  <si>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</si>
  <si>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</si>
  <si>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</si>
  <si>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</si>
  <si>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</si>
  <si>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</si>
  <si>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</si>
  <si>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</si>
  <si>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</si>
  <si>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</si>
  <si>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</si>
  <si>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</si>
  <si>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</si>
  <si>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</si>
  <si>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</si>
  <si>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</si>
  <si>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</si>
  <si>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</si>
  <si>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</si>
  <si>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</si>
  <si>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</si>
  <si>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</si>
  <si>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</si>
  <si>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</si>
  <si>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</si>
  <si>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</si>
  <si>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</si>
  <si>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</si>
  <si>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</si>
  <si>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</si>
  <si>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</si>
  <si>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</si>
  <si>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</si>
  <si>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</si>
  <si>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</si>
  <si>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</si>
  <si>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</si>
  <si>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</si>
  <si>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</si>
  <si>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</si>
  <si>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</si>
  <si>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</si>
  <si>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</si>
  <si>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</si>
  <si>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</si>
  <si>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</si>
  <si>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</si>
  <si>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</si>
  <si>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</si>
  <si>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</si>
  <si>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</si>
  <si>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</si>
  <si>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</si>
  <si>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</si>
  <si>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</si>
  <si>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</si>
  <si>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</si>
  <si>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</si>
  <si>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</si>
  <si>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</si>
  <si>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</si>
  <si>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</si>
  <si>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</si>
  <si>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</si>
  <si>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</si>
  <si>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</si>
  <si>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</si>
  <si>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</si>
  <si>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</si>
  <si>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</si>
  <si>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</si>
  <si>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</si>
  <si>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</si>
  <si>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</si>
  <si>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</si>
  <si>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</si>
  <si>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</si>
  <si>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</si>
  <si>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</si>
  <si>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</si>
  <si>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</si>
  <si>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</si>
  <si>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</si>
  <si>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</si>
  <si>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</si>
  <si>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</si>
  <si>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</si>
  <si>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</si>
  <si>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</si>
  <si>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</si>
  <si>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</si>
  <si>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</si>
  <si>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</si>
  <si>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</si>
  <si>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</si>
  <si>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</si>
  <si>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</si>
  <si>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</si>
  <si>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</si>
  <si>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</si>
  <si>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</si>
  <si>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</si>
  <si>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</si>
  <si>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</si>
  <si>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</si>
  <si>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</si>
  <si>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</si>
  <si>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</si>
  <si>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</si>
  <si>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</si>
  <si>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</si>
  <si>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</si>
  <si>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</si>
  <si>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</si>
  <si>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</si>
  <si>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</si>
  <si>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</si>
  <si>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</si>
  <si>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</si>
  <si>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</si>
  <si>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</si>
  <si>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</si>
  <si>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</si>
  <si>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</si>
  <si>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</si>
  <si>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</si>
  <si>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</si>
  <si>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</si>
  <si>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</si>
  <si>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</si>
  <si>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</si>
  <si>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</si>
  <si>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</si>
  <si>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</si>
  <si>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</si>
  <si>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</si>
  <si>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</si>
  <si>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</si>
  <si>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</si>
  <si>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</si>
  <si>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</si>
  <si>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</si>
  <si>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</si>
  <si>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</si>
  <si>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</si>
  <si>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</si>
  <si>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</si>
  <si>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</si>
  <si>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</si>
  <si>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</si>
  <si>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</si>
  <si>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</si>
  <si>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</si>
  <si>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</si>
  <si>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</si>
  <si>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</si>
  <si>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</si>
  <si>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</si>
  <si>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</si>
  <si>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</si>
  <si>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</si>
  <si>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</si>
  <si>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</si>
  <si>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</si>
  <si>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</si>
  <si>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</si>
  <si>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</si>
  <si>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</si>
  <si>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</si>
  <si>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</si>
  <si>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</si>
  <si>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</si>
  <si>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</si>
  <si>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</si>
  <si>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</si>
  <si>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</si>
  <si>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</si>
  <si>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</si>
  <si>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</si>
  <si>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</si>
  <si>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</si>
  <si>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</si>
  <si>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</si>
  <si>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</si>
  <si>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</si>
  <si>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</si>
  <si>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</si>
  <si>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</si>
  <si>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</si>
  <si>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</si>
  <si>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</si>
  <si>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</si>
  <si>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</si>
  <si>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</si>
  <si>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</si>
  <si>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</si>
  <si>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</si>
  <si>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</si>
  <si>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</si>
  <si>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</si>
  <si>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</si>
  <si>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</si>
  <si>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</si>
  <si>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</si>
  <si>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電気事業会計</t>
    <rPh sb="0" eb="6">
      <t>デンキジギョウカイケイ</t>
    </rPh>
    <phoneticPr fontId="9"/>
  </si>
  <si>
    <t>病院事業会計</t>
    <rPh sb="0" eb="2">
      <t>ビョウイン</t>
    </rPh>
    <rPh sb="2" eb="4">
      <t>ジギョウ</t>
    </rPh>
    <rPh sb="4" eb="6">
      <t>カイケイ</t>
    </rPh>
    <phoneticPr fontId="9"/>
  </si>
  <si>
    <t>愛媛県</t>
    <rPh sb="0" eb="3">
      <t>エヒメケン</t>
    </rPh>
    <phoneticPr fontId="9"/>
  </si>
  <si>
    <t>工業用水道事業会計</t>
    <rPh sb="0" eb="5">
      <t>コウギョウヨウスイドウ</t>
    </rPh>
    <rPh sb="5" eb="7">
      <t>ジギョウ</t>
    </rPh>
    <rPh sb="7" eb="9">
      <t>カイケイ</t>
    </rPh>
    <phoneticPr fontId="9"/>
  </si>
  <si>
    <t>電気事業会計</t>
    <rPh sb="0" eb="6">
      <t>デンキジギョウカイケイ</t>
    </rPh>
    <phoneticPr fontId="14"/>
  </si>
  <si>
    <t>工業用水道事業会計</t>
    <rPh sb="0" eb="9">
      <t>コウギョウヨウスイミチジギョウカイケイ</t>
    </rPh>
    <phoneticPr fontId="14"/>
  </si>
  <si>
    <t>病院事業会計</t>
    <rPh sb="0" eb="2">
      <t>ビョウイン</t>
    </rPh>
    <rPh sb="2" eb="4">
      <t>ジギョウ</t>
    </rPh>
    <rPh sb="4" eb="6">
      <t>カイケイ</t>
    </rPh>
    <phoneticPr fontId="14"/>
  </si>
  <si>
    <t>港湾施設整備事業特別会計</t>
    <phoneticPr fontId="9"/>
  </si>
  <si>
    <t>港湾整備</t>
    <phoneticPr fontId="9"/>
  </si>
  <si>
    <t>臨海土地造成</t>
    <phoneticPr fontId="9"/>
  </si>
  <si>
    <t>港湾施設整備事業特別会計</t>
    <phoneticPr fontId="14"/>
  </si>
  <si>
    <t>港湾整備</t>
    <phoneticPr fontId="14"/>
  </si>
  <si>
    <t>臨海土地造成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</si>
</sst>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游ゴシック"/>
      <family val="1"/>
      <charset val="128"/>
    </font>
    <font>
      <sz val="11"/>
      <name val="ＭＳ Ｐゴシック"/>
      <family val="1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6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0" fontId="20" fillId="0" borderId="5" xfId="0" applyFont="1" applyBorder="1" applyAlignment="1">
      <alignment horizontal="distributed" vertical="center" justifyLastLine="1"/>
    </xf>
    <xf numFmtId="177" fontId="22" fillId="0" borderId="10" xfId="1" applyNumberFormat="1" applyFont="1" applyBorder="1" applyAlignment="1">
      <alignment horizontal="right" vertical="center"/>
    </xf>
    <xf numFmtId="177" fontId="22" fillId="0" borderId="10" xfId="1" applyNumberFormat="1" applyFont="1" applyFill="1" applyBorder="1" applyAlignment="1">
      <alignment vertical="center"/>
    </xf>
    <xf numFmtId="177" fontId="2" fillId="0" borderId="10" xfId="1" applyNumberFormat="1" applyFont="1" applyFill="1" applyBorder="1" applyAlignment="1">
      <alignment vertical="center"/>
    </xf>
    <xf numFmtId="41" fontId="22" fillId="0" borderId="0" xfId="0" applyNumberFormat="1" applyFont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1" fillId="0" borderId="10" xfId="0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J7" sqref="J7:J48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88" t="s">
        <v>252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7" t="s">
        <v>241</v>
      </c>
      <c r="G7" s="47"/>
      <c r="H7" s="47" t="s">
        <v>238</v>
      </c>
      <c r="I7" s="48" t="s">
        <v>21</v>
      </c>
    </row>
    <row r="8" spans="1:11" ht="17.149999999999999" customHeight="1">
      <c r="A8" s="18"/>
      <c r="B8" s="19"/>
      <c r="C8" s="19"/>
      <c r="D8" s="19"/>
      <c r="E8" s="59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93" t="s">
        <v>87</v>
      </c>
      <c r="B9" s="93" t="s">
        <v>89</v>
      </c>
      <c r="C9" s="60" t="s">
        <v>3</v>
      </c>
      <c r="D9" s="52"/>
      <c r="E9" s="52"/>
      <c r="F9" s="53">
        <v>206427</v>
      </c>
      <c r="G9" s="54">
        <f>F9/$F$27*100</f>
        <v>28.908631823064223</v>
      </c>
      <c r="H9" s="53">
        <v>197514</v>
      </c>
      <c r="I9" s="54">
        <f>(F9/H9-1)*100</f>
        <v>4.5125915125003857</v>
      </c>
      <c r="J9" s="92"/>
      <c r="K9" s="25"/>
    </row>
    <row r="10" spans="1:11" ht="18" customHeight="1">
      <c r="A10" s="93"/>
      <c r="B10" s="93"/>
      <c r="C10" s="62"/>
      <c r="D10" s="64" t="s">
        <v>22</v>
      </c>
      <c r="E10" s="52"/>
      <c r="F10" s="53">
        <v>52950</v>
      </c>
      <c r="G10" s="54">
        <f t="shared" ref="G10:G26" si="0">F10/$F$27*100</f>
        <v>7.4152705558442005</v>
      </c>
      <c r="H10" s="53">
        <v>46892</v>
      </c>
      <c r="I10" s="54">
        <f t="shared" ref="I10:I27" si="1">(F10/H10-1)*100</f>
        <v>12.919048025249502</v>
      </c>
      <c r="J10" s="92"/>
    </row>
    <row r="11" spans="1:11" ht="18" customHeight="1">
      <c r="A11" s="93"/>
      <c r="B11" s="93"/>
      <c r="C11" s="62"/>
      <c r="D11" s="62"/>
      <c r="E11" s="46" t="s">
        <v>23</v>
      </c>
      <c r="F11" s="53">
        <v>41731</v>
      </c>
      <c r="G11" s="54">
        <f t="shared" si="0"/>
        <v>5.8441294724444628</v>
      </c>
      <c r="H11" s="53">
        <v>37870</v>
      </c>
      <c r="I11" s="54">
        <f t="shared" si="1"/>
        <v>10.195405334037488</v>
      </c>
      <c r="J11" s="92"/>
    </row>
    <row r="12" spans="1:11" ht="18" customHeight="1">
      <c r="A12" s="93"/>
      <c r="B12" s="93"/>
      <c r="C12" s="62"/>
      <c r="D12" s="62"/>
      <c r="E12" s="46" t="s">
        <v>24</v>
      </c>
      <c r="F12" s="53">
        <v>2426</v>
      </c>
      <c r="G12" s="54">
        <f t="shared" si="0"/>
        <v>0.33974402962187022</v>
      </c>
      <c r="H12" s="53">
        <v>2233</v>
      </c>
      <c r="I12" s="54">
        <f t="shared" si="1"/>
        <v>8.6430810568741698</v>
      </c>
      <c r="J12" s="92"/>
    </row>
    <row r="13" spans="1:11" ht="18" customHeight="1">
      <c r="A13" s="93"/>
      <c r="B13" s="93"/>
      <c r="C13" s="62"/>
      <c r="D13" s="63"/>
      <c r="E13" s="46" t="s">
        <v>25</v>
      </c>
      <c r="F13" s="53">
        <v>476</v>
      </c>
      <c r="G13" s="54">
        <f t="shared" si="0"/>
        <v>6.6660411417976184E-2</v>
      </c>
      <c r="H13" s="53">
        <v>192</v>
      </c>
      <c r="I13" s="54">
        <f t="shared" si="1"/>
        <v>147.91666666666666</v>
      </c>
      <c r="J13" s="92"/>
    </row>
    <row r="14" spans="1:11" ht="18" customHeight="1">
      <c r="A14" s="93"/>
      <c r="B14" s="93"/>
      <c r="C14" s="62"/>
      <c r="D14" s="60" t="s">
        <v>26</v>
      </c>
      <c r="E14" s="52"/>
      <c r="F14" s="53">
        <v>48651</v>
      </c>
      <c r="G14" s="54">
        <f t="shared" si="0"/>
        <v>6.8132262098654612</v>
      </c>
      <c r="H14" s="53">
        <v>46818</v>
      </c>
      <c r="I14" s="54">
        <f t="shared" si="1"/>
        <v>3.9151608355760592</v>
      </c>
      <c r="J14" s="92"/>
    </row>
    <row r="15" spans="1:11" ht="18" customHeight="1">
      <c r="A15" s="93"/>
      <c r="B15" s="93"/>
      <c r="C15" s="62"/>
      <c r="D15" s="62"/>
      <c r="E15" s="46" t="s">
        <v>27</v>
      </c>
      <c r="F15" s="53">
        <v>1448</v>
      </c>
      <c r="G15" s="54">
        <f t="shared" si="0"/>
        <v>0.20278209187653259</v>
      </c>
      <c r="H15" s="53">
        <v>1419</v>
      </c>
      <c r="I15" s="54">
        <f t="shared" si="1"/>
        <v>2.0436927413671535</v>
      </c>
      <c r="J15" s="92"/>
    </row>
    <row r="16" spans="1:11" ht="18" customHeight="1">
      <c r="A16" s="93"/>
      <c r="B16" s="93"/>
      <c r="C16" s="62"/>
      <c r="D16" s="63"/>
      <c r="E16" s="46" t="s">
        <v>28</v>
      </c>
      <c r="F16" s="53">
        <v>47203</v>
      </c>
      <c r="G16" s="54">
        <f t="shared" si="0"/>
        <v>6.6104441179889282</v>
      </c>
      <c r="H16" s="53">
        <v>45399</v>
      </c>
      <c r="I16" s="54">
        <f t="shared" si="1"/>
        <v>3.9736558073966366</v>
      </c>
      <c r="J16" s="92"/>
      <c r="K16" s="26"/>
    </row>
    <row r="17" spans="1:26" ht="18" customHeight="1">
      <c r="A17" s="93"/>
      <c r="B17" s="93"/>
      <c r="C17" s="62"/>
      <c r="D17" s="94" t="s">
        <v>29</v>
      </c>
      <c r="E17" s="95"/>
      <c r="F17" s="53">
        <v>71611</v>
      </c>
      <c r="G17" s="54">
        <f t="shared" si="0"/>
        <v>10.028610760614901</v>
      </c>
      <c r="H17" s="53">
        <v>70265</v>
      </c>
      <c r="I17" s="54">
        <f t="shared" si="1"/>
        <v>1.9156052088522113</v>
      </c>
      <c r="J17" s="92"/>
    </row>
    <row r="18" spans="1:26" ht="18" customHeight="1">
      <c r="A18" s="93"/>
      <c r="B18" s="93"/>
      <c r="C18" s="62"/>
      <c r="D18" s="94" t="s">
        <v>93</v>
      </c>
      <c r="E18" s="96"/>
      <c r="F18" s="53">
        <v>2896</v>
      </c>
      <c r="G18" s="54">
        <f t="shared" si="0"/>
        <v>0.40556418375306519</v>
      </c>
      <c r="H18" s="53">
        <v>2992</v>
      </c>
      <c r="I18" s="54">
        <f t="shared" si="1"/>
        <v>-3.208556149732622</v>
      </c>
      <c r="J18" s="92"/>
    </row>
    <row r="19" spans="1:26" ht="18" customHeight="1">
      <c r="A19" s="93"/>
      <c r="B19" s="93"/>
      <c r="C19" s="61"/>
      <c r="D19" s="94" t="s">
        <v>94</v>
      </c>
      <c r="E19" s="96"/>
      <c r="F19" s="55">
        <v>0</v>
      </c>
      <c r="G19" s="54">
        <f t="shared" si="0"/>
        <v>0</v>
      </c>
      <c r="H19" s="53">
        <v>0</v>
      </c>
      <c r="I19" s="54" t="e">
        <f t="shared" si="1"/>
        <v>#DIV/0!</v>
      </c>
      <c r="Z19" s="2" t="s">
        <v>95</v>
      </c>
    </row>
    <row r="20" spans="1:26" ht="18" customHeight="1">
      <c r="A20" s="93"/>
      <c r="B20" s="93"/>
      <c r="C20" s="52" t="s">
        <v>4</v>
      </c>
      <c r="D20" s="52"/>
      <c r="E20" s="52"/>
      <c r="F20" s="53">
        <v>32402</v>
      </c>
      <c r="G20" s="54">
        <f t="shared" si="0"/>
        <v>4.5376694343808071</v>
      </c>
      <c r="H20" s="53">
        <v>27718</v>
      </c>
      <c r="I20" s="54">
        <f t="shared" si="1"/>
        <v>16.898766144743483</v>
      </c>
      <c r="J20" s="92"/>
    </row>
    <row r="21" spans="1:26" ht="18" customHeight="1">
      <c r="A21" s="93"/>
      <c r="B21" s="93"/>
      <c r="C21" s="52" t="s">
        <v>5</v>
      </c>
      <c r="D21" s="52"/>
      <c r="E21" s="52"/>
      <c r="F21" s="53">
        <v>177500</v>
      </c>
      <c r="G21" s="54">
        <f t="shared" si="0"/>
        <v>24.857611400610867</v>
      </c>
      <c r="H21" s="53">
        <v>173000</v>
      </c>
      <c r="I21" s="54">
        <f t="shared" si="1"/>
        <v>2.6011560693641522</v>
      </c>
      <c r="J21" s="92"/>
    </row>
    <row r="22" spans="1:26" ht="18" customHeight="1">
      <c r="A22" s="93"/>
      <c r="B22" s="93"/>
      <c r="C22" s="52" t="s">
        <v>30</v>
      </c>
      <c r="D22" s="52"/>
      <c r="E22" s="52"/>
      <c r="F22" s="53">
        <v>8037</v>
      </c>
      <c r="G22" s="54">
        <f t="shared" si="0"/>
        <v>1.1255246356434341</v>
      </c>
      <c r="H22" s="53">
        <v>7826</v>
      </c>
      <c r="I22" s="54">
        <f t="shared" si="1"/>
        <v>2.6961410682340814</v>
      </c>
      <c r="J22" s="92"/>
    </row>
    <row r="23" spans="1:26" ht="18" customHeight="1">
      <c r="A23" s="93"/>
      <c r="B23" s="93"/>
      <c r="C23" s="52" t="s">
        <v>6</v>
      </c>
      <c r="D23" s="52"/>
      <c r="E23" s="52"/>
      <c r="F23" s="53">
        <v>80895</v>
      </c>
      <c r="G23" s="54">
        <f t="shared" si="0"/>
        <v>11.328768869027696</v>
      </c>
      <c r="H23" s="53">
        <v>76704</v>
      </c>
      <c r="I23" s="54">
        <f t="shared" si="1"/>
        <v>5.4638610763454221</v>
      </c>
      <c r="J23" s="92"/>
    </row>
    <row r="24" spans="1:26" ht="18" customHeight="1">
      <c r="A24" s="93"/>
      <c r="B24" s="93"/>
      <c r="C24" s="52" t="s">
        <v>31</v>
      </c>
      <c r="D24" s="52"/>
      <c r="E24" s="52"/>
      <c r="F24" s="53">
        <v>2489</v>
      </c>
      <c r="G24" s="54">
        <f t="shared" si="0"/>
        <v>0.34856673113307296</v>
      </c>
      <c r="H24" s="53">
        <v>1762</v>
      </c>
      <c r="I24" s="54">
        <f t="shared" si="1"/>
        <v>41.259931895573217</v>
      </c>
      <c r="J24" s="92"/>
    </row>
    <row r="25" spans="1:26" ht="18" customHeight="1">
      <c r="A25" s="93"/>
      <c r="B25" s="93"/>
      <c r="C25" s="52" t="s">
        <v>7</v>
      </c>
      <c r="D25" s="52"/>
      <c r="E25" s="52"/>
      <c r="F25" s="53">
        <v>38821</v>
      </c>
      <c r="G25" s="54">
        <f t="shared" si="0"/>
        <v>5.4366046883555743</v>
      </c>
      <c r="H25" s="53">
        <v>42902</v>
      </c>
      <c r="I25" s="54">
        <f t="shared" si="1"/>
        <v>-9.5123770453591874</v>
      </c>
      <c r="J25" s="92"/>
    </row>
    <row r="26" spans="1:26" ht="18" customHeight="1">
      <c r="A26" s="93"/>
      <c r="B26" s="93"/>
      <c r="C26" s="52" t="s">
        <v>8</v>
      </c>
      <c r="D26" s="52"/>
      <c r="E26" s="52"/>
      <c r="F26" s="53">
        <v>167496</v>
      </c>
      <c r="G26" s="54">
        <f t="shared" si="0"/>
        <v>23.456622417784327</v>
      </c>
      <c r="H26" s="53">
        <v>162938</v>
      </c>
      <c r="I26" s="54">
        <f t="shared" si="1"/>
        <v>2.7973830536768496</v>
      </c>
      <c r="J26" s="92"/>
    </row>
    <row r="27" spans="1:26" ht="18" customHeight="1">
      <c r="A27" s="93"/>
      <c r="B27" s="93"/>
      <c r="C27" s="52" t="s">
        <v>9</v>
      </c>
      <c r="D27" s="52"/>
      <c r="E27" s="52"/>
      <c r="F27" s="53">
        <f>SUM(F9,F20:F26)</f>
        <v>714067</v>
      </c>
      <c r="G27" s="54">
        <f>F27/$F$27*100</f>
        <v>100</v>
      </c>
      <c r="H27" s="53">
        <f>SUM(H9,H20:H26)</f>
        <v>690364</v>
      </c>
      <c r="I27" s="54">
        <f t="shared" si="1"/>
        <v>3.4334061451640085</v>
      </c>
      <c r="J27" s="92"/>
    </row>
    <row r="28" spans="1:26" ht="18" customHeight="1">
      <c r="A28" s="93"/>
      <c r="B28" s="93" t="s">
        <v>88</v>
      </c>
      <c r="C28" s="60" t="s">
        <v>10</v>
      </c>
      <c r="D28" s="52"/>
      <c r="E28" s="52"/>
      <c r="F28" s="53">
        <v>287088</v>
      </c>
      <c r="G28" s="54">
        <f>F28/$F$45*100</f>
        <v>40.20457435426318</v>
      </c>
      <c r="H28" s="53">
        <v>284430</v>
      </c>
      <c r="I28" s="54">
        <f>(F28/H28-1)*100</f>
        <v>0.93450058010757786</v>
      </c>
      <c r="J28" s="92"/>
    </row>
    <row r="29" spans="1:26" ht="18" customHeight="1">
      <c r="A29" s="93"/>
      <c r="B29" s="93"/>
      <c r="C29" s="62"/>
      <c r="D29" s="52" t="s">
        <v>11</v>
      </c>
      <c r="E29" s="52"/>
      <c r="F29" s="53">
        <v>166229</v>
      </c>
      <c r="G29" s="54">
        <f t="shared" ref="G29:G44" si="2">F29/$F$45*100</f>
        <v>23.279155486592312</v>
      </c>
      <c r="H29" s="53">
        <v>168944</v>
      </c>
      <c r="I29" s="54">
        <f t="shared" ref="I29:I45" si="3">(F29/H29-1)*100</f>
        <v>-1.607041386494934</v>
      </c>
      <c r="J29" s="92"/>
    </row>
    <row r="30" spans="1:26" ht="18" customHeight="1">
      <c r="A30" s="93"/>
      <c r="B30" s="93"/>
      <c r="C30" s="62"/>
      <c r="D30" s="52" t="s">
        <v>32</v>
      </c>
      <c r="E30" s="52"/>
      <c r="F30" s="53">
        <v>39024</v>
      </c>
      <c r="G30" s="54">
        <f t="shared" si="2"/>
        <v>5.4650257398455047</v>
      </c>
      <c r="H30" s="53">
        <v>35180</v>
      </c>
      <c r="I30" s="54">
        <f t="shared" si="3"/>
        <v>10.926662876634442</v>
      </c>
      <c r="J30" s="92"/>
    </row>
    <row r="31" spans="1:26" ht="18" customHeight="1">
      <c r="A31" s="93"/>
      <c r="B31" s="93"/>
      <c r="C31" s="61"/>
      <c r="D31" s="52" t="s">
        <v>12</v>
      </c>
      <c r="E31" s="52"/>
      <c r="F31" s="53">
        <v>81835</v>
      </c>
      <c r="G31" s="54">
        <f t="shared" si="2"/>
        <v>11.460393127825361</v>
      </c>
      <c r="H31" s="53">
        <v>80306</v>
      </c>
      <c r="I31" s="54">
        <f t="shared" si="3"/>
        <v>1.9039673249819478</v>
      </c>
      <c r="J31" s="92"/>
    </row>
    <row r="32" spans="1:26" ht="18" customHeight="1">
      <c r="A32" s="93"/>
      <c r="B32" s="93"/>
      <c r="C32" s="60" t="s">
        <v>13</v>
      </c>
      <c r="D32" s="52"/>
      <c r="E32" s="52"/>
      <c r="F32" s="53">
        <v>322732</v>
      </c>
      <c r="G32" s="54">
        <f t="shared" si="2"/>
        <v>45.196255818773565</v>
      </c>
      <c r="H32" s="53">
        <v>309978</v>
      </c>
      <c r="I32" s="54">
        <f t="shared" si="3"/>
        <v>4.1144855441353823</v>
      </c>
      <c r="J32" s="92"/>
    </row>
    <row r="33" spans="1:10" ht="18" customHeight="1">
      <c r="A33" s="93"/>
      <c r="B33" s="93"/>
      <c r="C33" s="62"/>
      <c r="D33" s="52" t="s">
        <v>14</v>
      </c>
      <c r="E33" s="52"/>
      <c r="F33" s="53">
        <v>36530</v>
      </c>
      <c r="G33" s="54">
        <f t="shared" si="2"/>
        <v>5.1157592834295889</v>
      </c>
      <c r="H33" s="53">
        <v>32319</v>
      </c>
      <c r="I33" s="54">
        <f t="shared" si="3"/>
        <v>13.029487298493137</v>
      </c>
      <c r="J33" s="92"/>
    </row>
    <row r="34" spans="1:10" ht="18" customHeight="1">
      <c r="A34" s="93"/>
      <c r="B34" s="93"/>
      <c r="C34" s="62"/>
      <c r="D34" s="52" t="s">
        <v>33</v>
      </c>
      <c r="E34" s="52"/>
      <c r="F34" s="53">
        <v>2434</v>
      </c>
      <c r="G34" s="54">
        <f t="shared" si="2"/>
        <v>0.3408638953152921</v>
      </c>
      <c r="H34" s="53">
        <v>2604</v>
      </c>
      <c r="I34" s="54">
        <f t="shared" si="3"/>
        <v>-6.5284178187403956</v>
      </c>
      <c r="J34" s="92"/>
    </row>
    <row r="35" spans="1:10" ht="18" customHeight="1">
      <c r="A35" s="93"/>
      <c r="B35" s="93"/>
      <c r="C35" s="62"/>
      <c r="D35" s="52" t="s">
        <v>34</v>
      </c>
      <c r="E35" s="52"/>
      <c r="F35" s="53">
        <v>156248</v>
      </c>
      <c r="G35" s="54">
        <f t="shared" si="2"/>
        <v>21.881389447503601</v>
      </c>
      <c r="H35" s="53">
        <v>146438</v>
      </c>
      <c r="I35" s="54">
        <f t="shared" si="3"/>
        <v>6.6990808396727664</v>
      </c>
      <c r="J35" s="92"/>
    </row>
    <row r="36" spans="1:10" ht="18" customHeight="1">
      <c r="A36" s="93"/>
      <c r="B36" s="93"/>
      <c r="C36" s="62"/>
      <c r="D36" s="52" t="s">
        <v>35</v>
      </c>
      <c r="E36" s="52"/>
      <c r="F36" s="53">
        <v>7874</v>
      </c>
      <c r="G36" s="54">
        <f t="shared" si="2"/>
        <v>1.10269610177182</v>
      </c>
      <c r="H36" s="53">
        <v>8470</v>
      </c>
      <c r="I36" s="54">
        <f t="shared" si="3"/>
        <v>-7.036599763872486</v>
      </c>
      <c r="J36" s="92"/>
    </row>
    <row r="37" spans="1:10" ht="18" customHeight="1">
      <c r="A37" s="93"/>
      <c r="B37" s="93"/>
      <c r="C37" s="62"/>
      <c r="D37" s="52" t="s">
        <v>15</v>
      </c>
      <c r="E37" s="52"/>
      <c r="F37" s="53">
        <v>8145</v>
      </c>
      <c r="G37" s="54">
        <f t="shared" si="2"/>
        <v>1.1406476694096361</v>
      </c>
      <c r="H37" s="53">
        <v>3897</v>
      </c>
      <c r="I37" s="54">
        <f t="shared" si="3"/>
        <v>109.00692840646653</v>
      </c>
      <c r="J37" s="92"/>
    </row>
    <row r="38" spans="1:10" ht="18" customHeight="1">
      <c r="A38" s="93"/>
      <c r="B38" s="93"/>
      <c r="C38" s="61"/>
      <c r="D38" s="52" t="s">
        <v>36</v>
      </c>
      <c r="E38" s="52"/>
      <c r="F38" s="53">
        <v>111501</v>
      </c>
      <c r="G38" s="54">
        <f t="shared" si="2"/>
        <v>15.614899421343626</v>
      </c>
      <c r="H38" s="53">
        <v>116250</v>
      </c>
      <c r="I38" s="54">
        <f t="shared" si="3"/>
        <v>-4.0851612903225814</v>
      </c>
      <c r="J38" s="92"/>
    </row>
    <row r="39" spans="1:10" ht="18" customHeight="1">
      <c r="A39" s="93"/>
      <c r="B39" s="93"/>
      <c r="C39" s="60" t="s">
        <v>16</v>
      </c>
      <c r="D39" s="52"/>
      <c r="E39" s="52"/>
      <c r="F39" s="53">
        <v>104248</v>
      </c>
      <c r="G39" s="54">
        <f t="shared" si="2"/>
        <v>14.59916982696326</v>
      </c>
      <c r="H39" s="53">
        <v>95956</v>
      </c>
      <c r="I39" s="54">
        <f t="shared" si="3"/>
        <v>8.6414606694735099</v>
      </c>
      <c r="J39" s="92"/>
    </row>
    <row r="40" spans="1:10" ht="18" customHeight="1">
      <c r="A40" s="93"/>
      <c r="B40" s="93"/>
      <c r="C40" s="62"/>
      <c r="D40" s="60" t="s">
        <v>17</v>
      </c>
      <c r="E40" s="52"/>
      <c r="F40" s="53">
        <v>95756</v>
      </c>
      <c r="G40" s="54">
        <f t="shared" si="2"/>
        <v>13.409927345855015</v>
      </c>
      <c r="H40" s="53">
        <v>88033</v>
      </c>
      <c r="I40" s="54">
        <f t="shared" si="3"/>
        <v>8.7728465461815563</v>
      </c>
      <c r="J40" s="92"/>
    </row>
    <row r="41" spans="1:10" ht="18" customHeight="1">
      <c r="A41" s="93"/>
      <c r="B41" s="93"/>
      <c r="C41" s="62"/>
      <c r="D41" s="62"/>
      <c r="E41" s="56" t="s">
        <v>91</v>
      </c>
      <c r="F41" s="53">
        <v>63732</v>
      </c>
      <c r="G41" s="54">
        <f t="shared" si="2"/>
        <v>8.9252004010822503</v>
      </c>
      <c r="H41" s="53">
        <v>62643</v>
      </c>
      <c r="I41" s="57">
        <f t="shared" si="3"/>
        <v>1.7384224893443712</v>
      </c>
      <c r="J41" s="92"/>
    </row>
    <row r="42" spans="1:10" ht="18" customHeight="1">
      <c r="A42" s="93"/>
      <c r="B42" s="93"/>
      <c r="C42" s="62"/>
      <c r="D42" s="61"/>
      <c r="E42" s="46" t="s">
        <v>37</v>
      </c>
      <c r="F42" s="53">
        <v>32024</v>
      </c>
      <c r="G42" s="54">
        <f t="shared" si="2"/>
        <v>4.4847269447727669</v>
      </c>
      <c r="H42" s="53">
        <v>25390</v>
      </c>
      <c r="I42" s="57">
        <f t="shared" si="3"/>
        <v>26.128397006695558</v>
      </c>
      <c r="J42" s="92"/>
    </row>
    <row r="43" spans="1:10" ht="18" customHeight="1">
      <c r="A43" s="93"/>
      <c r="B43" s="93"/>
      <c r="C43" s="62"/>
      <c r="D43" s="52" t="s">
        <v>38</v>
      </c>
      <c r="E43" s="52"/>
      <c r="F43" s="53">
        <v>8492</v>
      </c>
      <c r="G43" s="54">
        <f t="shared" si="2"/>
        <v>1.1892424811082418</v>
      </c>
      <c r="H43" s="53">
        <v>7923</v>
      </c>
      <c r="I43" s="57">
        <f t="shared" si="3"/>
        <v>7.1816231225545923</v>
      </c>
      <c r="J43" s="92"/>
    </row>
    <row r="44" spans="1:10" ht="18" customHeight="1">
      <c r="A44" s="93"/>
      <c r="B44" s="93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3"/>
        <v>#DIV/0!</v>
      </c>
      <c r="J44" s="92"/>
    </row>
    <row r="45" spans="1:10" ht="18" customHeight="1">
      <c r="A45" s="93"/>
      <c r="B45" s="93"/>
      <c r="C45" s="46" t="s">
        <v>18</v>
      </c>
      <c r="D45" s="46"/>
      <c r="E45" s="46"/>
      <c r="F45" s="53">
        <f>SUM(F28,F32,F39)</f>
        <v>714068</v>
      </c>
      <c r="G45" s="54">
        <f>F45/$F$45*100</f>
        <v>100</v>
      </c>
      <c r="H45" s="53">
        <f>SUM(H28,H32,H39)</f>
        <v>690364</v>
      </c>
      <c r="I45" s="54">
        <f t="shared" si="3"/>
        <v>3.4335509962860167</v>
      </c>
      <c r="J45" s="92"/>
    </row>
    <row r="46" spans="1:10">
      <c r="A46" s="23" t="s">
        <v>19</v>
      </c>
    </row>
    <row r="47" spans="1:10">
      <c r="A47" s="24" t="s">
        <v>20</v>
      </c>
    </row>
    <row r="48" spans="1:10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I27" sqref="I27"/>
      <selection pane="topRight" activeCell="I27" sqref="I27"/>
      <selection pane="bottomLeft" activeCell="I27" sqref="I27"/>
      <selection pane="bottomRight" activeCell="K47" sqref="K47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252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106" t="s">
        <v>48</v>
      </c>
      <c r="B6" s="107"/>
      <c r="C6" s="107"/>
      <c r="D6" s="107"/>
      <c r="E6" s="107"/>
      <c r="F6" s="103" t="s">
        <v>250</v>
      </c>
      <c r="G6" s="99"/>
      <c r="H6" s="99" t="s">
        <v>253</v>
      </c>
      <c r="I6" s="99"/>
      <c r="J6" s="100" t="s">
        <v>251</v>
      </c>
      <c r="K6" s="99"/>
      <c r="L6" s="99"/>
      <c r="M6" s="99"/>
      <c r="N6" s="99"/>
      <c r="O6" s="99"/>
    </row>
    <row r="7" spans="1:25" ht="16" customHeight="1">
      <c r="A7" s="107"/>
      <c r="B7" s="107"/>
      <c r="C7" s="107"/>
      <c r="D7" s="107"/>
      <c r="E7" s="107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</row>
    <row r="8" spans="1:25" ht="16" customHeight="1">
      <c r="A8" s="104" t="s">
        <v>82</v>
      </c>
      <c r="B8" s="60" t="s">
        <v>49</v>
      </c>
      <c r="C8" s="52"/>
      <c r="D8" s="52"/>
      <c r="E8" s="65" t="s">
        <v>40</v>
      </c>
      <c r="F8" s="85">
        <v>4038</v>
      </c>
      <c r="G8" s="85">
        <v>3471</v>
      </c>
      <c r="H8" s="85">
        <v>1409</v>
      </c>
      <c r="I8" s="85">
        <v>1387</v>
      </c>
      <c r="J8" s="85">
        <v>55683</v>
      </c>
      <c r="K8" s="85">
        <v>56801</v>
      </c>
      <c r="L8" s="53"/>
      <c r="M8" s="53"/>
      <c r="N8" s="53"/>
      <c r="O8" s="53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04"/>
      <c r="B9" s="62"/>
      <c r="C9" s="52" t="s">
        <v>50</v>
      </c>
      <c r="D9" s="52"/>
      <c r="E9" s="65" t="s">
        <v>41</v>
      </c>
      <c r="F9" s="85">
        <v>4038</v>
      </c>
      <c r="G9" s="85">
        <v>3471</v>
      </c>
      <c r="H9" s="85">
        <v>1409</v>
      </c>
      <c r="I9" s="85">
        <v>1387</v>
      </c>
      <c r="J9" s="85">
        <v>55681</v>
      </c>
      <c r="K9" s="85">
        <v>56799</v>
      </c>
      <c r="L9" s="53"/>
      <c r="M9" s="53"/>
      <c r="N9" s="53"/>
      <c r="O9" s="53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04"/>
      <c r="B10" s="61"/>
      <c r="C10" s="52" t="s">
        <v>51</v>
      </c>
      <c r="D10" s="52"/>
      <c r="E10" s="65" t="s">
        <v>42</v>
      </c>
      <c r="F10" s="85">
        <v>0</v>
      </c>
      <c r="G10" s="85">
        <v>0</v>
      </c>
      <c r="H10" s="85">
        <v>0</v>
      </c>
      <c r="I10" s="85">
        <v>0</v>
      </c>
      <c r="J10" s="66">
        <v>2</v>
      </c>
      <c r="K10" s="66">
        <v>2</v>
      </c>
      <c r="L10" s="53"/>
      <c r="M10" s="53"/>
      <c r="N10" s="53"/>
      <c r="O10" s="53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04"/>
      <c r="B11" s="60" t="s">
        <v>52</v>
      </c>
      <c r="C11" s="52"/>
      <c r="D11" s="52"/>
      <c r="E11" s="65" t="s">
        <v>43</v>
      </c>
      <c r="F11" s="85">
        <v>3232</v>
      </c>
      <c r="G11" s="85">
        <v>2668</v>
      </c>
      <c r="H11" s="85">
        <v>1009</v>
      </c>
      <c r="I11" s="85">
        <v>973</v>
      </c>
      <c r="J11" s="85">
        <v>59114</v>
      </c>
      <c r="K11" s="85">
        <v>56532</v>
      </c>
      <c r="L11" s="53"/>
      <c r="M11" s="53"/>
      <c r="N11" s="53"/>
      <c r="O11" s="53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04"/>
      <c r="B12" s="62"/>
      <c r="C12" s="52" t="s">
        <v>53</v>
      </c>
      <c r="D12" s="52"/>
      <c r="E12" s="65" t="s">
        <v>44</v>
      </c>
      <c r="F12" s="85">
        <v>3231</v>
      </c>
      <c r="G12" s="85">
        <v>2667</v>
      </c>
      <c r="H12" s="85">
        <v>1008</v>
      </c>
      <c r="I12" s="85">
        <v>972</v>
      </c>
      <c r="J12" s="85">
        <v>59106</v>
      </c>
      <c r="K12" s="85">
        <v>56524</v>
      </c>
      <c r="L12" s="53"/>
      <c r="M12" s="53"/>
      <c r="N12" s="53"/>
      <c r="O12" s="53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04"/>
      <c r="B13" s="61"/>
      <c r="C13" s="52" t="s">
        <v>54</v>
      </c>
      <c r="D13" s="52"/>
      <c r="E13" s="65" t="s">
        <v>45</v>
      </c>
      <c r="F13" s="85">
        <v>1</v>
      </c>
      <c r="G13" s="85">
        <v>1</v>
      </c>
      <c r="H13" s="66">
        <v>1</v>
      </c>
      <c r="I13" s="66">
        <v>1</v>
      </c>
      <c r="J13" s="66">
        <v>8</v>
      </c>
      <c r="K13" s="66">
        <v>8</v>
      </c>
      <c r="L13" s="53"/>
      <c r="M13" s="53"/>
      <c r="N13" s="53"/>
      <c r="O13" s="53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04"/>
      <c r="B14" s="52" t="s">
        <v>55</v>
      </c>
      <c r="C14" s="52"/>
      <c r="D14" s="52"/>
      <c r="E14" s="65" t="s">
        <v>96</v>
      </c>
      <c r="F14" s="85">
        <f t="shared" ref="F14:K15" si="0">F9-F12</f>
        <v>807</v>
      </c>
      <c r="G14" s="85">
        <f t="shared" si="0"/>
        <v>804</v>
      </c>
      <c r="H14" s="85">
        <f t="shared" si="0"/>
        <v>401</v>
      </c>
      <c r="I14" s="85">
        <f t="shared" si="0"/>
        <v>415</v>
      </c>
      <c r="J14" s="85">
        <f t="shared" si="0"/>
        <v>-3425</v>
      </c>
      <c r="K14" s="85">
        <f t="shared" si="0"/>
        <v>275</v>
      </c>
      <c r="L14" s="53">
        <f t="shared" ref="L14:O14" si="1">L9-L12</f>
        <v>0</v>
      </c>
      <c r="M14" s="53">
        <f t="shared" si="1"/>
        <v>0</v>
      </c>
      <c r="N14" s="53">
        <f t="shared" si="1"/>
        <v>0</v>
      </c>
      <c r="O14" s="53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04"/>
      <c r="B15" s="52" t="s">
        <v>56</v>
      </c>
      <c r="C15" s="52"/>
      <c r="D15" s="52"/>
      <c r="E15" s="65" t="s">
        <v>97</v>
      </c>
      <c r="F15" s="85">
        <f t="shared" si="0"/>
        <v>-1</v>
      </c>
      <c r="G15" s="85">
        <f t="shared" si="0"/>
        <v>-1</v>
      </c>
      <c r="H15" s="85">
        <f t="shared" si="0"/>
        <v>-1</v>
      </c>
      <c r="I15" s="85">
        <f t="shared" si="0"/>
        <v>-1</v>
      </c>
      <c r="J15" s="85">
        <f t="shared" si="0"/>
        <v>-6</v>
      </c>
      <c r="K15" s="85">
        <f t="shared" si="0"/>
        <v>-6</v>
      </c>
      <c r="L15" s="53">
        <f t="shared" ref="L15:O15" si="2">L10-L13</f>
        <v>0</v>
      </c>
      <c r="M15" s="53">
        <f t="shared" si="2"/>
        <v>0</v>
      </c>
      <c r="N15" s="53">
        <f t="shared" si="2"/>
        <v>0</v>
      </c>
      <c r="O15" s="53">
        <f t="shared" si="2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04"/>
      <c r="B16" s="52" t="s">
        <v>57</v>
      </c>
      <c r="C16" s="52"/>
      <c r="D16" s="52"/>
      <c r="E16" s="65" t="s">
        <v>98</v>
      </c>
      <c r="F16" s="85">
        <f t="shared" ref="F16:K16" si="3">F8-F11</f>
        <v>806</v>
      </c>
      <c r="G16" s="85">
        <f t="shared" si="3"/>
        <v>803</v>
      </c>
      <c r="H16" s="85">
        <f t="shared" si="3"/>
        <v>400</v>
      </c>
      <c r="I16" s="85">
        <f t="shared" si="3"/>
        <v>414</v>
      </c>
      <c r="J16" s="85">
        <f t="shared" si="3"/>
        <v>-3431</v>
      </c>
      <c r="K16" s="85">
        <f t="shared" si="3"/>
        <v>269</v>
      </c>
      <c r="L16" s="53">
        <f t="shared" ref="L16:O16" si="4">L8-L11</f>
        <v>0</v>
      </c>
      <c r="M16" s="53">
        <f t="shared" si="4"/>
        <v>0</v>
      </c>
      <c r="N16" s="53">
        <f t="shared" si="4"/>
        <v>0</v>
      </c>
      <c r="O16" s="53">
        <f t="shared" si="4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04"/>
      <c r="B17" s="52" t="s">
        <v>58</v>
      </c>
      <c r="C17" s="52"/>
      <c r="D17" s="52"/>
      <c r="E17" s="50"/>
      <c r="F17" s="85">
        <v>0</v>
      </c>
      <c r="G17" s="85">
        <v>0</v>
      </c>
      <c r="H17" s="66">
        <v>9223</v>
      </c>
      <c r="I17" s="66">
        <v>9626</v>
      </c>
      <c r="J17" s="85">
        <v>22513</v>
      </c>
      <c r="K17" s="85">
        <v>16174</v>
      </c>
      <c r="L17" s="53"/>
      <c r="M17" s="53"/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04"/>
      <c r="B18" s="52" t="s">
        <v>59</v>
      </c>
      <c r="C18" s="52"/>
      <c r="D18" s="52"/>
      <c r="E18" s="50"/>
      <c r="F18" s="67">
        <v>0</v>
      </c>
      <c r="G18" s="67">
        <v>0</v>
      </c>
      <c r="H18" s="67">
        <v>0</v>
      </c>
      <c r="I18" s="67">
        <v>0</v>
      </c>
      <c r="J18" s="67">
        <v>1895</v>
      </c>
      <c r="K18" s="67">
        <v>0</v>
      </c>
      <c r="L18" s="67"/>
      <c r="M18" s="67"/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04" t="s">
        <v>83</v>
      </c>
      <c r="B19" s="60" t="s">
        <v>60</v>
      </c>
      <c r="C19" s="52"/>
      <c r="D19" s="52"/>
      <c r="E19" s="65"/>
      <c r="F19" s="85">
        <v>352</v>
      </c>
      <c r="G19" s="85">
        <v>7</v>
      </c>
      <c r="H19" s="85">
        <v>176</v>
      </c>
      <c r="I19" s="85">
        <v>54</v>
      </c>
      <c r="J19" s="85">
        <v>6985</v>
      </c>
      <c r="K19" s="85">
        <v>5565</v>
      </c>
      <c r="L19" s="53"/>
      <c r="M19" s="53"/>
      <c r="N19" s="53"/>
      <c r="O19" s="53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04"/>
      <c r="B20" s="61"/>
      <c r="C20" s="52" t="s">
        <v>61</v>
      </c>
      <c r="D20" s="52"/>
      <c r="E20" s="65"/>
      <c r="F20" s="85">
        <v>352</v>
      </c>
      <c r="G20" s="85">
        <v>7</v>
      </c>
      <c r="H20" s="85">
        <v>84</v>
      </c>
      <c r="I20" s="85">
        <v>0</v>
      </c>
      <c r="J20" s="85">
        <v>1259</v>
      </c>
      <c r="K20" s="85">
        <v>1429</v>
      </c>
      <c r="L20" s="53"/>
      <c r="M20" s="53"/>
      <c r="N20" s="53"/>
      <c r="O20" s="53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04"/>
      <c r="B21" s="52" t="s">
        <v>62</v>
      </c>
      <c r="C21" s="52"/>
      <c r="D21" s="52"/>
      <c r="E21" s="65" t="s">
        <v>99</v>
      </c>
      <c r="F21" s="85">
        <v>352</v>
      </c>
      <c r="G21" s="85">
        <v>7</v>
      </c>
      <c r="H21" s="85">
        <v>176</v>
      </c>
      <c r="I21" s="85">
        <v>54</v>
      </c>
      <c r="J21" s="85">
        <v>6985</v>
      </c>
      <c r="K21" s="85">
        <v>5565</v>
      </c>
      <c r="L21" s="53"/>
      <c r="M21" s="53"/>
      <c r="N21" s="53"/>
      <c r="O21" s="53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04"/>
      <c r="B22" s="60" t="s">
        <v>63</v>
      </c>
      <c r="C22" s="52"/>
      <c r="D22" s="52"/>
      <c r="E22" s="65" t="s">
        <v>100</v>
      </c>
      <c r="F22" s="85">
        <v>600</v>
      </c>
      <c r="G22" s="85">
        <v>499</v>
      </c>
      <c r="H22" s="85">
        <v>358</v>
      </c>
      <c r="I22" s="85">
        <v>551</v>
      </c>
      <c r="J22" s="85">
        <v>9529</v>
      </c>
      <c r="K22" s="85">
        <v>8186</v>
      </c>
      <c r="L22" s="53"/>
      <c r="M22" s="53"/>
      <c r="N22" s="53"/>
      <c r="O22" s="53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04"/>
      <c r="B23" s="61" t="s">
        <v>64</v>
      </c>
      <c r="C23" s="52" t="s">
        <v>65</v>
      </c>
      <c r="D23" s="52"/>
      <c r="E23" s="65"/>
      <c r="F23" s="85">
        <v>167</v>
      </c>
      <c r="G23" s="85">
        <v>181</v>
      </c>
      <c r="H23" s="85">
        <v>49</v>
      </c>
      <c r="I23" s="85">
        <v>465</v>
      </c>
      <c r="J23" s="85">
        <v>2269</v>
      </c>
      <c r="K23" s="85">
        <v>2040</v>
      </c>
      <c r="L23" s="53"/>
      <c r="M23" s="53"/>
      <c r="N23" s="53"/>
      <c r="O23" s="53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04"/>
      <c r="B24" s="52" t="s">
        <v>101</v>
      </c>
      <c r="C24" s="52"/>
      <c r="D24" s="52"/>
      <c r="E24" s="65" t="s">
        <v>102</v>
      </c>
      <c r="F24" s="85">
        <f t="shared" ref="F24:K24" si="5">F21-F22</f>
        <v>-248</v>
      </c>
      <c r="G24" s="85">
        <f t="shared" si="5"/>
        <v>-492</v>
      </c>
      <c r="H24" s="85">
        <f t="shared" si="5"/>
        <v>-182</v>
      </c>
      <c r="I24" s="85">
        <f t="shared" si="5"/>
        <v>-497</v>
      </c>
      <c r="J24" s="85">
        <f t="shared" si="5"/>
        <v>-2544</v>
      </c>
      <c r="K24" s="85">
        <f t="shared" si="5"/>
        <v>-2621</v>
      </c>
      <c r="L24" s="53">
        <f t="shared" ref="L24:O24" si="6">L21-L22</f>
        <v>0</v>
      </c>
      <c r="M24" s="53">
        <f t="shared" si="6"/>
        <v>0</v>
      </c>
      <c r="N24" s="53">
        <f t="shared" si="6"/>
        <v>0</v>
      </c>
      <c r="O24" s="53">
        <f t="shared" si="6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04"/>
      <c r="B25" s="60" t="s">
        <v>66</v>
      </c>
      <c r="C25" s="60"/>
      <c r="D25" s="60"/>
      <c r="E25" s="108" t="s">
        <v>103</v>
      </c>
      <c r="F25" s="97">
        <v>248</v>
      </c>
      <c r="G25" s="97">
        <v>492</v>
      </c>
      <c r="H25" s="97">
        <v>182</v>
      </c>
      <c r="I25" s="97">
        <v>497</v>
      </c>
      <c r="J25" s="97">
        <v>2544</v>
      </c>
      <c r="K25" s="97">
        <v>2621</v>
      </c>
      <c r="L25" s="97"/>
      <c r="M25" s="97"/>
      <c r="N25" s="97"/>
      <c r="O25" s="9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04"/>
      <c r="B26" s="78" t="s">
        <v>67</v>
      </c>
      <c r="C26" s="78"/>
      <c r="D26" s="78"/>
      <c r="E26" s="109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04"/>
      <c r="B27" s="52" t="s">
        <v>104</v>
      </c>
      <c r="C27" s="52"/>
      <c r="D27" s="52"/>
      <c r="E27" s="65" t="s">
        <v>105</v>
      </c>
      <c r="F27" s="85">
        <f>F24+F25</f>
        <v>0</v>
      </c>
      <c r="G27" s="85">
        <f t="shared" ref="G27:K27" si="7">G24+G25</f>
        <v>0</v>
      </c>
      <c r="H27" s="85">
        <f t="shared" si="7"/>
        <v>0</v>
      </c>
      <c r="I27" s="85">
        <f t="shared" si="7"/>
        <v>0</v>
      </c>
      <c r="J27" s="85">
        <f t="shared" si="7"/>
        <v>0</v>
      </c>
      <c r="K27" s="85">
        <f t="shared" si="7"/>
        <v>0</v>
      </c>
      <c r="L27" s="53">
        <f t="shared" ref="L27:O27" si="8">L24+L25</f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7" t="s">
        <v>68</v>
      </c>
      <c r="B30" s="107"/>
      <c r="C30" s="107"/>
      <c r="D30" s="107"/>
      <c r="E30" s="107"/>
      <c r="F30" s="102" t="s">
        <v>257</v>
      </c>
      <c r="G30" s="101"/>
      <c r="H30" s="102" t="s">
        <v>258</v>
      </c>
      <c r="I30" s="101"/>
      <c r="J30" s="102" t="s">
        <v>259</v>
      </c>
      <c r="K30" s="101"/>
      <c r="L30" s="101"/>
      <c r="M30" s="101"/>
      <c r="N30" s="101"/>
      <c r="O30" s="10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7"/>
      <c r="B31" s="107"/>
      <c r="C31" s="107"/>
      <c r="D31" s="107"/>
      <c r="E31" s="107"/>
      <c r="F31" s="50" t="s">
        <v>243</v>
      </c>
      <c r="G31" s="50" t="s">
        <v>238</v>
      </c>
      <c r="H31" s="50" t="s">
        <v>243</v>
      </c>
      <c r="I31" s="50" t="s">
        <v>238</v>
      </c>
      <c r="J31" s="50" t="s">
        <v>243</v>
      </c>
      <c r="K31" s="50" t="s">
        <v>238</v>
      </c>
      <c r="L31" s="50" t="s">
        <v>243</v>
      </c>
      <c r="M31" s="50" t="s">
        <v>238</v>
      </c>
      <c r="N31" s="50" t="s">
        <v>243</v>
      </c>
      <c r="O31" s="50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04" t="s">
        <v>84</v>
      </c>
      <c r="B32" s="60" t="s">
        <v>49</v>
      </c>
      <c r="C32" s="52"/>
      <c r="D32" s="52"/>
      <c r="E32" s="65" t="s">
        <v>40</v>
      </c>
      <c r="F32" s="85">
        <v>15</v>
      </c>
      <c r="G32" s="85">
        <v>15</v>
      </c>
      <c r="H32" s="85">
        <v>15</v>
      </c>
      <c r="I32" s="85">
        <v>15</v>
      </c>
      <c r="J32" s="85">
        <v>0</v>
      </c>
      <c r="K32" s="85">
        <v>0</v>
      </c>
      <c r="L32" s="53"/>
      <c r="M32" s="53"/>
      <c r="N32" s="53"/>
      <c r="O32" s="53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10"/>
      <c r="B33" s="62"/>
      <c r="C33" s="60" t="s">
        <v>69</v>
      </c>
      <c r="D33" s="52"/>
      <c r="E33" s="65"/>
      <c r="F33" s="85">
        <v>15</v>
      </c>
      <c r="G33" s="85">
        <v>15</v>
      </c>
      <c r="H33" s="85">
        <v>15</v>
      </c>
      <c r="I33" s="85">
        <v>15</v>
      </c>
      <c r="J33" s="85">
        <v>0</v>
      </c>
      <c r="K33" s="85">
        <v>0</v>
      </c>
      <c r="L33" s="53"/>
      <c r="M33" s="53"/>
      <c r="N33" s="53"/>
      <c r="O33" s="53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10"/>
      <c r="B34" s="62"/>
      <c r="C34" s="61"/>
      <c r="D34" s="52" t="s">
        <v>70</v>
      </c>
      <c r="E34" s="65"/>
      <c r="F34" s="85">
        <v>15</v>
      </c>
      <c r="G34" s="85">
        <v>15</v>
      </c>
      <c r="H34" s="85">
        <v>15</v>
      </c>
      <c r="I34" s="85">
        <v>15</v>
      </c>
      <c r="J34" s="85">
        <v>0</v>
      </c>
      <c r="K34" s="85">
        <v>0</v>
      </c>
      <c r="L34" s="53"/>
      <c r="M34" s="53"/>
      <c r="N34" s="53"/>
      <c r="O34" s="53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10"/>
      <c r="B35" s="61"/>
      <c r="C35" s="52" t="s">
        <v>71</v>
      </c>
      <c r="D35" s="52"/>
      <c r="E35" s="65"/>
      <c r="F35" s="85">
        <v>0</v>
      </c>
      <c r="G35" s="85">
        <v>0</v>
      </c>
      <c r="H35" s="85">
        <v>0</v>
      </c>
      <c r="I35" s="85">
        <v>0</v>
      </c>
      <c r="J35" s="67">
        <v>0</v>
      </c>
      <c r="K35" s="67">
        <v>0</v>
      </c>
      <c r="L35" s="53"/>
      <c r="M35" s="53"/>
      <c r="N35" s="53"/>
      <c r="O35" s="53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10"/>
      <c r="B36" s="60" t="s">
        <v>52</v>
      </c>
      <c r="C36" s="52"/>
      <c r="D36" s="52"/>
      <c r="E36" s="65" t="s">
        <v>41</v>
      </c>
      <c r="F36" s="85">
        <v>15</v>
      </c>
      <c r="G36" s="85">
        <v>15</v>
      </c>
      <c r="H36" s="85">
        <v>15</v>
      </c>
      <c r="I36" s="85">
        <v>15</v>
      </c>
      <c r="J36" s="85">
        <v>0</v>
      </c>
      <c r="K36" s="85">
        <v>0</v>
      </c>
      <c r="L36" s="53"/>
      <c r="M36" s="53"/>
      <c r="N36" s="53"/>
      <c r="O36" s="53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10"/>
      <c r="B37" s="62"/>
      <c r="C37" s="52" t="s">
        <v>72</v>
      </c>
      <c r="D37" s="52"/>
      <c r="E37" s="65"/>
      <c r="F37" s="85">
        <v>15</v>
      </c>
      <c r="G37" s="85">
        <v>15</v>
      </c>
      <c r="H37" s="85">
        <v>15</v>
      </c>
      <c r="I37" s="85">
        <v>15</v>
      </c>
      <c r="J37" s="85">
        <v>0</v>
      </c>
      <c r="K37" s="85">
        <v>0</v>
      </c>
      <c r="L37" s="53"/>
      <c r="M37" s="53"/>
      <c r="N37" s="53"/>
      <c r="O37" s="53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10"/>
      <c r="B38" s="61"/>
      <c r="C38" s="52" t="s">
        <v>73</v>
      </c>
      <c r="D38" s="52"/>
      <c r="E38" s="65"/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67">
        <v>0</v>
      </c>
      <c r="L38" s="53"/>
      <c r="M38" s="53"/>
      <c r="N38" s="53"/>
      <c r="O38" s="53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10"/>
      <c r="B39" s="46" t="s">
        <v>74</v>
      </c>
      <c r="C39" s="46"/>
      <c r="D39" s="46"/>
      <c r="E39" s="65" t="s">
        <v>107</v>
      </c>
      <c r="F39" s="85">
        <f>F32-F36</f>
        <v>0</v>
      </c>
      <c r="G39" s="85">
        <f t="shared" ref="G39:K39" si="9">G32-G36</f>
        <v>0</v>
      </c>
      <c r="H39" s="85">
        <f t="shared" si="9"/>
        <v>0</v>
      </c>
      <c r="I39" s="85">
        <f t="shared" si="9"/>
        <v>0</v>
      </c>
      <c r="J39" s="85">
        <f t="shared" si="9"/>
        <v>0</v>
      </c>
      <c r="K39" s="85">
        <f t="shared" si="9"/>
        <v>0</v>
      </c>
      <c r="L39" s="53">
        <f t="shared" ref="L39:O39" si="10">L32-L36</f>
        <v>0</v>
      </c>
      <c r="M39" s="53">
        <f t="shared" si="10"/>
        <v>0</v>
      </c>
      <c r="N39" s="53">
        <f t="shared" si="10"/>
        <v>0</v>
      </c>
      <c r="O39" s="53">
        <f t="shared" si="10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04" t="s">
        <v>85</v>
      </c>
      <c r="B40" s="60" t="s">
        <v>75</v>
      </c>
      <c r="C40" s="52"/>
      <c r="D40" s="52"/>
      <c r="E40" s="65" t="s">
        <v>43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53"/>
      <c r="M40" s="53"/>
      <c r="N40" s="53"/>
      <c r="O40" s="53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05"/>
      <c r="B41" s="61"/>
      <c r="C41" s="52" t="s">
        <v>76</v>
      </c>
      <c r="D41" s="52"/>
      <c r="E41" s="65"/>
      <c r="F41" s="67">
        <v>0</v>
      </c>
      <c r="G41" s="67">
        <v>0</v>
      </c>
      <c r="H41" s="67">
        <v>0</v>
      </c>
      <c r="I41" s="67">
        <v>0</v>
      </c>
      <c r="J41" s="85">
        <v>0</v>
      </c>
      <c r="K41" s="85">
        <v>0</v>
      </c>
      <c r="L41" s="53"/>
      <c r="M41" s="53"/>
      <c r="N41" s="53"/>
      <c r="O41" s="53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05"/>
      <c r="B42" s="60" t="s">
        <v>63</v>
      </c>
      <c r="C42" s="52"/>
      <c r="D42" s="52"/>
      <c r="E42" s="65" t="s">
        <v>44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53"/>
      <c r="M42" s="53"/>
      <c r="N42" s="53"/>
      <c r="O42" s="53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05"/>
      <c r="B43" s="61"/>
      <c r="C43" s="52" t="s">
        <v>77</v>
      </c>
      <c r="D43" s="52"/>
      <c r="E43" s="65"/>
      <c r="F43" s="85">
        <v>0</v>
      </c>
      <c r="G43" s="85">
        <v>0</v>
      </c>
      <c r="H43" s="85">
        <v>0</v>
      </c>
      <c r="I43" s="85">
        <v>0</v>
      </c>
      <c r="J43" s="67">
        <v>0</v>
      </c>
      <c r="K43" s="67">
        <v>0</v>
      </c>
      <c r="L43" s="53"/>
      <c r="M43" s="53"/>
      <c r="N43" s="53"/>
      <c r="O43" s="53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05"/>
      <c r="B44" s="52" t="s">
        <v>74</v>
      </c>
      <c r="C44" s="52"/>
      <c r="D44" s="52"/>
      <c r="E44" s="65" t="s">
        <v>108</v>
      </c>
      <c r="F44" s="67">
        <f>F40-F42</f>
        <v>0</v>
      </c>
      <c r="G44" s="67">
        <f t="shared" ref="G44:K44" si="11">G40-G42</f>
        <v>0</v>
      </c>
      <c r="H44" s="67">
        <f t="shared" si="11"/>
        <v>0</v>
      </c>
      <c r="I44" s="67">
        <f t="shared" si="11"/>
        <v>0</v>
      </c>
      <c r="J44" s="67">
        <f t="shared" si="11"/>
        <v>0</v>
      </c>
      <c r="K44" s="67">
        <f t="shared" si="11"/>
        <v>0</v>
      </c>
      <c r="L44" s="67">
        <f t="shared" ref="L44:O44" si="12">L40-L42</f>
        <v>0</v>
      </c>
      <c r="M44" s="67">
        <f t="shared" si="12"/>
        <v>0</v>
      </c>
      <c r="N44" s="67">
        <f t="shared" si="12"/>
        <v>0</v>
      </c>
      <c r="O44" s="67">
        <f t="shared" si="12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04" t="s">
        <v>86</v>
      </c>
      <c r="B45" s="46" t="s">
        <v>78</v>
      </c>
      <c r="C45" s="46"/>
      <c r="D45" s="46"/>
      <c r="E45" s="65" t="s">
        <v>109</v>
      </c>
      <c r="F45" s="85">
        <f>F39+F44</f>
        <v>0</v>
      </c>
      <c r="G45" s="85">
        <f t="shared" ref="G45:K45" si="13">G39+G44</f>
        <v>0</v>
      </c>
      <c r="H45" s="85">
        <f t="shared" si="13"/>
        <v>0</v>
      </c>
      <c r="I45" s="85">
        <f t="shared" si="13"/>
        <v>0</v>
      </c>
      <c r="J45" s="85">
        <f t="shared" si="13"/>
        <v>0</v>
      </c>
      <c r="K45" s="85">
        <f t="shared" si="13"/>
        <v>0</v>
      </c>
      <c r="L45" s="53">
        <f t="shared" ref="L45:O45" si="14">L39+L44</f>
        <v>0</v>
      </c>
      <c r="M45" s="53">
        <f t="shared" si="14"/>
        <v>0</v>
      </c>
      <c r="N45" s="53">
        <f t="shared" si="14"/>
        <v>0</v>
      </c>
      <c r="O45" s="53">
        <f t="shared" si="14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05"/>
      <c r="B46" s="52" t="s">
        <v>79</v>
      </c>
      <c r="C46" s="52"/>
      <c r="D46" s="52"/>
      <c r="E46" s="52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53"/>
      <c r="M46" s="53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05"/>
      <c r="B47" s="52" t="s">
        <v>80</v>
      </c>
      <c r="C47" s="52"/>
      <c r="D47" s="52"/>
      <c r="E47" s="52"/>
      <c r="F47" s="85">
        <v>818</v>
      </c>
      <c r="G47" s="85">
        <v>768</v>
      </c>
      <c r="H47" s="85">
        <v>56</v>
      </c>
      <c r="I47" s="85">
        <v>6</v>
      </c>
      <c r="J47" s="85">
        <v>762</v>
      </c>
      <c r="K47" s="85">
        <v>762</v>
      </c>
      <c r="L47" s="53"/>
      <c r="M47" s="53"/>
      <c r="N47" s="53"/>
      <c r="O47" s="53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05"/>
      <c r="B48" s="52" t="s">
        <v>81</v>
      </c>
      <c r="C48" s="52"/>
      <c r="D48" s="52"/>
      <c r="E48" s="52"/>
      <c r="F48" s="85">
        <v>818</v>
      </c>
      <c r="G48" s="85">
        <v>768</v>
      </c>
      <c r="H48" s="85">
        <v>56</v>
      </c>
      <c r="I48" s="46">
        <v>6</v>
      </c>
      <c r="J48" s="85">
        <v>762</v>
      </c>
      <c r="K48" s="85">
        <v>762</v>
      </c>
      <c r="L48" s="53"/>
      <c r="M48" s="53"/>
      <c r="N48" s="53"/>
      <c r="O48" s="53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559055118110237" top="0.39370078740157483" bottom="0.15748031496062992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J8" sqref="J8:J46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0" ht="34" customHeight="1">
      <c r="A1" s="16" t="s">
        <v>0</v>
      </c>
      <c r="B1" s="16"/>
      <c r="C1" s="16"/>
      <c r="D1" s="16"/>
      <c r="E1" s="21" t="s">
        <v>252</v>
      </c>
      <c r="F1" s="1"/>
    </row>
    <row r="3" spans="1:10" ht="14">
      <c r="A3" s="10" t="s">
        <v>111</v>
      </c>
    </row>
    <row r="5" spans="1:10">
      <c r="A5" s="17" t="s">
        <v>244</v>
      </c>
      <c r="B5" s="17"/>
      <c r="C5" s="17"/>
      <c r="D5" s="17"/>
      <c r="E5" s="17"/>
    </row>
    <row r="6" spans="1:10" ht="14">
      <c r="A6" s="3"/>
      <c r="H6" s="4"/>
      <c r="I6" s="9" t="s">
        <v>1</v>
      </c>
    </row>
    <row r="7" spans="1:10" ht="27" customHeight="1">
      <c r="A7" s="5"/>
      <c r="B7" s="6"/>
      <c r="C7" s="6"/>
      <c r="D7" s="6"/>
      <c r="E7" s="58"/>
      <c r="F7" s="47" t="s">
        <v>235</v>
      </c>
      <c r="G7" s="47"/>
      <c r="H7" s="47" t="s">
        <v>245</v>
      </c>
      <c r="I7" s="68" t="s">
        <v>21</v>
      </c>
    </row>
    <row r="8" spans="1:10" ht="17.149999999999999" customHeight="1">
      <c r="A8" s="18"/>
      <c r="B8" s="19"/>
      <c r="C8" s="19"/>
      <c r="D8" s="19"/>
      <c r="E8" s="59"/>
      <c r="F8" s="50" t="s">
        <v>234</v>
      </c>
      <c r="G8" s="50" t="s">
        <v>2</v>
      </c>
      <c r="H8" s="50" t="s">
        <v>234</v>
      </c>
      <c r="I8" s="51"/>
    </row>
    <row r="9" spans="1:10" ht="18" customHeight="1">
      <c r="A9" s="93" t="s">
        <v>87</v>
      </c>
      <c r="B9" s="93" t="s">
        <v>89</v>
      </c>
      <c r="C9" s="60" t="s">
        <v>3</v>
      </c>
      <c r="D9" s="52"/>
      <c r="E9" s="52"/>
      <c r="F9" s="53">
        <v>196689</v>
      </c>
      <c r="G9" s="54">
        <f>F9/$F$27*100</f>
        <v>25.697040167752132</v>
      </c>
      <c r="H9" s="53">
        <v>192500</v>
      </c>
      <c r="I9" s="54">
        <f t="shared" ref="I9:I45" si="0">(F9/H9-1)*100</f>
        <v>2.1761038961038981</v>
      </c>
      <c r="J9" s="92"/>
    </row>
    <row r="10" spans="1:10" ht="18" customHeight="1">
      <c r="A10" s="93"/>
      <c r="B10" s="93"/>
      <c r="C10" s="62"/>
      <c r="D10" s="60" t="s">
        <v>22</v>
      </c>
      <c r="E10" s="52"/>
      <c r="F10" s="53">
        <v>49504</v>
      </c>
      <c r="G10" s="54">
        <f t="shared" ref="G10:G27" si="1">F10/$F$27*100</f>
        <v>6.4676025424116323</v>
      </c>
      <c r="H10" s="53">
        <v>47963</v>
      </c>
      <c r="I10" s="54">
        <f t="shared" si="0"/>
        <v>3.2128932718970882</v>
      </c>
      <c r="J10" s="92"/>
    </row>
    <row r="11" spans="1:10" ht="18" customHeight="1">
      <c r="A11" s="93"/>
      <c r="B11" s="93"/>
      <c r="C11" s="62"/>
      <c r="D11" s="62"/>
      <c r="E11" s="46" t="s">
        <v>23</v>
      </c>
      <c r="F11" s="53">
        <v>40255</v>
      </c>
      <c r="G11" s="54">
        <f t="shared" si="1"/>
        <v>5.2592384523428466</v>
      </c>
      <c r="H11" s="53">
        <v>39489</v>
      </c>
      <c r="I11" s="54">
        <f t="shared" si="0"/>
        <v>1.9397806984223553</v>
      </c>
      <c r="J11" s="92"/>
    </row>
    <row r="12" spans="1:10" ht="18" customHeight="1">
      <c r="A12" s="93"/>
      <c r="B12" s="93"/>
      <c r="C12" s="62"/>
      <c r="D12" s="62"/>
      <c r="E12" s="46" t="s">
        <v>24</v>
      </c>
      <c r="F12" s="53">
        <v>2370</v>
      </c>
      <c r="G12" s="54">
        <f t="shared" si="1"/>
        <v>0.30963594912563769</v>
      </c>
      <c r="H12" s="53">
        <v>2502</v>
      </c>
      <c r="I12" s="54">
        <f t="shared" si="0"/>
        <v>-5.2757793764988019</v>
      </c>
      <c r="J12" s="92"/>
    </row>
    <row r="13" spans="1:10" ht="18" customHeight="1">
      <c r="A13" s="93"/>
      <c r="B13" s="93"/>
      <c r="C13" s="62"/>
      <c r="D13" s="61"/>
      <c r="E13" s="46" t="s">
        <v>25</v>
      </c>
      <c r="F13" s="53">
        <v>188</v>
      </c>
      <c r="G13" s="54">
        <f t="shared" si="1"/>
        <v>2.4561839002371261E-2</v>
      </c>
      <c r="H13" s="53">
        <v>206</v>
      </c>
      <c r="I13" s="54">
        <f t="shared" si="0"/>
        <v>-8.737864077669899</v>
      </c>
      <c r="J13" s="92"/>
    </row>
    <row r="14" spans="1:10" ht="18" customHeight="1">
      <c r="A14" s="93"/>
      <c r="B14" s="93"/>
      <c r="C14" s="62"/>
      <c r="D14" s="60" t="s">
        <v>26</v>
      </c>
      <c r="E14" s="52"/>
      <c r="F14" s="53">
        <v>47721</v>
      </c>
      <c r="G14" s="54">
        <f t="shared" si="1"/>
        <v>6.2346570161285051</v>
      </c>
      <c r="H14" s="53">
        <v>44410</v>
      </c>
      <c r="I14" s="54">
        <f t="shared" si="0"/>
        <v>7.4555280342265329</v>
      </c>
      <c r="J14" s="92"/>
    </row>
    <row r="15" spans="1:10" ht="18" customHeight="1">
      <c r="A15" s="93"/>
      <c r="B15" s="93"/>
      <c r="C15" s="62"/>
      <c r="D15" s="62"/>
      <c r="E15" s="46" t="s">
        <v>27</v>
      </c>
      <c r="F15" s="53">
        <v>1419</v>
      </c>
      <c r="G15" s="54">
        <f t="shared" si="1"/>
        <v>0.1853896252359831</v>
      </c>
      <c r="H15" s="53">
        <v>1424</v>
      </c>
      <c r="I15" s="54">
        <f t="shared" si="0"/>
        <v>-0.35112359550562022</v>
      </c>
      <c r="J15" s="92"/>
    </row>
    <row r="16" spans="1:10" ht="18" customHeight="1">
      <c r="A16" s="93"/>
      <c r="B16" s="93"/>
      <c r="C16" s="62"/>
      <c r="D16" s="61"/>
      <c r="E16" s="46" t="s">
        <v>28</v>
      </c>
      <c r="F16" s="53">
        <v>46302</v>
      </c>
      <c r="G16" s="54">
        <f t="shared" si="1"/>
        <v>6.0492673908925223</v>
      </c>
      <c r="H16" s="53">
        <v>42986</v>
      </c>
      <c r="I16" s="54">
        <f t="shared" si="0"/>
        <v>7.7141394872749292</v>
      </c>
      <c r="J16" s="92"/>
    </row>
    <row r="17" spans="1:10" ht="18" customHeight="1">
      <c r="A17" s="93"/>
      <c r="B17" s="93"/>
      <c r="C17" s="62"/>
      <c r="D17" s="94" t="s">
        <v>29</v>
      </c>
      <c r="E17" s="95"/>
      <c r="F17" s="53">
        <v>65374</v>
      </c>
      <c r="G17" s="54">
        <f t="shared" si="1"/>
        <v>8.5409875688352059</v>
      </c>
      <c r="H17" s="53">
        <v>67789</v>
      </c>
      <c r="I17" s="54">
        <f t="shared" si="0"/>
        <v>-3.5625248934192832</v>
      </c>
      <c r="J17" s="92"/>
    </row>
    <row r="18" spans="1:10" ht="18" customHeight="1">
      <c r="A18" s="93"/>
      <c r="B18" s="93"/>
      <c r="C18" s="62"/>
      <c r="D18" s="94" t="s">
        <v>93</v>
      </c>
      <c r="E18" s="96"/>
      <c r="F18" s="53">
        <v>3733</v>
      </c>
      <c r="G18" s="54">
        <f t="shared" si="1"/>
        <v>0.48770928189282936</v>
      </c>
      <c r="H18" s="53">
        <v>2681</v>
      </c>
      <c r="I18" s="54">
        <f t="shared" si="0"/>
        <v>39.239089891831405</v>
      </c>
      <c r="J18" s="92"/>
    </row>
    <row r="19" spans="1:10" ht="18" customHeight="1">
      <c r="A19" s="93"/>
      <c r="B19" s="93"/>
      <c r="C19" s="61"/>
      <c r="D19" s="94" t="s">
        <v>94</v>
      </c>
      <c r="E19" s="96"/>
      <c r="F19" s="53">
        <v>0</v>
      </c>
      <c r="G19" s="54">
        <f t="shared" si="1"/>
        <v>0</v>
      </c>
      <c r="H19" s="53">
        <v>0</v>
      </c>
      <c r="I19" s="54" t="e">
        <f t="shared" si="0"/>
        <v>#DIV/0!</v>
      </c>
      <c r="J19" s="92"/>
    </row>
    <row r="20" spans="1:10" ht="18" customHeight="1">
      <c r="A20" s="93"/>
      <c r="B20" s="93"/>
      <c r="C20" s="52" t="s">
        <v>4</v>
      </c>
      <c r="D20" s="52"/>
      <c r="E20" s="52"/>
      <c r="F20" s="53">
        <v>27961</v>
      </c>
      <c r="G20" s="54">
        <f t="shared" si="1"/>
        <v>3.6530509592835263</v>
      </c>
      <c r="H20" s="53">
        <v>27851</v>
      </c>
      <c r="I20" s="54">
        <f t="shared" si="0"/>
        <v>0.39495888837026705</v>
      </c>
      <c r="J20" s="92"/>
    </row>
    <row r="21" spans="1:10" ht="18" customHeight="1">
      <c r="A21" s="93"/>
      <c r="B21" s="93"/>
      <c r="C21" s="52" t="s">
        <v>5</v>
      </c>
      <c r="D21" s="52"/>
      <c r="E21" s="52"/>
      <c r="F21" s="53">
        <v>185305</v>
      </c>
      <c r="G21" s="54">
        <f t="shared" si="1"/>
        <v>24.209742427310672</v>
      </c>
      <c r="H21" s="53">
        <v>185084</v>
      </c>
      <c r="I21" s="54">
        <f t="shared" si="0"/>
        <v>0.11940524302478384</v>
      </c>
      <c r="J21" s="92"/>
    </row>
    <row r="22" spans="1:10" ht="18" customHeight="1">
      <c r="A22" s="93"/>
      <c r="B22" s="93"/>
      <c r="C22" s="52" t="s">
        <v>30</v>
      </c>
      <c r="D22" s="52"/>
      <c r="E22" s="52"/>
      <c r="F22" s="53">
        <v>7108</v>
      </c>
      <c r="G22" s="54">
        <f t="shared" si="1"/>
        <v>0.92864655121731343</v>
      </c>
      <c r="H22" s="53">
        <v>7261</v>
      </c>
      <c r="I22" s="54">
        <f t="shared" si="0"/>
        <v>-2.1071477757884538</v>
      </c>
      <c r="J22" s="92"/>
    </row>
    <row r="23" spans="1:10" ht="18" customHeight="1">
      <c r="A23" s="93"/>
      <c r="B23" s="93"/>
      <c r="C23" s="52" t="s">
        <v>6</v>
      </c>
      <c r="D23" s="52"/>
      <c r="E23" s="52"/>
      <c r="F23" s="53">
        <v>109676</v>
      </c>
      <c r="G23" s="54">
        <f t="shared" si="1"/>
        <v>14.328958800128037</v>
      </c>
      <c r="H23" s="53">
        <v>145501</v>
      </c>
      <c r="I23" s="54">
        <f t="shared" si="0"/>
        <v>-24.621823904990347</v>
      </c>
      <c r="J23" s="92"/>
    </row>
    <row r="24" spans="1:10" ht="18" customHeight="1">
      <c r="A24" s="93"/>
      <c r="B24" s="93"/>
      <c r="C24" s="52" t="s">
        <v>31</v>
      </c>
      <c r="D24" s="52"/>
      <c r="E24" s="52"/>
      <c r="F24" s="53">
        <v>3179</v>
      </c>
      <c r="G24" s="54">
        <f t="shared" si="1"/>
        <v>0.41533024568371402</v>
      </c>
      <c r="H24" s="53">
        <v>1382</v>
      </c>
      <c r="I24" s="54">
        <f t="shared" si="0"/>
        <v>130.02894356005788</v>
      </c>
      <c r="J24" s="92"/>
    </row>
    <row r="25" spans="1:10" ht="18" customHeight="1">
      <c r="A25" s="93"/>
      <c r="B25" s="93"/>
      <c r="C25" s="52" t="s">
        <v>7</v>
      </c>
      <c r="D25" s="52"/>
      <c r="E25" s="52"/>
      <c r="F25" s="53">
        <v>53015</v>
      </c>
      <c r="G25" s="54">
        <f t="shared" si="1"/>
        <v>6.926307950588896</v>
      </c>
      <c r="H25" s="53">
        <v>53304</v>
      </c>
      <c r="I25" s="54">
        <f t="shared" si="0"/>
        <v>-0.54217319525738938</v>
      </c>
      <c r="J25" s="92"/>
    </row>
    <row r="26" spans="1:10" ht="18" customHeight="1">
      <c r="A26" s="93"/>
      <c r="B26" s="93"/>
      <c r="C26" s="52" t="s">
        <v>8</v>
      </c>
      <c r="D26" s="52"/>
      <c r="E26" s="52"/>
      <c r="F26" s="53">
        <v>182482</v>
      </c>
      <c r="G26" s="54">
        <f t="shared" si="1"/>
        <v>23.840922898035707</v>
      </c>
      <c r="H26" s="53">
        <v>121295</v>
      </c>
      <c r="I26" s="54">
        <f t="shared" si="0"/>
        <v>50.444783379364353</v>
      </c>
      <c r="J26" s="92"/>
    </row>
    <row r="27" spans="1:10" ht="18" customHeight="1">
      <c r="A27" s="93"/>
      <c r="B27" s="93"/>
      <c r="C27" s="52" t="s">
        <v>9</v>
      </c>
      <c r="D27" s="52"/>
      <c r="E27" s="52"/>
      <c r="F27" s="53">
        <f>SUM(F9,F20:F26)</f>
        <v>765415</v>
      </c>
      <c r="G27" s="54">
        <f t="shared" si="1"/>
        <v>100</v>
      </c>
      <c r="H27" s="53">
        <f>SUM(H9,H20:H26)</f>
        <v>734178</v>
      </c>
      <c r="I27" s="54">
        <f t="shared" si="0"/>
        <v>4.2546902794690089</v>
      </c>
      <c r="J27" s="92"/>
    </row>
    <row r="28" spans="1:10" ht="18" customHeight="1">
      <c r="A28" s="93"/>
      <c r="B28" s="93" t="s">
        <v>88</v>
      </c>
      <c r="C28" s="60" t="s">
        <v>10</v>
      </c>
      <c r="D28" s="52"/>
      <c r="E28" s="52"/>
      <c r="F28" s="53">
        <v>263442</v>
      </c>
      <c r="G28" s="54">
        <f t="shared" ref="G28:G45" si="2">F28/$F$45*100</f>
        <v>35.563313259599141</v>
      </c>
      <c r="H28" s="53">
        <v>273558</v>
      </c>
      <c r="I28" s="54">
        <f t="shared" si="0"/>
        <v>-3.697936086679976</v>
      </c>
      <c r="J28" s="92"/>
    </row>
    <row r="29" spans="1:10" ht="18" customHeight="1">
      <c r="A29" s="93"/>
      <c r="B29" s="93"/>
      <c r="C29" s="62"/>
      <c r="D29" s="52" t="s">
        <v>11</v>
      </c>
      <c r="E29" s="52"/>
      <c r="F29" s="53">
        <v>152103</v>
      </c>
      <c r="G29" s="54">
        <f t="shared" si="2"/>
        <v>20.533121661408618</v>
      </c>
      <c r="H29" s="53">
        <v>162202</v>
      </c>
      <c r="I29" s="54">
        <f t="shared" si="0"/>
        <v>-6.2261871000357623</v>
      </c>
      <c r="J29" s="92"/>
    </row>
    <row r="30" spans="1:10" ht="18" customHeight="1">
      <c r="A30" s="93"/>
      <c r="B30" s="93"/>
      <c r="C30" s="62"/>
      <c r="D30" s="52" t="s">
        <v>32</v>
      </c>
      <c r="E30" s="52"/>
      <c r="F30" s="53">
        <v>31891</v>
      </c>
      <c r="G30" s="54">
        <f t="shared" si="2"/>
        <v>4.3051207596430201</v>
      </c>
      <c r="H30" s="53">
        <v>30605</v>
      </c>
      <c r="I30" s="54">
        <f t="shared" si="0"/>
        <v>4.2019277895768647</v>
      </c>
      <c r="J30" s="92"/>
    </row>
    <row r="31" spans="1:10" ht="18" customHeight="1">
      <c r="A31" s="93"/>
      <c r="B31" s="93"/>
      <c r="C31" s="61"/>
      <c r="D31" s="52" t="s">
        <v>12</v>
      </c>
      <c r="E31" s="52"/>
      <c r="F31" s="53">
        <v>79448</v>
      </c>
      <c r="G31" s="54">
        <f t="shared" si="2"/>
        <v>10.725070838547509</v>
      </c>
      <c r="H31" s="53">
        <v>80751</v>
      </c>
      <c r="I31" s="54">
        <f t="shared" si="0"/>
        <v>-1.6136023083305417</v>
      </c>
      <c r="J31" s="92"/>
    </row>
    <row r="32" spans="1:10" ht="18" customHeight="1">
      <c r="A32" s="93"/>
      <c r="B32" s="93"/>
      <c r="C32" s="60" t="s">
        <v>13</v>
      </c>
      <c r="D32" s="52"/>
      <c r="E32" s="52"/>
      <c r="F32" s="53">
        <v>352112</v>
      </c>
      <c r="G32" s="54">
        <f t="shared" si="2"/>
        <v>47.533306604353044</v>
      </c>
      <c r="H32" s="53">
        <v>318360</v>
      </c>
      <c r="I32" s="54">
        <f t="shared" si="0"/>
        <v>10.601834401306686</v>
      </c>
      <c r="J32" s="92"/>
    </row>
    <row r="33" spans="1:10" ht="18" customHeight="1">
      <c r="A33" s="93"/>
      <c r="B33" s="93"/>
      <c r="C33" s="62"/>
      <c r="D33" s="52" t="s">
        <v>14</v>
      </c>
      <c r="E33" s="52"/>
      <c r="F33" s="53">
        <v>29362</v>
      </c>
      <c r="G33" s="54">
        <f t="shared" si="2"/>
        <v>3.9637187841283854</v>
      </c>
      <c r="H33" s="53">
        <v>34132</v>
      </c>
      <c r="I33" s="54">
        <f t="shared" si="0"/>
        <v>-13.975155279503104</v>
      </c>
      <c r="J33" s="92"/>
    </row>
    <row r="34" spans="1:10" ht="18" customHeight="1">
      <c r="A34" s="93"/>
      <c r="B34" s="93"/>
      <c r="C34" s="62"/>
      <c r="D34" s="52" t="s">
        <v>33</v>
      </c>
      <c r="E34" s="52"/>
      <c r="F34" s="53">
        <v>3922</v>
      </c>
      <c r="G34" s="54">
        <f t="shared" si="2"/>
        <v>0.52944980149007315</v>
      </c>
      <c r="H34" s="53">
        <v>3965</v>
      </c>
      <c r="I34" s="54">
        <f t="shared" si="0"/>
        <v>-1.0844892812105877</v>
      </c>
      <c r="J34" s="92"/>
    </row>
    <row r="35" spans="1:10" ht="18" customHeight="1">
      <c r="A35" s="93"/>
      <c r="B35" s="93"/>
      <c r="C35" s="62"/>
      <c r="D35" s="52" t="s">
        <v>34</v>
      </c>
      <c r="E35" s="52"/>
      <c r="F35" s="53">
        <v>158461</v>
      </c>
      <c r="G35" s="54">
        <f t="shared" si="2"/>
        <v>21.391418917368302</v>
      </c>
      <c r="H35" s="53">
        <v>184015</v>
      </c>
      <c r="I35" s="54">
        <f t="shared" si="0"/>
        <v>-13.886911393092948</v>
      </c>
      <c r="J35" s="92"/>
    </row>
    <row r="36" spans="1:10" ht="18" customHeight="1">
      <c r="A36" s="93"/>
      <c r="B36" s="93"/>
      <c r="C36" s="62"/>
      <c r="D36" s="52" t="s">
        <v>35</v>
      </c>
      <c r="E36" s="52"/>
      <c r="F36" s="53">
        <v>8076</v>
      </c>
      <c r="G36" s="54">
        <f t="shared" si="2"/>
        <v>1.0902184081677284</v>
      </c>
      <c r="H36" s="53">
        <v>7805</v>
      </c>
      <c r="I36" s="54">
        <f t="shared" si="0"/>
        <v>3.4721332479179967</v>
      </c>
      <c r="J36" s="92"/>
    </row>
    <row r="37" spans="1:10" ht="18" customHeight="1">
      <c r="A37" s="93"/>
      <c r="B37" s="93"/>
      <c r="C37" s="62"/>
      <c r="D37" s="52" t="s">
        <v>15</v>
      </c>
      <c r="E37" s="52"/>
      <c r="F37" s="53">
        <v>30697</v>
      </c>
      <c r="G37" s="54">
        <f t="shared" si="2"/>
        <v>4.1439369088069293</v>
      </c>
      <c r="H37" s="53">
        <v>13937</v>
      </c>
      <c r="I37" s="54">
        <f t="shared" si="0"/>
        <v>120.25543517256226</v>
      </c>
      <c r="J37" s="92"/>
    </row>
    <row r="38" spans="1:10" ht="18" customHeight="1">
      <c r="A38" s="93"/>
      <c r="B38" s="93"/>
      <c r="C38" s="61"/>
      <c r="D38" s="52" t="s">
        <v>36</v>
      </c>
      <c r="E38" s="52"/>
      <c r="F38" s="53">
        <v>121594</v>
      </c>
      <c r="G38" s="54">
        <f t="shared" si="2"/>
        <v>16.414563784391625</v>
      </c>
      <c r="H38" s="53">
        <v>74506</v>
      </c>
      <c r="I38" s="54">
        <f t="shared" si="0"/>
        <v>63.200279172147212</v>
      </c>
      <c r="J38" s="92"/>
    </row>
    <row r="39" spans="1:10" ht="18" customHeight="1">
      <c r="A39" s="93"/>
      <c r="B39" s="93"/>
      <c r="C39" s="60" t="s">
        <v>16</v>
      </c>
      <c r="D39" s="52"/>
      <c r="E39" s="52"/>
      <c r="F39" s="53">
        <v>125215</v>
      </c>
      <c r="G39" s="54">
        <f t="shared" si="2"/>
        <v>16.903380136047812</v>
      </c>
      <c r="H39" s="53">
        <v>115513</v>
      </c>
      <c r="I39" s="54">
        <f t="shared" si="0"/>
        <v>8.399054651857373</v>
      </c>
      <c r="J39" s="92"/>
    </row>
    <row r="40" spans="1:10" ht="18" customHeight="1">
      <c r="A40" s="93"/>
      <c r="B40" s="93"/>
      <c r="C40" s="62"/>
      <c r="D40" s="60" t="s">
        <v>17</v>
      </c>
      <c r="E40" s="52"/>
      <c r="F40" s="53">
        <v>121381</v>
      </c>
      <c r="G40" s="54">
        <f t="shared" si="2"/>
        <v>16.385809881353026</v>
      </c>
      <c r="H40" s="53">
        <v>109971</v>
      </c>
      <c r="I40" s="54">
        <f t="shared" si="0"/>
        <v>10.375462621963983</v>
      </c>
      <c r="J40" s="92"/>
    </row>
    <row r="41" spans="1:10" ht="18" customHeight="1">
      <c r="A41" s="93"/>
      <c r="B41" s="93"/>
      <c r="C41" s="62"/>
      <c r="D41" s="62"/>
      <c r="E41" s="56" t="s">
        <v>91</v>
      </c>
      <c r="F41" s="53">
        <v>96735</v>
      </c>
      <c r="G41" s="54">
        <f t="shared" si="2"/>
        <v>13.058726809572216</v>
      </c>
      <c r="H41" s="53">
        <v>88377</v>
      </c>
      <c r="I41" s="57">
        <f t="shared" si="0"/>
        <v>9.457211717980929</v>
      </c>
      <c r="J41" s="92"/>
    </row>
    <row r="42" spans="1:10" ht="18" customHeight="1">
      <c r="A42" s="93"/>
      <c r="B42" s="93"/>
      <c r="C42" s="62"/>
      <c r="D42" s="61"/>
      <c r="E42" s="46" t="s">
        <v>37</v>
      </c>
      <c r="F42" s="53">
        <v>24646</v>
      </c>
      <c r="G42" s="54">
        <f t="shared" si="2"/>
        <v>3.3270830717808111</v>
      </c>
      <c r="H42" s="53">
        <v>21594</v>
      </c>
      <c r="I42" s="57">
        <f t="shared" si="0"/>
        <v>14.133555617301097</v>
      </c>
      <c r="J42" s="92"/>
    </row>
    <row r="43" spans="1:10" ht="18" customHeight="1">
      <c r="A43" s="93"/>
      <c r="B43" s="93"/>
      <c r="C43" s="62"/>
      <c r="D43" s="52" t="s">
        <v>38</v>
      </c>
      <c r="E43" s="52"/>
      <c r="F43" s="53">
        <v>3834</v>
      </c>
      <c r="G43" s="54">
        <f t="shared" si="2"/>
        <v>0.51757025469478346</v>
      </c>
      <c r="H43" s="53">
        <v>5542</v>
      </c>
      <c r="I43" s="57">
        <f t="shared" si="0"/>
        <v>-30.81919884518225</v>
      </c>
      <c r="J43" s="92"/>
    </row>
    <row r="44" spans="1:10" ht="18" customHeight="1">
      <c r="A44" s="93"/>
      <c r="B44" s="93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0"/>
        <v>#DIV/0!</v>
      </c>
      <c r="J44" s="92"/>
    </row>
    <row r="45" spans="1:10" ht="18" customHeight="1">
      <c r="A45" s="93"/>
      <c r="B45" s="93"/>
      <c r="C45" s="46" t="s">
        <v>18</v>
      </c>
      <c r="D45" s="46"/>
      <c r="E45" s="46"/>
      <c r="F45" s="53">
        <f>SUM(F28,F32,F39)</f>
        <v>740769</v>
      </c>
      <c r="G45" s="54">
        <f t="shared" si="2"/>
        <v>100</v>
      </c>
      <c r="H45" s="53">
        <f>SUM(H28,H32,H39)</f>
        <v>707431</v>
      </c>
      <c r="I45" s="54">
        <f t="shared" si="0"/>
        <v>4.7125444036238084</v>
      </c>
      <c r="J45" s="92"/>
    </row>
    <row r="46" spans="1:10">
      <c r="A46" s="23" t="s">
        <v>19</v>
      </c>
    </row>
    <row r="47" spans="1:10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view="pageBreakPreview" zoomScale="70" zoomScaleNormal="100" zoomScaleSheetLayoutView="70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J6" sqref="J6:J35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10" ht="34" customHeight="1">
      <c r="A1" s="33" t="s">
        <v>0</v>
      </c>
      <c r="B1" s="33"/>
      <c r="C1" s="21" t="s">
        <v>252</v>
      </c>
      <c r="D1" s="34"/>
      <c r="E1" s="34"/>
    </row>
    <row r="4" spans="1:10">
      <c r="A4" s="35" t="s">
        <v>112</v>
      </c>
    </row>
    <row r="5" spans="1:10">
      <c r="I5" s="9" t="s">
        <v>113</v>
      </c>
    </row>
    <row r="6" spans="1:10" s="37" customFormat="1" ht="29.25" customHeight="1">
      <c r="A6" s="49" t="s">
        <v>114</v>
      </c>
      <c r="B6" s="47"/>
      <c r="C6" s="47"/>
      <c r="D6" s="47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10" ht="27" customHeight="1">
      <c r="A7" s="93" t="s">
        <v>115</v>
      </c>
      <c r="B7" s="60" t="s">
        <v>116</v>
      </c>
      <c r="C7" s="52"/>
      <c r="D7" s="65" t="s">
        <v>117</v>
      </c>
      <c r="E7" s="87">
        <v>638787</v>
      </c>
      <c r="F7" s="87">
        <v>731257</v>
      </c>
      <c r="G7" s="87">
        <v>761665</v>
      </c>
      <c r="H7" s="87">
        <v>734178</v>
      </c>
      <c r="I7" s="36">
        <v>765415</v>
      </c>
      <c r="J7" s="92"/>
    </row>
    <row r="8" spans="1:10" ht="27" customHeight="1">
      <c r="A8" s="93"/>
      <c r="B8" s="78"/>
      <c r="C8" s="52" t="s">
        <v>118</v>
      </c>
      <c r="D8" s="65" t="s">
        <v>41</v>
      </c>
      <c r="E8" s="86">
        <v>362856</v>
      </c>
      <c r="F8" s="86">
        <v>365950</v>
      </c>
      <c r="G8" s="86">
        <v>408423</v>
      </c>
      <c r="H8" s="70">
        <v>406270</v>
      </c>
      <c r="I8" s="70">
        <v>410761</v>
      </c>
      <c r="J8" s="92"/>
    </row>
    <row r="9" spans="1:10" ht="27" customHeight="1">
      <c r="A9" s="93"/>
      <c r="B9" s="52" t="s">
        <v>119</v>
      </c>
      <c r="C9" s="52"/>
      <c r="D9" s="65"/>
      <c r="E9" s="86">
        <v>623660</v>
      </c>
      <c r="F9" s="86">
        <v>713684</v>
      </c>
      <c r="G9" s="86">
        <v>742594</v>
      </c>
      <c r="H9" s="71">
        <v>707431</v>
      </c>
      <c r="I9" s="71">
        <v>740769</v>
      </c>
      <c r="J9" s="92"/>
    </row>
    <row r="10" spans="1:10" ht="27" customHeight="1">
      <c r="A10" s="93"/>
      <c r="B10" s="52" t="s">
        <v>120</v>
      </c>
      <c r="C10" s="52"/>
      <c r="D10" s="65"/>
      <c r="E10" s="86">
        <v>15127</v>
      </c>
      <c r="F10" s="86">
        <v>17573</v>
      </c>
      <c r="G10" s="86">
        <v>19071</v>
      </c>
      <c r="H10" s="71">
        <v>26747</v>
      </c>
      <c r="I10" s="71">
        <v>24646</v>
      </c>
      <c r="J10" s="92"/>
    </row>
    <row r="11" spans="1:10" ht="27" customHeight="1">
      <c r="A11" s="93"/>
      <c r="B11" s="52" t="s">
        <v>121</v>
      </c>
      <c r="C11" s="52"/>
      <c r="D11" s="65"/>
      <c r="E11" s="86">
        <v>13238</v>
      </c>
      <c r="F11" s="86">
        <v>15064</v>
      </c>
      <c r="G11" s="86">
        <v>16493</v>
      </c>
      <c r="H11" s="71">
        <v>20885</v>
      </c>
      <c r="I11" s="71">
        <v>19398</v>
      </c>
      <c r="J11" s="92"/>
    </row>
    <row r="12" spans="1:10" ht="27" customHeight="1">
      <c r="A12" s="93"/>
      <c r="B12" s="52" t="s">
        <v>122</v>
      </c>
      <c r="C12" s="52"/>
      <c r="D12" s="65"/>
      <c r="E12" s="86">
        <v>1890</v>
      </c>
      <c r="F12" s="86">
        <v>2509</v>
      </c>
      <c r="G12" s="86">
        <v>2578</v>
      </c>
      <c r="H12" s="71">
        <v>5862</v>
      </c>
      <c r="I12" s="71">
        <v>5247</v>
      </c>
      <c r="J12" s="92"/>
    </row>
    <row r="13" spans="1:10" ht="27" customHeight="1">
      <c r="A13" s="93"/>
      <c r="B13" s="52" t="s">
        <v>123</v>
      </c>
      <c r="C13" s="52"/>
      <c r="D13" s="65"/>
      <c r="E13" s="86">
        <v>-328</v>
      </c>
      <c r="F13" s="86">
        <v>620</v>
      </c>
      <c r="G13" s="86">
        <v>69</v>
      </c>
      <c r="H13" s="71">
        <v>3284</v>
      </c>
      <c r="I13" s="71">
        <v>-615</v>
      </c>
      <c r="J13" s="92"/>
    </row>
    <row r="14" spans="1:10" ht="27" customHeight="1">
      <c r="A14" s="93"/>
      <c r="B14" s="52" t="s">
        <v>124</v>
      </c>
      <c r="C14" s="52"/>
      <c r="D14" s="65"/>
      <c r="E14" s="86">
        <v>0</v>
      </c>
      <c r="F14" s="86">
        <v>0</v>
      </c>
      <c r="G14" s="86">
        <v>0</v>
      </c>
      <c r="H14" s="71">
        <v>0</v>
      </c>
      <c r="I14" s="71">
        <v>0</v>
      </c>
    </row>
    <row r="15" spans="1:10" ht="27" customHeight="1">
      <c r="A15" s="93"/>
      <c r="B15" s="52" t="s">
        <v>125</v>
      </c>
      <c r="C15" s="52"/>
      <c r="D15" s="65"/>
      <c r="E15" s="86">
        <v>2926</v>
      </c>
      <c r="F15" s="86">
        <v>2692</v>
      </c>
      <c r="G15" s="86">
        <v>3431</v>
      </c>
      <c r="H15" s="71">
        <v>7658</v>
      </c>
      <c r="I15" s="71">
        <v>-3549</v>
      </c>
      <c r="J15" s="92"/>
    </row>
    <row r="16" spans="1:10" ht="27" customHeight="1">
      <c r="A16" s="93"/>
      <c r="B16" s="52" t="s">
        <v>126</v>
      </c>
      <c r="C16" s="52"/>
      <c r="D16" s="65" t="s">
        <v>42</v>
      </c>
      <c r="E16" s="86">
        <v>82905</v>
      </c>
      <c r="F16" s="86">
        <v>90975</v>
      </c>
      <c r="G16" s="86">
        <v>114030</v>
      </c>
      <c r="H16" s="71">
        <v>115771</v>
      </c>
      <c r="I16" s="71">
        <v>129189</v>
      </c>
      <c r="J16" s="92"/>
    </row>
    <row r="17" spans="1:10" ht="27" customHeight="1">
      <c r="A17" s="93"/>
      <c r="B17" s="52" t="s">
        <v>127</v>
      </c>
      <c r="C17" s="52"/>
      <c r="D17" s="65" t="s">
        <v>43</v>
      </c>
      <c r="E17" s="86">
        <v>20981</v>
      </c>
      <c r="F17" s="86">
        <v>23162</v>
      </c>
      <c r="G17" s="86">
        <v>18410</v>
      </c>
      <c r="H17" s="71">
        <v>18887</v>
      </c>
      <c r="I17" s="71">
        <v>27463</v>
      </c>
      <c r="J17" s="92"/>
    </row>
    <row r="18" spans="1:10" ht="27" customHeight="1">
      <c r="A18" s="93"/>
      <c r="B18" s="52" t="s">
        <v>128</v>
      </c>
      <c r="C18" s="52"/>
      <c r="D18" s="65" t="s">
        <v>44</v>
      </c>
      <c r="E18" s="86">
        <v>1026876</v>
      </c>
      <c r="F18" s="86">
        <v>1030067</v>
      </c>
      <c r="G18" s="86">
        <v>1018332</v>
      </c>
      <c r="H18" s="71">
        <v>994692</v>
      </c>
      <c r="I18" s="71">
        <v>972071</v>
      </c>
      <c r="J18" s="92"/>
    </row>
    <row r="19" spans="1:10" ht="27" customHeight="1">
      <c r="A19" s="93"/>
      <c r="B19" s="52" t="s">
        <v>129</v>
      </c>
      <c r="C19" s="52"/>
      <c r="D19" s="65" t="s">
        <v>130</v>
      </c>
      <c r="E19" s="86">
        <v>964952</v>
      </c>
      <c r="F19" s="86">
        <v>962254</v>
      </c>
      <c r="G19" s="86">
        <v>922712</v>
      </c>
      <c r="H19" s="86">
        <f>H17+H18-H16</f>
        <v>897808</v>
      </c>
      <c r="I19" s="69">
        <f>I17+I18-I16</f>
        <v>870345</v>
      </c>
    </row>
    <row r="20" spans="1:10" ht="27" customHeight="1">
      <c r="A20" s="93"/>
      <c r="B20" s="52" t="s">
        <v>131</v>
      </c>
      <c r="C20" s="52"/>
      <c r="D20" s="65" t="s">
        <v>132</v>
      </c>
      <c r="E20" s="72">
        <v>2.8299821416760369</v>
      </c>
      <c r="F20" s="72">
        <v>2.8147752425194699</v>
      </c>
      <c r="G20" s="72">
        <v>2.4933267715089502</v>
      </c>
      <c r="H20" s="72">
        <f>H18/H8</f>
        <v>2.4483520811283137</v>
      </c>
      <c r="I20" s="72">
        <f>I18/I8</f>
        <v>2.3665124001548348</v>
      </c>
    </row>
    <row r="21" spans="1:10" ht="27" customHeight="1">
      <c r="A21" s="93"/>
      <c r="B21" s="52" t="s">
        <v>133</v>
      </c>
      <c r="C21" s="52"/>
      <c r="D21" s="65" t="s">
        <v>134</v>
      </c>
      <c r="E21" s="72">
        <v>2.6593249112595632</v>
      </c>
      <c r="F21" s="72">
        <v>2.6294685066265884</v>
      </c>
      <c r="G21" s="72">
        <v>2.2592067537822307</v>
      </c>
      <c r="H21" s="72">
        <f>H19/H8</f>
        <v>2.2098801289782655</v>
      </c>
      <c r="I21" s="72">
        <f>I19/I8</f>
        <v>2.1188598722858303</v>
      </c>
    </row>
    <row r="22" spans="1:10" ht="27" customHeight="1">
      <c r="A22" s="93"/>
      <c r="B22" s="52" t="s">
        <v>135</v>
      </c>
      <c r="C22" s="52"/>
      <c r="D22" s="65" t="s">
        <v>136</v>
      </c>
      <c r="E22" s="86">
        <v>741286.48587776185</v>
      </c>
      <c r="F22" s="86">
        <v>771677.67546846403</v>
      </c>
      <c r="G22" s="86">
        <v>762886.36624137254</v>
      </c>
      <c r="H22" s="86">
        <f>H18/H24*1000000</f>
        <v>745176.39179497783</v>
      </c>
      <c r="I22" s="69">
        <f>I18/I24*1000000</f>
        <v>728229.80414895853</v>
      </c>
    </row>
    <row r="23" spans="1:10" ht="27" customHeight="1">
      <c r="A23" s="93"/>
      <c r="B23" s="52" t="s">
        <v>137</v>
      </c>
      <c r="C23" s="52"/>
      <c r="D23" s="65" t="s">
        <v>138</v>
      </c>
      <c r="E23" s="86">
        <v>696584.47282896668</v>
      </c>
      <c r="F23" s="86">
        <v>720875.37017517444</v>
      </c>
      <c r="G23" s="86">
        <v>691252.36638670834</v>
      </c>
      <c r="H23" s="86">
        <f>H19/H24*1000000</f>
        <v>672595.46268057392</v>
      </c>
      <c r="I23" s="69">
        <f>I19/I24*1000000</f>
        <v>652021.47671520431</v>
      </c>
    </row>
    <row r="24" spans="1:10" ht="27" customHeight="1">
      <c r="A24" s="93"/>
      <c r="B24" s="73" t="s">
        <v>139</v>
      </c>
      <c r="C24" s="74"/>
      <c r="D24" s="65" t="s">
        <v>140</v>
      </c>
      <c r="E24" s="86">
        <v>1385262</v>
      </c>
      <c r="F24" s="86">
        <v>1334841</v>
      </c>
      <c r="G24" s="71">
        <v>1334841</v>
      </c>
      <c r="H24" s="71">
        <v>1334841</v>
      </c>
      <c r="I24" s="71">
        <v>1334841</v>
      </c>
      <c r="J24" s="92"/>
    </row>
    <row r="25" spans="1:10" ht="27" customHeight="1">
      <c r="A25" s="93"/>
      <c r="B25" s="46" t="s">
        <v>141</v>
      </c>
      <c r="C25" s="46"/>
      <c r="D25" s="46"/>
      <c r="E25" s="86">
        <v>349948</v>
      </c>
      <c r="F25" s="86">
        <v>355961</v>
      </c>
      <c r="G25" s="86">
        <v>371027</v>
      </c>
      <c r="H25" s="85">
        <v>362869</v>
      </c>
      <c r="I25" s="53">
        <v>363640</v>
      </c>
      <c r="J25" s="92"/>
    </row>
    <row r="26" spans="1:10" ht="27" customHeight="1">
      <c r="A26" s="93"/>
      <c r="B26" s="46" t="s">
        <v>142</v>
      </c>
      <c r="C26" s="46"/>
      <c r="D26" s="46"/>
      <c r="E26" s="75">
        <v>0.44285000000000002</v>
      </c>
      <c r="F26" s="75">
        <v>0.44767000000000001</v>
      </c>
      <c r="G26" s="75">
        <v>0.42499999999999999</v>
      </c>
      <c r="H26" s="76">
        <v>0.42197000000000001</v>
      </c>
      <c r="I26" s="76">
        <v>0.42099999999999999</v>
      </c>
      <c r="J26" s="92"/>
    </row>
    <row r="27" spans="1:10" ht="27" customHeight="1">
      <c r="A27" s="93"/>
      <c r="B27" s="46" t="s">
        <v>143</v>
      </c>
      <c r="C27" s="46"/>
      <c r="D27" s="46"/>
      <c r="E27" s="57">
        <v>0.54</v>
      </c>
      <c r="F27" s="57">
        <v>0.71</v>
      </c>
      <c r="G27" s="57">
        <v>0.7</v>
      </c>
      <c r="H27" s="54">
        <v>1.62</v>
      </c>
      <c r="I27" s="54">
        <v>1.4</v>
      </c>
      <c r="J27" s="92"/>
    </row>
    <row r="28" spans="1:10" ht="27" customHeight="1">
      <c r="A28" s="93"/>
      <c r="B28" s="46" t="s">
        <v>144</v>
      </c>
      <c r="C28" s="46"/>
      <c r="D28" s="46"/>
      <c r="E28" s="57">
        <v>90.2</v>
      </c>
      <c r="F28" s="57">
        <v>88.9</v>
      </c>
      <c r="G28" s="57">
        <v>84.7</v>
      </c>
      <c r="H28" s="54">
        <v>87.6</v>
      </c>
      <c r="I28" s="54">
        <v>86</v>
      </c>
      <c r="J28" s="92"/>
    </row>
    <row r="29" spans="1:10" ht="27" customHeight="1">
      <c r="A29" s="93"/>
      <c r="B29" s="46" t="s">
        <v>145</v>
      </c>
      <c r="C29" s="46"/>
      <c r="D29" s="46"/>
      <c r="E29" s="57">
        <v>43.5</v>
      </c>
      <c r="F29" s="57">
        <v>41.9</v>
      </c>
      <c r="G29" s="57">
        <v>42.3</v>
      </c>
      <c r="H29" s="54">
        <v>43.8</v>
      </c>
      <c r="I29" s="54">
        <v>50.8</v>
      </c>
      <c r="J29" s="92"/>
    </row>
    <row r="30" spans="1:10" ht="27" customHeight="1">
      <c r="A30" s="93"/>
      <c r="B30" s="93" t="s">
        <v>146</v>
      </c>
      <c r="C30" s="46" t="s">
        <v>147</v>
      </c>
      <c r="D30" s="46"/>
      <c r="E30" s="57">
        <v>0</v>
      </c>
      <c r="F30" s="57">
        <v>0</v>
      </c>
      <c r="G30" s="57">
        <v>0</v>
      </c>
      <c r="H30" s="54">
        <v>0</v>
      </c>
      <c r="I30" s="54">
        <v>0</v>
      </c>
    </row>
    <row r="31" spans="1:10" ht="27" customHeight="1">
      <c r="A31" s="93"/>
      <c r="B31" s="93"/>
      <c r="C31" s="46" t="s">
        <v>148</v>
      </c>
      <c r="D31" s="46"/>
      <c r="E31" s="57">
        <v>0</v>
      </c>
      <c r="F31" s="57">
        <v>0</v>
      </c>
      <c r="G31" s="57">
        <v>0</v>
      </c>
      <c r="H31" s="54">
        <v>0</v>
      </c>
      <c r="I31" s="54">
        <v>0</v>
      </c>
    </row>
    <row r="32" spans="1:10" ht="27" customHeight="1">
      <c r="A32" s="93"/>
      <c r="B32" s="93"/>
      <c r="C32" s="46" t="s">
        <v>149</v>
      </c>
      <c r="D32" s="46"/>
      <c r="E32" s="57">
        <v>10.199999999999999</v>
      </c>
      <c r="F32" s="57">
        <v>9.9</v>
      </c>
      <c r="G32" s="57">
        <v>10.9</v>
      </c>
      <c r="H32" s="54">
        <v>11.1</v>
      </c>
      <c r="I32" s="54">
        <v>11.2</v>
      </c>
      <c r="J32" s="92"/>
    </row>
    <row r="33" spans="1:10" ht="27" customHeight="1">
      <c r="A33" s="93"/>
      <c r="B33" s="93"/>
      <c r="C33" s="46" t="s">
        <v>150</v>
      </c>
      <c r="D33" s="46"/>
      <c r="E33" s="57">
        <v>149</v>
      </c>
      <c r="F33" s="57">
        <v>143.4</v>
      </c>
      <c r="G33" s="57">
        <v>125.3</v>
      </c>
      <c r="H33" s="77">
        <v>124.4</v>
      </c>
      <c r="I33" s="77">
        <v>119</v>
      </c>
      <c r="J33" s="92"/>
    </row>
    <row r="34" spans="1:10" ht="27" customHeight="1">
      <c r="A34" s="2" t="s">
        <v>248</v>
      </c>
      <c r="E34" s="38"/>
      <c r="F34" s="38"/>
      <c r="G34" s="38"/>
      <c r="H34" s="38"/>
      <c r="I34" s="39"/>
    </row>
    <row r="35" spans="1:10" ht="27" customHeight="1">
      <c r="A35" s="8" t="s">
        <v>110</v>
      </c>
    </row>
    <row r="36" spans="1:10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K47" sqref="K47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252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106" t="s">
        <v>48</v>
      </c>
      <c r="B6" s="107"/>
      <c r="C6" s="107"/>
      <c r="D6" s="107"/>
      <c r="E6" s="107"/>
      <c r="F6" s="111" t="s">
        <v>254</v>
      </c>
      <c r="G6" s="99"/>
      <c r="H6" s="111" t="s">
        <v>255</v>
      </c>
      <c r="I6" s="99"/>
      <c r="J6" s="111" t="s">
        <v>256</v>
      </c>
      <c r="K6" s="99"/>
      <c r="L6" s="99"/>
      <c r="M6" s="99"/>
      <c r="N6" s="99"/>
      <c r="O6" s="99"/>
    </row>
    <row r="7" spans="1:25" ht="16" customHeight="1">
      <c r="A7" s="107"/>
      <c r="B7" s="107"/>
      <c r="C7" s="107"/>
      <c r="D7" s="107"/>
      <c r="E7" s="107"/>
      <c r="F7" s="50" t="s">
        <v>235</v>
      </c>
      <c r="G7" s="50" t="s">
        <v>236</v>
      </c>
      <c r="H7" s="50" t="s">
        <v>235</v>
      </c>
      <c r="I7" s="50" t="s">
        <v>236</v>
      </c>
      <c r="J7" s="50" t="s">
        <v>235</v>
      </c>
      <c r="K7" s="50" t="s">
        <v>236</v>
      </c>
      <c r="L7" s="50" t="s">
        <v>235</v>
      </c>
      <c r="M7" s="50" t="s">
        <v>236</v>
      </c>
      <c r="N7" s="50" t="s">
        <v>235</v>
      </c>
      <c r="O7" s="50" t="s">
        <v>236</v>
      </c>
    </row>
    <row r="8" spans="1:25" ht="16" customHeight="1">
      <c r="A8" s="104" t="s">
        <v>82</v>
      </c>
      <c r="B8" s="60" t="s">
        <v>49</v>
      </c>
      <c r="C8" s="52"/>
      <c r="D8" s="52"/>
      <c r="E8" s="65" t="s">
        <v>40</v>
      </c>
      <c r="F8" s="85">
        <v>3400</v>
      </c>
      <c r="G8" s="85">
        <v>2562</v>
      </c>
      <c r="H8" s="85">
        <v>1249</v>
      </c>
      <c r="I8" s="85">
        <v>1322</v>
      </c>
      <c r="J8" s="85">
        <v>46757</v>
      </c>
      <c r="K8" s="85">
        <v>51507</v>
      </c>
      <c r="L8" s="53"/>
      <c r="M8" s="53"/>
      <c r="N8" s="53"/>
      <c r="O8" s="53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04"/>
      <c r="B9" s="62"/>
      <c r="C9" s="52" t="s">
        <v>50</v>
      </c>
      <c r="D9" s="52"/>
      <c r="E9" s="65" t="s">
        <v>41</v>
      </c>
      <c r="F9" s="85">
        <v>2810</v>
      </c>
      <c r="G9" s="85">
        <v>2562</v>
      </c>
      <c r="H9" s="85">
        <v>1249</v>
      </c>
      <c r="I9" s="85">
        <v>1322</v>
      </c>
      <c r="J9" s="85">
        <v>46757</v>
      </c>
      <c r="K9" s="85">
        <v>51297</v>
      </c>
      <c r="L9" s="53"/>
      <c r="M9" s="53"/>
      <c r="N9" s="53"/>
      <c r="O9" s="53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04"/>
      <c r="B10" s="61"/>
      <c r="C10" s="52" t="s">
        <v>51</v>
      </c>
      <c r="D10" s="52"/>
      <c r="E10" s="65" t="s">
        <v>42</v>
      </c>
      <c r="F10" s="85">
        <v>590</v>
      </c>
      <c r="G10" s="85">
        <v>0</v>
      </c>
      <c r="H10" s="85">
        <v>0</v>
      </c>
      <c r="I10" s="85">
        <v>0</v>
      </c>
      <c r="J10" s="66">
        <v>0</v>
      </c>
      <c r="K10" s="66">
        <v>210</v>
      </c>
      <c r="L10" s="53"/>
      <c r="M10" s="53"/>
      <c r="N10" s="53"/>
      <c r="O10" s="53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04"/>
      <c r="B11" s="60" t="s">
        <v>52</v>
      </c>
      <c r="C11" s="52"/>
      <c r="D11" s="52"/>
      <c r="E11" s="65" t="s">
        <v>43</v>
      </c>
      <c r="F11" s="85">
        <v>2365</v>
      </c>
      <c r="G11" s="85">
        <v>2410</v>
      </c>
      <c r="H11" s="85">
        <v>857</v>
      </c>
      <c r="I11" s="85">
        <v>857</v>
      </c>
      <c r="J11" s="85">
        <v>50066</v>
      </c>
      <c r="K11" s="85">
        <v>49389</v>
      </c>
      <c r="L11" s="53"/>
      <c r="M11" s="53"/>
      <c r="N11" s="53"/>
      <c r="O11" s="53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04"/>
      <c r="B12" s="62"/>
      <c r="C12" s="52" t="s">
        <v>53</v>
      </c>
      <c r="D12" s="52"/>
      <c r="E12" s="65" t="s">
        <v>44</v>
      </c>
      <c r="F12" s="85">
        <v>2365</v>
      </c>
      <c r="G12" s="85">
        <v>2405</v>
      </c>
      <c r="H12" s="85">
        <v>857</v>
      </c>
      <c r="I12" s="85">
        <v>850</v>
      </c>
      <c r="J12" s="85">
        <v>50040</v>
      </c>
      <c r="K12" s="85">
        <v>48883</v>
      </c>
      <c r="L12" s="53"/>
      <c r="M12" s="53"/>
      <c r="N12" s="53"/>
      <c r="O12" s="53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04"/>
      <c r="B13" s="61"/>
      <c r="C13" s="52" t="s">
        <v>54</v>
      </c>
      <c r="D13" s="52"/>
      <c r="E13" s="65" t="s">
        <v>45</v>
      </c>
      <c r="F13" s="85">
        <v>0</v>
      </c>
      <c r="G13" s="85">
        <v>5</v>
      </c>
      <c r="H13" s="66">
        <v>0</v>
      </c>
      <c r="I13" s="66">
        <v>7</v>
      </c>
      <c r="J13" s="66">
        <v>26</v>
      </c>
      <c r="K13" s="66">
        <v>506</v>
      </c>
      <c r="L13" s="53"/>
      <c r="M13" s="53"/>
      <c r="N13" s="53"/>
      <c r="O13" s="53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04"/>
      <c r="B14" s="52" t="s">
        <v>55</v>
      </c>
      <c r="C14" s="52"/>
      <c r="D14" s="52"/>
      <c r="E14" s="65" t="s">
        <v>152</v>
      </c>
      <c r="F14" s="85">
        <f t="shared" ref="F14:K15" si="0">F9-F12</f>
        <v>445</v>
      </c>
      <c r="G14" s="85">
        <f t="shared" si="0"/>
        <v>157</v>
      </c>
      <c r="H14" s="85">
        <f t="shared" si="0"/>
        <v>392</v>
      </c>
      <c r="I14" s="85">
        <f t="shared" si="0"/>
        <v>472</v>
      </c>
      <c r="J14" s="85">
        <f t="shared" si="0"/>
        <v>-3283</v>
      </c>
      <c r="K14" s="85">
        <f t="shared" si="0"/>
        <v>2414</v>
      </c>
      <c r="L14" s="53">
        <f t="shared" ref="L14:O15" si="1">L9-L12</f>
        <v>0</v>
      </c>
      <c r="M14" s="53">
        <f t="shared" si="1"/>
        <v>0</v>
      </c>
      <c r="N14" s="53">
        <f t="shared" si="1"/>
        <v>0</v>
      </c>
      <c r="O14" s="53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04"/>
      <c r="B15" s="52" t="s">
        <v>56</v>
      </c>
      <c r="C15" s="52"/>
      <c r="D15" s="52"/>
      <c r="E15" s="65" t="s">
        <v>153</v>
      </c>
      <c r="F15" s="85">
        <f t="shared" si="0"/>
        <v>590</v>
      </c>
      <c r="G15" s="85">
        <f t="shared" si="0"/>
        <v>-5</v>
      </c>
      <c r="H15" s="85">
        <f t="shared" si="0"/>
        <v>0</v>
      </c>
      <c r="I15" s="85">
        <f t="shared" si="0"/>
        <v>-7</v>
      </c>
      <c r="J15" s="85">
        <f t="shared" si="0"/>
        <v>-26</v>
      </c>
      <c r="K15" s="85">
        <f t="shared" si="0"/>
        <v>-296</v>
      </c>
      <c r="L15" s="53">
        <f t="shared" si="1"/>
        <v>0</v>
      </c>
      <c r="M15" s="53">
        <f t="shared" si="1"/>
        <v>0</v>
      </c>
      <c r="N15" s="53">
        <f t="shared" si="1"/>
        <v>0</v>
      </c>
      <c r="O15" s="53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04"/>
      <c r="B16" s="52" t="s">
        <v>57</v>
      </c>
      <c r="C16" s="52"/>
      <c r="D16" s="52"/>
      <c r="E16" s="65" t="s">
        <v>154</v>
      </c>
      <c r="F16" s="85">
        <f t="shared" ref="F16:K16" si="2">F8-F11</f>
        <v>1035</v>
      </c>
      <c r="G16" s="85">
        <f t="shared" si="2"/>
        <v>152</v>
      </c>
      <c r="H16" s="85">
        <f t="shared" si="2"/>
        <v>392</v>
      </c>
      <c r="I16" s="85">
        <f t="shared" si="2"/>
        <v>465</v>
      </c>
      <c r="J16" s="85">
        <f t="shared" si="2"/>
        <v>-3309</v>
      </c>
      <c r="K16" s="85">
        <f t="shared" si="2"/>
        <v>2118</v>
      </c>
      <c r="L16" s="53">
        <f t="shared" ref="L16:O16" si="3">L8-L11</f>
        <v>0</v>
      </c>
      <c r="M16" s="53">
        <f t="shared" si="3"/>
        <v>0</v>
      </c>
      <c r="N16" s="53">
        <f t="shared" si="3"/>
        <v>0</v>
      </c>
      <c r="O16" s="53">
        <f t="shared" si="3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04"/>
      <c r="B17" s="52" t="s">
        <v>58</v>
      </c>
      <c r="C17" s="52"/>
      <c r="D17" s="52"/>
      <c r="E17" s="50"/>
      <c r="F17" s="66">
        <v>0</v>
      </c>
      <c r="G17" s="66">
        <v>0</v>
      </c>
      <c r="H17" s="66">
        <v>9961</v>
      </c>
      <c r="I17" s="66">
        <v>10353</v>
      </c>
      <c r="J17" s="85">
        <v>19676</v>
      </c>
      <c r="K17" s="85">
        <v>16368</v>
      </c>
      <c r="L17" s="53"/>
      <c r="M17" s="53"/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04"/>
      <c r="B18" s="52" t="s">
        <v>59</v>
      </c>
      <c r="C18" s="52"/>
      <c r="D18" s="52"/>
      <c r="E18" s="50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/>
      <c r="M18" s="67"/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04" t="s">
        <v>83</v>
      </c>
      <c r="B19" s="60" t="s">
        <v>60</v>
      </c>
      <c r="C19" s="52"/>
      <c r="D19" s="52"/>
      <c r="E19" s="65"/>
      <c r="F19" s="85">
        <v>113</v>
      </c>
      <c r="G19" s="85">
        <v>2767</v>
      </c>
      <c r="H19" s="85">
        <v>175</v>
      </c>
      <c r="I19" s="85">
        <v>362</v>
      </c>
      <c r="J19" s="85">
        <v>5322</v>
      </c>
      <c r="K19" s="85">
        <v>4911</v>
      </c>
      <c r="L19" s="53"/>
      <c r="M19" s="53"/>
      <c r="N19" s="53"/>
      <c r="O19" s="53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04"/>
      <c r="B20" s="61"/>
      <c r="C20" s="52" t="s">
        <v>61</v>
      </c>
      <c r="D20" s="52"/>
      <c r="E20" s="65"/>
      <c r="F20" s="85">
        <v>7</v>
      </c>
      <c r="G20" s="85">
        <v>2767</v>
      </c>
      <c r="H20" s="85">
        <v>0</v>
      </c>
      <c r="I20" s="85">
        <v>0</v>
      </c>
      <c r="J20" s="85">
        <v>1224</v>
      </c>
      <c r="K20" s="66">
        <v>907</v>
      </c>
      <c r="L20" s="53"/>
      <c r="M20" s="53"/>
      <c r="N20" s="53"/>
      <c r="O20" s="53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04"/>
      <c r="B21" s="78" t="s">
        <v>62</v>
      </c>
      <c r="C21" s="52"/>
      <c r="D21" s="52"/>
      <c r="E21" s="65" t="s">
        <v>155</v>
      </c>
      <c r="F21" s="85">
        <v>113</v>
      </c>
      <c r="G21" s="85">
        <v>2767</v>
      </c>
      <c r="H21" s="85">
        <v>175</v>
      </c>
      <c r="I21" s="85">
        <v>362</v>
      </c>
      <c r="J21" s="85">
        <v>5322</v>
      </c>
      <c r="K21" s="85">
        <v>4911</v>
      </c>
      <c r="L21" s="53"/>
      <c r="M21" s="53"/>
      <c r="N21" s="53"/>
      <c r="O21" s="53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04"/>
      <c r="B22" s="60" t="s">
        <v>63</v>
      </c>
      <c r="C22" s="52"/>
      <c r="D22" s="52"/>
      <c r="E22" s="65" t="s">
        <v>156</v>
      </c>
      <c r="F22" s="85">
        <v>663</v>
      </c>
      <c r="G22" s="85">
        <v>4514</v>
      </c>
      <c r="H22" s="85">
        <v>626</v>
      </c>
      <c r="I22" s="85">
        <v>925</v>
      </c>
      <c r="J22" s="85">
        <v>7757</v>
      </c>
      <c r="K22" s="85">
        <v>7864</v>
      </c>
      <c r="L22" s="53"/>
      <c r="M22" s="53"/>
      <c r="N22" s="53"/>
      <c r="O22" s="53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04"/>
      <c r="B23" s="61" t="s">
        <v>64</v>
      </c>
      <c r="C23" s="52" t="s">
        <v>65</v>
      </c>
      <c r="D23" s="52"/>
      <c r="E23" s="65"/>
      <c r="F23" s="85">
        <v>194</v>
      </c>
      <c r="G23" s="85">
        <v>215</v>
      </c>
      <c r="H23" s="85">
        <v>509</v>
      </c>
      <c r="I23" s="85">
        <v>564</v>
      </c>
      <c r="J23" s="85">
        <v>1986</v>
      </c>
      <c r="K23" s="85">
        <v>1728</v>
      </c>
      <c r="L23" s="53"/>
      <c r="M23" s="53"/>
      <c r="N23" s="53"/>
      <c r="O23" s="53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04"/>
      <c r="B24" s="52" t="s">
        <v>157</v>
      </c>
      <c r="C24" s="52"/>
      <c r="D24" s="52"/>
      <c r="E24" s="65" t="s">
        <v>158</v>
      </c>
      <c r="F24" s="85">
        <f t="shared" ref="F24:K24" si="4">F21-F22</f>
        <v>-550</v>
      </c>
      <c r="G24" s="85">
        <f t="shared" si="4"/>
        <v>-1747</v>
      </c>
      <c r="H24" s="85">
        <f t="shared" si="4"/>
        <v>-451</v>
      </c>
      <c r="I24" s="85">
        <f t="shared" si="4"/>
        <v>-563</v>
      </c>
      <c r="J24" s="85">
        <f t="shared" si="4"/>
        <v>-2435</v>
      </c>
      <c r="K24" s="85">
        <f t="shared" si="4"/>
        <v>-2953</v>
      </c>
      <c r="L24" s="53">
        <f t="shared" ref="L24:O24" si="5">L21-L22</f>
        <v>0</v>
      </c>
      <c r="M24" s="53">
        <f t="shared" si="5"/>
        <v>0</v>
      </c>
      <c r="N24" s="53">
        <f t="shared" si="5"/>
        <v>0</v>
      </c>
      <c r="O24" s="53">
        <f t="shared" si="5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04"/>
      <c r="B25" s="60" t="s">
        <v>66</v>
      </c>
      <c r="C25" s="60"/>
      <c r="D25" s="60"/>
      <c r="E25" s="108" t="s">
        <v>159</v>
      </c>
      <c r="F25" s="97">
        <v>550</v>
      </c>
      <c r="G25" s="97">
        <v>1747</v>
      </c>
      <c r="H25" s="97">
        <v>451</v>
      </c>
      <c r="I25" s="97">
        <v>563</v>
      </c>
      <c r="J25" s="97">
        <v>2435</v>
      </c>
      <c r="K25" s="97">
        <v>2953</v>
      </c>
      <c r="L25" s="97"/>
      <c r="M25" s="97"/>
      <c r="N25" s="97"/>
      <c r="O25" s="9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04"/>
      <c r="B26" s="78" t="s">
        <v>67</v>
      </c>
      <c r="C26" s="78"/>
      <c r="D26" s="78"/>
      <c r="E26" s="109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04"/>
      <c r="B27" s="52" t="s">
        <v>160</v>
      </c>
      <c r="C27" s="52"/>
      <c r="D27" s="52"/>
      <c r="E27" s="65" t="s">
        <v>161</v>
      </c>
      <c r="F27" s="85">
        <f t="shared" ref="F27:K27" si="6">F24+F25</f>
        <v>0</v>
      </c>
      <c r="G27" s="85">
        <f t="shared" si="6"/>
        <v>0</v>
      </c>
      <c r="H27" s="85">
        <f t="shared" si="6"/>
        <v>0</v>
      </c>
      <c r="I27" s="85">
        <f t="shared" si="6"/>
        <v>0</v>
      </c>
      <c r="J27" s="85">
        <f t="shared" si="6"/>
        <v>0</v>
      </c>
      <c r="K27" s="85">
        <f t="shared" si="6"/>
        <v>0</v>
      </c>
      <c r="L27" s="53">
        <f t="shared" ref="L27:O27" si="7">L24+L25</f>
        <v>0</v>
      </c>
      <c r="M27" s="53">
        <f t="shared" si="7"/>
        <v>0</v>
      </c>
      <c r="N27" s="53">
        <f t="shared" si="7"/>
        <v>0</v>
      </c>
      <c r="O27" s="53">
        <f t="shared" si="7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7" t="s">
        <v>68</v>
      </c>
      <c r="B30" s="107"/>
      <c r="C30" s="107"/>
      <c r="D30" s="107"/>
      <c r="E30" s="107"/>
      <c r="F30" s="102" t="s">
        <v>260</v>
      </c>
      <c r="G30" s="101"/>
      <c r="H30" s="102" t="s">
        <v>261</v>
      </c>
      <c r="I30" s="101"/>
      <c r="J30" s="102" t="s">
        <v>262</v>
      </c>
      <c r="K30" s="101"/>
      <c r="L30" s="101"/>
      <c r="M30" s="101"/>
      <c r="N30" s="101"/>
      <c r="O30" s="10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7"/>
      <c r="B31" s="107"/>
      <c r="C31" s="107"/>
      <c r="D31" s="107"/>
      <c r="E31" s="107"/>
      <c r="F31" s="50" t="s">
        <v>235</v>
      </c>
      <c r="G31" s="50" t="s">
        <v>236</v>
      </c>
      <c r="H31" s="50" t="s">
        <v>235</v>
      </c>
      <c r="I31" s="50" t="s">
        <v>236</v>
      </c>
      <c r="J31" s="50" t="s">
        <v>235</v>
      </c>
      <c r="K31" s="50" t="s">
        <v>236</v>
      </c>
      <c r="L31" s="50" t="s">
        <v>235</v>
      </c>
      <c r="M31" s="50" t="s">
        <v>236</v>
      </c>
      <c r="N31" s="50" t="s">
        <v>235</v>
      </c>
      <c r="O31" s="50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04" t="s">
        <v>84</v>
      </c>
      <c r="B32" s="60" t="s">
        <v>49</v>
      </c>
      <c r="C32" s="52"/>
      <c r="D32" s="52"/>
      <c r="E32" s="65" t="s">
        <v>40</v>
      </c>
      <c r="F32" s="85">
        <v>58</v>
      </c>
      <c r="G32" s="85">
        <v>61</v>
      </c>
      <c r="H32" s="85">
        <v>58</v>
      </c>
      <c r="I32" s="85">
        <v>61</v>
      </c>
      <c r="J32" s="85">
        <v>0</v>
      </c>
      <c r="K32" s="85">
        <v>0</v>
      </c>
      <c r="L32" s="53"/>
      <c r="M32" s="53"/>
      <c r="N32" s="53"/>
      <c r="O32" s="53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10"/>
      <c r="B33" s="62"/>
      <c r="C33" s="60" t="s">
        <v>69</v>
      </c>
      <c r="D33" s="52"/>
      <c r="E33" s="65"/>
      <c r="F33" s="85">
        <v>58</v>
      </c>
      <c r="G33" s="85">
        <v>61</v>
      </c>
      <c r="H33" s="85">
        <v>58</v>
      </c>
      <c r="I33" s="85">
        <v>61</v>
      </c>
      <c r="J33" s="85">
        <v>0</v>
      </c>
      <c r="K33" s="85">
        <v>0</v>
      </c>
      <c r="L33" s="53"/>
      <c r="M33" s="53"/>
      <c r="N33" s="53"/>
      <c r="O33" s="53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10"/>
      <c r="B34" s="62"/>
      <c r="C34" s="61"/>
      <c r="D34" s="52" t="s">
        <v>70</v>
      </c>
      <c r="E34" s="65"/>
      <c r="F34" s="85">
        <v>58</v>
      </c>
      <c r="G34" s="85">
        <v>61</v>
      </c>
      <c r="H34" s="85">
        <v>58</v>
      </c>
      <c r="I34" s="85">
        <v>61</v>
      </c>
      <c r="J34" s="85">
        <v>0</v>
      </c>
      <c r="K34" s="85">
        <v>0</v>
      </c>
      <c r="L34" s="53"/>
      <c r="M34" s="53"/>
      <c r="N34" s="53"/>
      <c r="O34" s="53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10"/>
      <c r="B35" s="61"/>
      <c r="C35" s="78" t="s">
        <v>71</v>
      </c>
      <c r="D35" s="52"/>
      <c r="E35" s="65"/>
      <c r="F35" s="85">
        <v>0</v>
      </c>
      <c r="G35" s="85">
        <v>0</v>
      </c>
      <c r="H35" s="85">
        <v>0</v>
      </c>
      <c r="I35" s="85">
        <v>0</v>
      </c>
      <c r="J35" s="67">
        <v>0</v>
      </c>
      <c r="K35" s="67">
        <v>0</v>
      </c>
      <c r="L35" s="53"/>
      <c r="M35" s="53"/>
      <c r="N35" s="53"/>
      <c r="O35" s="53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10"/>
      <c r="B36" s="60" t="s">
        <v>52</v>
      </c>
      <c r="C36" s="52"/>
      <c r="D36" s="52"/>
      <c r="E36" s="65" t="s">
        <v>41</v>
      </c>
      <c r="F36" s="85">
        <v>8</v>
      </c>
      <c r="G36" s="85">
        <v>7</v>
      </c>
      <c r="H36" s="85">
        <v>8</v>
      </c>
      <c r="I36" s="85">
        <v>7</v>
      </c>
      <c r="J36" s="85">
        <v>0</v>
      </c>
      <c r="K36" s="85">
        <v>0</v>
      </c>
      <c r="L36" s="53"/>
      <c r="M36" s="53"/>
      <c r="N36" s="53"/>
      <c r="O36" s="53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10"/>
      <c r="B37" s="62"/>
      <c r="C37" s="52" t="s">
        <v>72</v>
      </c>
      <c r="D37" s="52"/>
      <c r="E37" s="65"/>
      <c r="F37" s="85">
        <v>8</v>
      </c>
      <c r="G37" s="85">
        <v>7</v>
      </c>
      <c r="H37" s="85">
        <v>8</v>
      </c>
      <c r="I37" s="85">
        <v>7</v>
      </c>
      <c r="J37" s="85">
        <v>0</v>
      </c>
      <c r="K37" s="85">
        <v>0</v>
      </c>
      <c r="L37" s="53"/>
      <c r="M37" s="53"/>
      <c r="N37" s="53"/>
      <c r="O37" s="53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10"/>
      <c r="B38" s="61"/>
      <c r="C38" s="52" t="s">
        <v>73</v>
      </c>
      <c r="D38" s="52"/>
      <c r="E38" s="65"/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67">
        <v>0</v>
      </c>
      <c r="L38" s="53"/>
      <c r="M38" s="53"/>
      <c r="N38" s="53"/>
      <c r="O38" s="53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10"/>
      <c r="B39" s="46" t="s">
        <v>74</v>
      </c>
      <c r="C39" s="46"/>
      <c r="D39" s="46"/>
      <c r="E39" s="65" t="s">
        <v>163</v>
      </c>
      <c r="F39" s="85">
        <f t="shared" ref="F39:K39" si="8">F32-F36</f>
        <v>50</v>
      </c>
      <c r="G39" s="85">
        <f t="shared" si="8"/>
        <v>54</v>
      </c>
      <c r="H39" s="85">
        <f t="shared" si="8"/>
        <v>50</v>
      </c>
      <c r="I39" s="85">
        <f t="shared" si="8"/>
        <v>54</v>
      </c>
      <c r="J39" s="85">
        <f t="shared" si="8"/>
        <v>0</v>
      </c>
      <c r="K39" s="85">
        <f t="shared" si="8"/>
        <v>0</v>
      </c>
      <c r="L39" s="53">
        <f t="shared" ref="L39:O39" si="9">L32-L36</f>
        <v>0</v>
      </c>
      <c r="M39" s="53">
        <f t="shared" si="9"/>
        <v>0</v>
      </c>
      <c r="N39" s="53">
        <f t="shared" si="9"/>
        <v>0</v>
      </c>
      <c r="O39" s="53">
        <f t="shared" si="9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04" t="s">
        <v>85</v>
      </c>
      <c r="B40" s="60" t="s">
        <v>75</v>
      </c>
      <c r="C40" s="52"/>
      <c r="D40" s="52"/>
      <c r="E40" s="65" t="s">
        <v>43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53"/>
      <c r="M40" s="53"/>
      <c r="N40" s="53"/>
      <c r="O40" s="53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05"/>
      <c r="B41" s="61"/>
      <c r="C41" s="52" t="s">
        <v>76</v>
      </c>
      <c r="D41" s="52"/>
      <c r="E41" s="65"/>
      <c r="F41" s="67">
        <v>0</v>
      </c>
      <c r="G41" s="67">
        <v>0</v>
      </c>
      <c r="H41" s="67">
        <v>0</v>
      </c>
      <c r="I41" s="67">
        <v>0</v>
      </c>
      <c r="J41" s="85">
        <v>0</v>
      </c>
      <c r="K41" s="85">
        <v>0</v>
      </c>
      <c r="L41" s="53"/>
      <c r="M41" s="53"/>
      <c r="N41" s="53"/>
      <c r="O41" s="53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05"/>
      <c r="B42" s="60" t="s">
        <v>63</v>
      </c>
      <c r="C42" s="52"/>
      <c r="D42" s="52"/>
      <c r="E42" s="65" t="s">
        <v>44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53"/>
      <c r="M42" s="53"/>
      <c r="N42" s="53"/>
      <c r="O42" s="53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05"/>
      <c r="B43" s="61"/>
      <c r="C43" s="52" t="s">
        <v>77</v>
      </c>
      <c r="D43" s="52"/>
      <c r="E43" s="65"/>
      <c r="F43" s="85">
        <v>0</v>
      </c>
      <c r="G43" s="85">
        <v>0</v>
      </c>
      <c r="H43" s="85">
        <v>0</v>
      </c>
      <c r="I43" s="85">
        <v>0</v>
      </c>
      <c r="J43" s="67">
        <v>0</v>
      </c>
      <c r="K43" s="67">
        <v>0</v>
      </c>
      <c r="L43" s="53"/>
      <c r="M43" s="53"/>
      <c r="N43" s="53"/>
      <c r="O43" s="53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05"/>
      <c r="B44" s="52" t="s">
        <v>74</v>
      </c>
      <c r="C44" s="52"/>
      <c r="D44" s="52"/>
      <c r="E44" s="65" t="s">
        <v>164</v>
      </c>
      <c r="F44" s="67">
        <f t="shared" ref="F44:K44" si="10">F40-F42</f>
        <v>0</v>
      </c>
      <c r="G44" s="67">
        <f t="shared" si="10"/>
        <v>0</v>
      </c>
      <c r="H44" s="67">
        <f t="shared" si="10"/>
        <v>0</v>
      </c>
      <c r="I44" s="67">
        <f t="shared" si="10"/>
        <v>0</v>
      </c>
      <c r="J44" s="67">
        <f t="shared" si="10"/>
        <v>0</v>
      </c>
      <c r="K44" s="67">
        <f t="shared" si="10"/>
        <v>0</v>
      </c>
      <c r="L44" s="67">
        <f t="shared" ref="L44:O44" si="11">L40-L42</f>
        <v>0</v>
      </c>
      <c r="M44" s="67">
        <f t="shared" si="11"/>
        <v>0</v>
      </c>
      <c r="N44" s="67">
        <f t="shared" si="11"/>
        <v>0</v>
      </c>
      <c r="O44" s="67">
        <f t="shared" si="11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04" t="s">
        <v>86</v>
      </c>
      <c r="B45" s="46" t="s">
        <v>78</v>
      </c>
      <c r="C45" s="46"/>
      <c r="D45" s="46"/>
      <c r="E45" s="65" t="s">
        <v>165</v>
      </c>
      <c r="F45" s="85">
        <f t="shared" ref="F45:K45" si="12">F39+F44</f>
        <v>50</v>
      </c>
      <c r="G45" s="85">
        <f t="shared" si="12"/>
        <v>54</v>
      </c>
      <c r="H45" s="85">
        <f t="shared" si="12"/>
        <v>50</v>
      </c>
      <c r="I45" s="85">
        <f t="shared" si="12"/>
        <v>54</v>
      </c>
      <c r="J45" s="85">
        <f t="shared" si="12"/>
        <v>0</v>
      </c>
      <c r="K45" s="85">
        <f t="shared" si="12"/>
        <v>0</v>
      </c>
      <c r="L45" s="53">
        <f t="shared" ref="L45:O45" si="13">L39+L44</f>
        <v>0</v>
      </c>
      <c r="M45" s="53">
        <f t="shared" si="13"/>
        <v>0</v>
      </c>
      <c r="N45" s="53">
        <f t="shared" si="13"/>
        <v>0</v>
      </c>
      <c r="O45" s="53">
        <f t="shared" si="13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05"/>
      <c r="B46" s="52" t="s">
        <v>79</v>
      </c>
      <c r="C46" s="52"/>
      <c r="D46" s="52"/>
      <c r="E46" s="52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53"/>
      <c r="M46" s="53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05"/>
      <c r="B47" s="52" t="s">
        <v>80</v>
      </c>
      <c r="C47" s="52"/>
      <c r="D47" s="52"/>
      <c r="E47" s="52"/>
      <c r="F47" s="85">
        <v>769</v>
      </c>
      <c r="G47" s="85">
        <v>719</v>
      </c>
      <c r="H47" s="85">
        <v>7</v>
      </c>
      <c r="I47" s="85">
        <v>-43</v>
      </c>
      <c r="J47" s="85">
        <v>762</v>
      </c>
      <c r="K47" s="85">
        <v>762</v>
      </c>
      <c r="L47" s="53"/>
      <c r="M47" s="53"/>
      <c r="N47" s="53"/>
      <c r="O47" s="53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05"/>
      <c r="B48" s="52" t="s">
        <v>81</v>
      </c>
      <c r="C48" s="52"/>
      <c r="D48" s="52"/>
      <c r="E48" s="52"/>
      <c r="F48" s="85">
        <v>769</v>
      </c>
      <c r="G48" s="85">
        <v>719</v>
      </c>
      <c r="H48" s="85">
        <v>7</v>
      </c>
      <c r="I48" s="85">
        <v>-43</v>
      </c>
      <c r="J48" s="85">
        <v>762</v>
      </c>
      <c r="K48" s="85">
        <v>762</v>
      </c>
      <c r="L48" s="53"/>
      <c r="M48" s="53"/>
      <c r="N48" s="53"/>
      <c r="O48" s="53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15748031496062992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tabSelected="1" view="pageBreakPreview" zoomScaleNormal="100" zoomScaleSheetLayoutView="100" workbookViewId="0">
      <selection activeCell="E6" sqref="E6:F44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88" t="s">
        <v>252</v>
      </c>
      <c r="D1" s="41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2"/>
      <c r="B5" s="42" t="s">
        <v>247</v>
      </c>
      <c r="C5" s="42"/>
      <c r="D5" s="42"/>
      <c r="H5" s="15"/>
      <c r="L5" s="15"/>
      <c r="N5" s="15" t="s">
        <v>168</v>
      </c>
    </row>
    <row r="6" spans="1:14" ht="15" customHeight="1">
      <c r="A6" s="43"/>
      <c r="B6" s="44"/>
      <c r="C6" s="44"/>
      <c r="D6" s="84"/>
      <c r="E6" s="113"/>
      <c r="F6" s="114"/>
      <c r="G6" s="115"/>
      <c r="H6" s="115"/>
      <c r="I6" s="113"/>
      <c r="J6" s="114"/>
      <c r="K6" s="115"/>
      <c r="L6" s="115"/>
      <c r="M6" s="115"/>
      <c r="N6" s="115"/>
    </row>
    <row r="7" spans="1:14" ht="15" customHeight="1">
      <c r="A7" s="18"/>
      <c r="B7" s="19"/>
      <c r="C7" s="19"/>
      <c r="D7" s="59"/>
      <c r="E7" s="87" t="s">
        <v>235</v>
      </c>
      <c r="F7" s="87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93" t="s">
        <v>169</v>
      </c>
      <c r="B8" s="79" t="s">
        <v>170</v>
      </c>
      <c r="C8" s="80"/>
      <c r="D8" s="80"/>
      <c r="E8" s="81">
        <v>1</v>
      </c>
      <c r="F8" s="81">
        <v>1</v>
      </c>
      <c r="G8" s="81"/>
      <c r="H8" s="81"/>
      <c r="I8" s="81"/>
      <c r="J8" s="81"/>
      <c r="K8" s="81"/>
      <c r="L8" s="81"/>
      <c r="M8" s="81"/>
      <c r="N8" s="81"/>
    </row>
    <row r="9" spans="1:14" ht="18" customHeight="1">
      <c r="A9" s="93"/>
      <c r="B9" s="93" t="s">
        <v>171</v>
      </c>
      <c r="C9" s="52" t="s">
        <v>172</v>
      </c>
      <c r="D9" s="52"/>
      <c r="E9" s="81">
        <v>30</v>
      </c>
      <c r="F9" s="81">
        <v>30</v>
      </c>
      <c r="G9" s="81"/>
      <c r="H9" s="81"/>
      <c r="I9" s="81"/>
      <c r="J9" s="81"/>
      <c r="K9" s="81"/>
      <c r="L9" s="81"/>
      <c r="M9" s="81"/>
      <c r="N9" s="81"/>
    </row>
    <row r="10" spans="1:14" ht="18" customHeight="1">
      <c r="A10" s="93"/>
      <c r="B10" s="93"/>
      <c r="C10" s="52" t="s">
        <v>173</v>
      </c>
      <c r="D10" s="52"/>
      <c r="E10" s="81">
        <v>30</v>
      </c>
      <c r="F10" s="81">
        <v>30</v>
      </c>
      <c r="G10" s="81"/>
      <c r="H10" s="81"/>
      <c r="I10" s="81"/>
      <c r="J10" s="81"/>
      <c r="K10" s="81"/>
      <c r="L10" s="81"/>
      <c r="M10" s="81"/>
      <c r="N10" s="81"/>
    </row>
    <row r="11" spans="1:14" ht="18" customHeight="1">
      <c r="A11" s="93"/>
      <c r="B11" s="93"/>
      <c r="C11" s="52" t="s">
        <v>174</v>
      </c>
      <c r="D11" s="52"/>
      <c r="E11" s="89">
        <v>0</v>
      </c>
      <c r="F11" s="89">
        <v>0</v>
      </c>
      <c r="G11" s="81"/>
      <c r="H11" s="81"/>
      <c r="I11" s="81"/>
      <c r="J11" s="81"/>
      <c r="K11" s="81"/>
      <c r="L11" s="81"/>
      <c r="M11" s="81"/>
      <c r="N11" s="81"/>
    </row>
    <row r="12" spans="1:14" ht="18" customHeight="1">
      <c r="A12" s="93"/>
      <c r="B12" s="93"/>
      <c r="C12" s="52" t="s">
        <v>175</v>
      </c>
      <c r="D12" s="52"/>
      <c r="E12" s="89">
        <v>0</v>
      </c>
      <c r="F12" s="89">
        <v>0</v>
      </c>
      <c r="G12" s="81"/>
      <c r="H12" s="81"/>
      <c r="I12" s="81"/>
      <c r="J12" s="81"/>
      <c r="K12" s="81"/>
      <c r="L12" s="81"/>
      <c r="M12" s="81"/>
      <c r="N12" s="81"/>
    </row>
    <row r="13" spans="1:14" ht="18" customHeight="1">
      <c r="A13" s="93"/>
      <c r="B13" s="93"/>
      <c r="C13" s="52" t="s">
        <v>176</v>
      </c>
      <c r="D13" s="52"/>
      <c r="E13" s="89">
        <v>0</v>
      </c>
      <c r="F13" s="89">
        <v>0</v>
      </c>
      <c r="G13" s="81"/>
      <c r="H13" s="81"/>
      <c r="I13" s="81"/>
      <c r="J13" s="81"/>
      <c r="K13" s="81"/>
      <c r="L13" s="81"/>
      <c r="M13" s="81"/>
      <c r="N13" s="81"/>
    </row>
    <row r="14" spans="1:14" ht="18" customHeight="1">
      <c r="A14" s="93"/>
      <c r="B14" s="93"/>
      <c r="C14" s="52" t="s">
        <v>177</v>
      </c>
      <c r="D14" s="52"/>
      <c r="E14" s="89">
        <v>0</v>
      </c>
      <c r="F14" s="89">
        <v>0</v>
      </c>
      <c r="G14" s="81"/>
      <c r="H14" s="81"/>
      <c r="I14" s="81"/>
      <c r="J14" s="81"/>
      <c r="K14" s="81"/>
      <c r="L14" s="81"/>
      <c r="M14" s="81"/>
      <c r="N14" s="81"/>
    </row>
    <row r="15" spans="1:14" ht="18" customHeight="1">
      <c r="A15" s="93" t="s">
        <v>178</v>
      </c>
      <c r="B15" s="93" t="s">
        <v>179</v>
      </c>
      <c r="C15" s="52" t="s">
        <v>180</v>
      </c>
      <c r="D15" s="52"/>
      <c r="E15" s="85">
        <v>371</v>
      </c>
      <c r="F15" s="85">
        <v>403</v>
      </c>
      <c r="G15" s="53"/>
      <c r="H15" s="53"/>
      <c r="I15" s="53"/>
      <c r="J15" s="53"/>
      <c r="K15" s="53"/>
      <c r="L15" s="53"/>
      <c r="M15" s="53"/>
      <c r="N15" s="53"/>
    </row>
    <row r="16" spans="1:14" ht="18" customHeight="1">
      <c r="A16" s="93"/>
      <c r="B16" s="93"/>
      <c r="C16" s="52" t="s">
        <v>181</v>
      </c>
      <c r="D16" s="52"/>
      <c r="E16" s="85">
        <v>0</v>
      </c>
      <c r="F16" s="89">
        <v>0</v>
      </c>
      <c r="G16" s="53"/>
      <c r="H16" s="53"/>
      <c r="I16" s="53"/>
      <c r="J16" s="53"/>
      <c r="K16" s="53"/>
      <c r="L16" s="53"/>
      <c r="M16" s="53"/>
      <c r="N16" s="53"/>
    </row>
    <row r="17" spans="1:15" ht="18" customHeight="1">
      <c r="A17" s="93"/>
      <c r="B17" s="93"/>
      <c r="C17" s="52" t="s">
        <v>182</v>
      </c>
      <c r="D17" s="52"/>
      <c r="E17" s="85">
        <v>0</v>
      </c>
      <c r="F17" s="89">
        <v>0</v>
      </c>
      <c r="G17" s="53"/>
      <c r="H17" s="53"/>
      <c r="I17" s="53"/>
      <c r="J17" s="53"/>
      <c r="K17" s="53"/>
      <c r="L17" s="53"/>
      <c r="M17" s="53"/>
      <c r="N17" s="53"/>
    </row>
    <row r="18" spans="1:15" ht="18" customHeight="1">
      <c r="A18" s="93"/>
      <c r="B18" s="93"/>
      <c r="C18" s="52" t="s">
        <v>183</v>
      </c>
      <c r="D18" s="52"/>
      <c r="E18" s="85">
        <v>371</v>
      </c>
      <c r="F18" s="85">
        <v>403</v>
      </c>
      <c r="G18" s="53"/>
      <c r="H18" s="53"/>
      <c r="I18" s="53"/>
      <c r="J18" s="53"/>
      <c r="K18" s="53"/>
      <c r="L18" s="53"/>
      <c r="M18" s="53"/>
      <c r="N18" s="53"/>
    </row>
    <row r="19" spans="1:15" ht="18" customHeight="1">
      <c r="A19" s="93"/>
      <c r="B19" s="93" t="s">
        <v>184</v>
      </c>
      <c r="C19" s="52" t="s">
        <v>185</v>
      </c>
      <c r="D19" s="52"/>
      <c r="E19" s="85">
        <v>4</v>
      </c>
      <c r="F19" s="85">
        <v>7</v>
      </c>
      <c r="G19" s="53"/>
      <c r="H19" s="53"/>
      <c r="I19" s="53"/>
      <c r="J19" s="53"/>
      <c r="K19" s="53"/>
      <c r="L19" s="53"/>
      <c r="M19" s="53"/>
      <c r="N19" s="53"/>
    </row>
    <row r="20" spans="1:15" ht="18" customHeight="1">
      <c r="A20" s="93"/>
      <c r="B20" s="93"/>
      <c r="C20" s="52" t="s">
        <v>186</v>
      </c>
      <c r="D20" s="52"/>
      <c r="E20" s="85">
        <v>80</v>
      </c>
      <c r="F20" s="85">
        <v>79</v>
      </c>
      <c r="G20" s="53"/>
      <c r="H20" s="53"/>
      <c r="I20" s="53"/>
      <c r="J20" s="53"/>
      <c r="K20" s="53"/>
      <c r="L20" s="53"/>
      <c r="M20" s="53"/>
      <c r="N20" s="53"/>
    </row>
    <row r="21" spans="1:15" ht="18" customHeight="1">
      <c r="A21" s="93"/>
      <c r="B21" s="93"/>
      <c r="C21" s="52" t="s">
        <v>187</v>
      </c>
      <c r="D21" s="52"/>
      <c r="E21" s="82">
        <v>0</v>
      </c>
      <c r="F21" s="90">
        <v>0</v>
      </c>
      <c r="G21" s="82"/>
      <c r="H21" s="82"/>
      <c r="I21" s="82"/>
      <c r="J21" s="82"/>
      <c r="K21" s="82"/>
      <c r="L21" s="82"/>
      <c r="M21" s="82"/>
      <c r="N21" s="82"/>
    </row>
    <row r="22" spans="1:15" ht="18" customHeight="1">
      <c r="A22" s="93"/>
      <c r="B22" s="93"/>
      <c r="C22" s="46" t="s">
        <v>188</v>
      </c>
      <c r="D22" s="46"/>
      <c r="E22" s="85">
        <v>84</v>
      </c>
      <c r="F22" s="85">
        <v>86</v>
      </c>
      <c r="G22" s="53"/>
      <c r="H22" s="53"/>
      <c r="I22" s="53"/>
      <c r="J22" s="53"/>
      <c r="K22" s="53"/>
      <c r="L22" s="53"/>
      <c r="M22" s="53"/>
      <c r="N22" s="53"/>
    </row>
    <row r="23" spans="1:15" ht="18" customHeight="1">
      <c r="A23" s="93"/>
      <c r="B23" s="93" t="s">
        <v>189</v>
      </c>
      <c r="C23" s="52" t="s">
        <v>190</v>
      </c>
      <c r="D23" s="52"/>
      <c r="E23" s="85">
        <v>30</v>
      </c>
      <c r="F23" s="85">
        <v>30</v>
      </c>
      <c r="G23" s="53"/>
      <c r="H23" s="53"/>
      <c r="I23" s="53"/>
      <c r="J23" s="53"/>
      <c r="K23" s="53"/>
      <c r="L23" s="53"/>
      <c r="M23" s="53"/>
      <c r="N23" s="53"/>
    </row>
    <row r="24" spans="1:15" ht="18" customHeight="1">
      <c r="A24" s="93"/>
      <c r="B24" s="93"/>
      <c r="C24" s="52" t="s">
        <v>191</v>
      </c>
      <c r="D24" s="52"/>
      <c r="E24" s="85">
        <v>287</v>
      </c>
      <c r="F24" s="82">
        <v>287</v>
      </c>
      <c r="G24" s="53"/>
      <c r="H24" s="53"/>
      <c r="I24" s="53"/>
      <c r="J24" s="53"/>
      <c r="K24" s="53"/>
      <c r="L24" s="53"/>
      <c r="M24" s="53"/>
      <c r="N24" s="53"/>
    </row>
    <row r="25" spans="1:15" ht="18" customHeight="1">
      <c r="A25" s="93"/>
      <c r="B25" s="93"/>
      <c r="C25" s="52" t="s">
        <v>192</v>
      </c>
      <c r="D25" s="52"/>
      <c r="E25" s="85">
        <v>0</v>
      </c>
      <c r="F25" s="85">
        <v>0</v>
      </c>
      <c r="G25" s="53"/>
      <c r="H25" s="53"/>
      <c r="I25" s="53"/>
      <c r="J25" s="53"/>
      <c r="K25" s="53"/>
      <c r="L25" s="53"/>
      <c r="M25" s="53"/>
      <c r="N25" s="53"/>
    </row>
    <row r="26" spans="1:15" ht="18" customHeight="1">
      <c r="A26" s="93"/>
      <c r="B26" s="93"/>
      <c r="C26" s="52" t="s">
        <v>193</v>
      </c>
      <c r="D26" s="52"/>
      <c r="E26" s="85">
        <v>317</v>
      </c>
      <c r="F26" s="85">
        <v>317</v>
      </c>
      <c r="G26" s="53"/>
      <c r="H26" s="53"/>
      <c r="I26" s="53"/>
      <c r="J26" s="53"/>
      <c r="K26" s="53"/>
      <c r="L26" s="53"/>
      <c r="M26" s="53"/>
      <c r="N26" s="53"/>
    </row>
    <row r="27" spans="1:15" ht="18" customHeight="1">
      <c r="A27" s="93"/>
      <c r="B27" s="52" t="s">
        <v>194</v>
      </c>
      <c r="C27" s="52"/>
      <c r="D27" s="52"/>
      <c r="E27" s="85">
        <v>401</v>
      </c>
      <c r="F27" s="85">
        <v>403</v>
      </c>
      <c r="G27" s="53"/>
      <c r="H27" s="53"/>
      <c r="I27" s="53"/>
      <c r="J27" s="53"/>
      <c r="K27" s="53"/>
      <c r="L27" s="53"/>
      <c r="M27" s="53"/>
      <c r="N27" s="53"/>
    </row>
    <row r="28" spans="1:15" ht="18" customHeight="1">
      <c r="A28" s="93" t="s">
        <v>195</v>
      </c>
      <c r="B28" s="93" t="s">
        <v>196</v>
      </c>
      <c r="C28" s="52" t="s">
        <v>197</v>
      </c>
      <c r="D28" s="83" t="s">
        <v>40</v>
      </c>
      <c r="E28" s="85">
        <v>153</v>
      </c>
      <c r="F28" s="85">
        <v>183</v>
      </c>
      <c r="G28" s="53"/>
      <c r="H28" s="53"/>
      <c r="I28" s="53"/>
      <c r="J28" s="53"/>
      <c r="K28" s="53"/>
      <c r="L28" s="53"/>
      <c r="M28" s="53"/>
      <c r="N28" s="53"/>
    </row>
    <row r="29" spans="1:15" ht="18" customHeight="1">
      <c r="A29" s="93"/>
      <c r="B29" s="93"/>
      <c r="C29" s="52" t="s">
        <v>198</v>
      </c>
      <c r="D29" s="83" t="s">
        <v>41</v>
      </c>
      <c r="E29" s="85">
        <v>104</v>
      </c>
      <c r="F29" s="85">
        <v>135</v>
      </c>
      <c r="G29" s="53"/>
      <c r="H29" s="53"/>
      <c r="I29" s="53"/>
      <c r="J29" s="53"/>
      <c r="K29" s="53"/>
      <c r="L29" s="53"/>
      <c r="M29" s="53"/>
      <c r="N29" s="53"/>
    </row>
    <row r="30" spans="1:15" ht="18" customHeight="1">
      <c r="A30" s="93"/>
      <c r="B30" s="93"/>
      <c r="C30" s="52" t="s">
        <v>199</v>
      </c>
      <c r="D30" s="83" t="s">
        <v>200</v>
      </c>
      <c r="E30" s="85">
        <v>36</v>
      </c>
      <c r="F30" s="85">
        <v>31</v>
      </c>
      <c r="G30" s="53"/>
      <c r="H30" s="53"/>
      <c r="I30" s="53"/>
      <c r="J30" s="53"/>
      <c r="K30" s="53"/>
      <c r="L30" s="53"/>
      <c r="M30" s="53"/>
      <c r="N30" s="53"/>
    </row>
    <row r="31" spans="1:15" ht="18" customHeight="1">
      <c r="A31" s="93"/>
      <c r="B31" s="93"/>
      <c r="C31" s="46" t="s">
        <v>201</v>
      </c>
      <c r="D31" s="83" t="s">
        <v>202</v>
      </c>
      <c r="E31" s="85">
        <f t="shared" ref="E31" si="0">E28-E29-E30</f>
        <v>13</v>
      </c>
      <c r="F31" s="85">
        <v>17</v>
      </c>
      <c r="G31" s="53">
        <f t="shared" ref="G31:N31" si="1">G28-G29-G30</f>
        <v>0</v>
      </c>
      <c r="H31" s="53">
        <f t="shared" si="1"/>
        <v>0</v>
      </c>
      <c r="I31" s="53">
        <f t="shared" si="1"/>
        <v>0</v>
      </c>
      <c r="J31" s="53">
        <f t="shared" si="1"/>
        <v>0</v>
      </c>
      <c r="K31" s="53">
        <f t="shared" si="1"/>
        <v>0</v>
      </c>
      <c r="L31" s="53">
        <f t="shared" si="1"/>
        <v>0</v>
      </c>
      <c r="M31" s="53">
        <f t="shared" si="1"/>
        <v>0</v>
      </c>
      <c r="N31" s="53">
        <f t="shared" si="1"/>
        <v>0</v>
      </c>
      <c r="O31" s="7"/>
    </row>
    <row r="32" spans="1:15" ht="18" customHeight="1">
      <c r="A32" s="93"/>
      <c r="B32" s="93"/>
      <c r="C32" s="52" t="s">
        <v>203</v>
      </c>
      <c r="D32" s="83" t="s">
        <v>204</v>
      </c>
      <c r="E32" s="85">
        <v>0</v>
      </c>
      <c r="F32" s="91">
        <v>0.1</v>
      </c>
      <c r="G32" s="53"/>
      <c r="H32" s="53"/>
      <c r="I32" s="53"/>
      <c r="J32" s="53"/>
      <c r="K32" s="53"/>
      <c r="L32" s="53"/>
      <c r="M32" s="53"/>
      <c r="N32" s="53"/>
    </row>
    <row r="33" spans="1:14" ht="18" customHeight="1">
      <c r="A33" s="93"/>
      <c r="B33" s="93"/>
      <c r="C33" s="52" t="s">
        <v>205</v>
      </c>
      <c r="D33" s="83" t="s">
        <v>206</v>
      </c>
      <c r="E33" s="85">
        <v>13</v>
      </c>
      <c r="F33" s="85">
        <v>15</v>
      </c>
      <c r="G33" s="53"/>
      <c r="H33" s="53"/>
      <c r="I33" s="53"/>
      <c r="J33" s="53"/>
      <c r="K33" s="53"/>
      <c r="L33" s="53"/>
      <c r="M33" s="53"/>
      <c r="N33" s="53"/>
    </row>
    <row r="34" spans="1:14" ht="18" customHeight="1">
      <c r="A34" s="93"/>
      <c r="B34" s="93"/>
      <c r="C34" s="46" t="s">
        <v>207</v>
      </c>
      <c r="D34" s="83" t="s">
        <v>208</v>
      </c>
      <c r="E34" s="85">
        <f>E31+E32-E33</f>
        <v>0</v>
      </c>
      <c r="F34" s="85">
        <f t="shared" ref="F34" si="2">F31+F32-F33</f>
        <v>2.1000000000000014</v>
      </c>
      <c r="G34" s="53">
        <f t="shared" ref="G34:N34" si="3">G31+G32-G33</f>
        <v>0</v>
      </c>
      <c r="H34" s="53">
        <f t="shared" si="3"/>
        <v>0</v>
      </c>
      <c r="I34" s="53">
        <f t="shared" si="3"/>
        <v>0</v>
      </c>
      <c r="J34" s="53">
        <f t="shared" si="3"/>
        <v>0</v>
      </c>
      <c r="K34" s="53">
        <f t="shared" si="3"/>
        <v>0</v>
      </c>
      <c r="L34" s="53">
        <f t="shared" si="3"/>
        <v>0</v>
      </c>
      <c r="M34" s="53">
        <f t="shared" si="3"/>
        <v>0</v>
      </c>
      <c r="N34" s="53">
        <f t="shared" si="3"/>
        <v>0</v>
      </c>
    </row>
    <row r="35" spans="1:14" ht="18" customHeight="1">
      <c r="A35" s="93"/>
      <c r="B35" s="93" t="s">
        <v>209</v>
      </c>
      <c r="C35" s="52" t="s">
        <v>210</v>
      </c>
      <c r="D35" s="83" t="s">
        <v>211</v>
      </c>
      <c r="E35" s="85">
        <v>0</v>
      </c>
      <c r="F35" s="85">
        <v>0</v>
      </c>
      <c r="G35" s="53"/>
      <c r="H35" s="53"/>
      <c r="I35" s="53"/>
      <c r="J35" s="53"/>
      <c r="K35" s="53"/>
      <c r="L35" s="53"/>
      <c r="M35" s="53"/>
      <c r="N35" s="53"/>
    </row>
    <row r="36" spans="1:14" ht="18" customHeight="1">
      <c r="A36" s="93"/>
      <c r="B36" s="93"/>
      <c r="C36" s="52" t="s">
        <v>212</v>
      </c>
      <c r="D36" s="83" t="s">
        <v>213</v>
      </c>
      <c r="E36" s="85">
        <v>0</v>
      </c>
      <c r="F36" s="85">
        <v>1</v>
      </c>
      <c r="G36" s="53"/>
      <c r="H36" s="53"/>
      <c r="I36" s="53"/>
      <c r="J36" s="53"/>
      <c r="K36" s="53"/>
      <c r="L36" s="53"/>
      <c r="M36" s="53"/>
      <c r="N36" s="53"/>
    </row>
    <row r="37" spans="1:14" ht="18" customHeight="1">
      <c r="A37" s="93"/>
      <c r="B37" s="93"/>
      <c r="C37" s="52" t="s">
        <v>214</v>
      </c>
      <c r="D37" s="83" t="s">
        <v>215</v>
      </c>
      <c r="E37" s="85">
        <f t="shared" ref="E37:F37" si="4">E34+E35-E36</f>
        <v>0</v>
      </c>
      <c r="F37" s="85">
        <f t="shared" si="4"/>
        <v>1.1000000000000014</v>
      </c>
      <c r="G37" s="53">
        <f t="shared" ref="G37:N37" si="5">G34+G35-G36</f>
        <v>0</v>
      </c>
      <c r="H37" s="53">
        <f t="shared" si="5"/>
        <v>0</v>
      </c>
      <c r="I37" s="53">
        <f t="shared" si="5"/>
        <v>0</v>
      </c>
      <c r="J37" s="53">
        <f t="shared" si="5"/>
        <v>0</v>
      </c>
      <c r="K37" s="53">
        <f t="shared" si="5"/>
        <v>0</v>
      </c>
      <c r="L37" s="53">
        <f t="shared" si="5"/>
        <v>0</v>
      </c>
      <c r="M37" s="53">
        <f t="shared" si="5"/>
        <v>0</v>
      </c>
      <c r="N37" s="53">
        <f t="shared" si="5"/>
        <v>0</v>
      </c>
    </row>
    <row r="38" spans="1:14" ht="18" customHeight="1">
      <c r="A38" s="93"/>
      <c r="B38" s="93"/>
      <c r="C38" s="52" t="s">
        <v>216</v>
      </c>
      <c r="D38" s="83" t="s">
        <v>217</v>
      </c>
      <c r="E38" s="85">
        <v>0</v>
      </c>
      <c r="F38" s="85">
        <v>0</v>
      </c>
      <c r="G38" s="53"/>
      <c r="H38" s="53"/>
      <c r="I38" s="53"/>
      <c r="J38" s="53"/>
      <c r="K38" s="53"/>
      <c r="L38" s="53"/>
      <c r="M38" s="53"/>
      <c r="N38" s="53"/>
    </row>
    <row r="39" spans="1:14" ht="18" customHeight="1">
      <c r="A39" s="93"/>
      <c r="B39" s="93"/>
      <c r="C39" s="52" t="s">
        <v>218</v>
      </c>
      <c r="D39" s="83" t="s">
        <v>219</v>
      </c>
      <c r="E39" s="85">
        <v>0</v>
      </c>
      <c r="F39" s="85">
        <v>0</v>
      </c>
      <c r="G39" s="53"/>
      <c r="H39" s="53"/>
      <c r="I39" s="53"/>
      <c r="J39" s="53"/>
      <c r="K39" s="53"/>
      <c r="L39" s="53"/>
      <c r="M39" s="53"/>
      <c r="N39" s="53"/>
    </row>
    <row r="40" spans="1:14" ht="18" customHeight="1">
      <c r="A40" s="93"/>
      <c r="B40" s="93"/>
      <c r="C40" s="52" t="s">
        <v>220</v>
      </c>
      <c r="D40" s="83" t="s">
        <v>221</v>
      </c>
      <c r="E40" s="85">
        <v>0</v>
      </c>
      <c r="F40" s="85">
        <v>0</v>
      </c>
      <c r="G40" s="53"/>
      <c r="H40" s="53"/>
      <c r="I40" s="53"/>
      <c r="J40" s="53"/>
      <c r="K40" s="53"/>
      <c r="L40" s="53"/>
      <c r="M40" s="53"/>
      <c r="N40" s="53"/>
    </row>
    <row r="41" spans="1:14" ht="18" customHeight="1">
      <c r="A41" s="93"/>
      <c r="B41" s="93"/>
      <c r="C41" s="46" t="s">
        <v>222</v>
      </c>
      <c r="D41" s="83" t="s">
        <v>223</v>
      </c>
      <c r="E41" s="85">
        <f t="shared" ref="E41:F41" si="6">E34+E35-E36-E40</f>
        <v>0</v>
      </c>
      <c r="F41" s="85">
        <f t="shared" si="6"/>
        <v>1.1000000000000014</v>
      </c>
      <c r="G41" s="53">
        <f t="shared" ref="G41:N41" si="7">G34+G35-G36-G40</f>
        <v>0</v>
      </c>
      <c r="H41" s="53">
        <f t="shared" si="7"/>
        <v>0</v>
      </c>
      <c r="I41" s="53">
        <f t="shared" si="7"/>
        <v>0</v>
      </c>
      <c r="J41" s="53">
        <f t="shared" si="7"/>
        <v>0</v>
      </c>
      <c r="K41" s="53">
        <f t="shared" si="7"/>
        <v>0</v>
      </c>
      <c r="L41" s="53">
        <f t="shared" si="7"/>
        <v>0</v>
      </c>
      <c r="M41" s="53">
        <f t="shared" si="7"/>
        <v>0</v>
      </c>
      <c r="N41" s="53">
        <f t="shared" si="7"/>
        <v>0</v>
      </c>
    </row>
    <row r="42" spans="1:14" ht="18" customHeight="1">
      <c r="A42" s="93"/>
      <c r="B42" s="93"/>
      <c r="C42" s="112" t="s">
        <v>224</v>
      </c>
      <c r="D42" s="112"/>
      <c r="E42" s="85">
        <f t="shared" ref="E42:F42" si="8">E37+E38-E39-E40</f>
        <v>0</v>
      </c>
      <c r="F42" s="85">
        <f t="shared" si="8"/>
        <v>1.1000000000000014</v>
      </c>
      <c r="G42" s="53">
        <f t="shared" ref="G42:N42" si="9">G37+G38-G39-G40</f>
        <v>0</v>
      </c>
      <c r="H42" s="53">
        <f t="shared" si="9"/>
        <v>0</v>
      </c>
      <c r="I42" s="53">
        <f t="shared" si="9"/>
        <v>0</v>
      </c>
      <c r="J42" s="53">
        <f t="shared" si="9"/>
        <v>0</v>
      </c>
      <c r="K42" s="53">
        <f t="shared" si="9"/>
        <v>0</v>
      </c>
      <c r="L42" s="53">
        <f t="shared" si="9"/>
        <v>0</v>
      </c>
      <c r="M42" s="53">
        <f t="shared" si="9"/>
        <v>0</v>
      </c>
      <c r="N42" s="53">
        <f t="shared" si="9"/>
        <v>0</v>
      </c>
    </row>
    <row r="43" spans="1:14" ht="18" customHeight="1">
      <c r="A43" s="93"/>
      <c r="B43" s="93"/>
      <c r="C43" s="52" t="s">
        <v>225</v>
      </c>
      <c r="D43" s="83" t="s">
        <v>226</v>
      </c>
      <c r="E43" s="85">
        <v>287</v>
      </c>
      <c r="F43" s="85">
        <v>286</v>
      </c>
      <c r="G43" s="53"/>
      <c r="H43" s="53"/>
      <c r="I43" s="53"/>
      <c r="J43" s="53"/>
      <c r="K43" s="53"/>
      <c r="L43" s="53"/>
      <c r="M43" s="53"/>
      <c r="N43" s="53"/>
    </row>
    <row r="44" spans="1:14" ht="18" customHeight="1">
      <c r="A44" s="93"/>
      <c r="B44" s="93"/>
      <c r="C44" s="46" t="s">
        <v>227</v>
      </c>
      <c r="D44" s="65" t="s">
        <v>228</v>
      </c>
      <c r="E44" s="85">
        <f t="shared" ref="E44:F44" si="10">E41+E43</f>
        <v>287</v>
      </c>
      <c r="F44" s="85">
        <f t="shared" si="10"/>
        <v>287.10000000000002</v>
      </c>
      <c r="G44" s="53">
        <f t="shared" ref="G44:N44" si="11">G41+G43</f>
        <v>0</v>
      </c>
      <c r="H44" s="53">
        <f t="shared" si="11"/>
        <v>0</v>
      </c>
      <c r="I44" s="53">
        <f t="shared" si="11"/>
        <v>0</v>
      </c>
      <c r="J44" s="53">
        <f t="shared" si="11"/>
        <v>0</v>
      </c>
      <c r="K44" s="53">
        <f t="shared" si="11"/>
        <v>0</v>
      </c>
      <c r="L44" s="53">
        <f t="shared" si="11"/>
        <v>0</v>
      </c>
      <c r="M44" s="53">
        <f t="shared" si="11"/>
        <v>0</v>
      </c>
      <c r="N44" s="53">
        <f t="shared" si="11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5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 </cp:lastModifiedBy>
  <cp:lastPrinted>2025-08-15T02:44:54Z</cp:lastPrinted>
  <dcterms:created xsi:type="dcterms:W3CDTF">1999-07-06T05:17:05Z</dcterms:created>
  <dcterms:modified xsi:type="dcterms:W3CDTF">2025-08-26T04:44:13Z</dcterms:modified>
</cp:coreProperties>
</file>