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013財政課\2024年度\2024年度（令和6年度）一時利用\20 県債・資金関係\公債関係（2025）R7\22 その他照会\250829_【地方債協会】都道府県及び指定都市の財政状況について（照会）\04 集計・財政課作業\"/>
    </mc:Choice>
  </mc:AlternateContent>
  <bookViews>
    <workbookView xWindow="-120" yWindow="-16320" windowWidth="16785" windowHeight="15720" tabRatio="663" firstSheet="3" activeTab="3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'2.公営企業会計予算(R6-7年度)'!$A$1:$O$49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'4.公営企業会計決算（R4-5年度）'!$A$1:$O$49</definedName>
    <definedName name="_xlnm.Print_Area" localSheetId="5">'5.三セク決算（R4-5年度）'!$A$1:$N$46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7" l="1"/>
  <c r="L27" i="7" s="1"/>
  <c r="L16" i="7"/>
  <c r="L15" i="7"/>
  <c r="L24" i="4"/>
  <c r="L27" i="4" s="1"/>
  <c r="L16" i="4"/>
  <c r="L15" i="4"/>
  <c r="L14" i="4"/>
  <c r="H44" i="7" l="1"/>
  <c r="H39" i="7"/>
  <c r="H45" i="7" s="1"/>
  <c r="F44" i="7"/>
  <c r="F39" i="7"/>
  <c r="F45" i="7" s="1"/>
  <c r="H44" i="4"/>
  <c r="H39" i="4"/>
  <c r="H45" i="4" s="1"/>
  <c r="F44" i="4"/>
  <c r="F39" i="4"/>
  <c r="F45" i="4" s="1"/>
  <c r="G31" i="8" l="1"/>
  <c r="G34" i="8" s="1"/>
  <c r="E31" i="8"/>
  <c r="E34" i="8" s="1"/>
  <c r="G41" i="8" l="1"/>
  <c r="G44" i="8" s="1"/>
  <c r="G37" i="8"/>
  <c r="G42" i="8" s="1"/>
  <c r="E41" i="8"/>
  <c r="E44" i="8" s="1"/>
  <c r="E37" i="8"/>
  <c r="E42" i="8" s="1"/>
  <c r="N24" i="7" l="1"/>
  <c r="N27" i="7" s="1"/>
  <c r="N16" i="7"/>
  <c r="N15" i="7"/>
  <c r="N14" i="7"/>
  <c r="N24" i="4"/>
  <c r="N27" i="4" s="1"/>
  <c r="N16" i="4"/>
  <c r="N15" i="4"/>
  <c r="N14" i="4"/>
  <c r="I31" i="8" l="1"/>
  <c r="I34" i="8" s="1"/>
  <c r="I41" i="8" l="1"/>
  <c r="I37" i="8"/>
  <c r="I42" i="8" s="1"/>
  <c r="I44" i="8" s="1"/>
  <c r="J24" i="7" l="1"/>
  <c r="J27" i="7" s="1"/>
  <c r="J16" i="7"/>
  <c r="J15" i="7"/>
  <c r="J14" i="7"/>
  <c r="H24" i="7"/>
  <c r="H27" i="7" s="1"/>
  <c r="H16" i="7"/>
  <c r="H15" i="7"/>
  <c r="H14" i="7"/>
  <c r="F24" i="7"/>
  <c r="F27" i="7" s="1"/>
  <c r="F16" i="7"/>
  <c r="F15" i="7"/>
  <c r="F14" i="7"/>
  <c r="J24" i="4"/>
  <c r="J27" i="4" s="1"/>
  <c r="J16" i="4"/>
  <c r="J15" i="4"/>
  <c r="J14" i="4"/>
  <c r="H24" i="4"/>
  <c r="H27" i="4" s="1"/>
  <c r="H16" i="4"/>
  <c r="H15" i="4"/>
  <c r="H14" i="4"/>
  <c r="F24" i="4"/>
  <c r="F27" i="4" s="1"/>
  <c r="F16" i="4"/>
  <c r="F15" i="4"/>
  <c r="F14" i="4"/>
  <c r="H22" i="6" l="1"/>
  <c r="G22" i="6"/>
  <c r="F22" i="6"/>
  <c r="E22" i="6"/>
  <c r="H20" i="6"/>
  <c r="G20" i="6"/>
  <c r="F20" i="6"/>
  <c r="E20" i="6"/>
  <c r="H19" i="6"/>
  <c r="H23" i="6" s="1"/>
  <c r="G19" i="6"/>
  <c r="G23" i="6" s="1"/>
  <c r="F19" i="6"/>
  <c r="F23" i="6" s="1"/>
  <c r="E19" i="6"/>
  <c r="E23" i="6" s="1"/>
  <c r="H45" i="5"/>
  <c r="H27" i="5"/>
  <c r="H45" i="2"/>
  <c r="H27" i="2"/>
  <c r="E21" i="6" l="1"/>
  <c r="F21" i="6"/>
  <c r="G21" i="6"/>
  <c r="H21" i="6"/>
  <c r="J31" i="8" l="1"/>
  <c r="J34" i="8" s="1"/>
  <c r="H31" i="8"/>
  <c r="H34" i="8" s="1"/>
  <c r="F31" i="8"/>
  <c r="F34" i="8" s="1"/>
  <c r="I44" i="7"/>
  <c r="I39" i="7"/>
  <c r="I45" i="7" s="1"/>
  <c r="G44" i="7"/>
  <c r="G39" i="7"/>
  <c r="G45" i="7" s="1"/>
  <c r="M24" i="7"/>
  <c r="M27" i="7" s="1"/>
  <c r="M16" i="7"/>
  <c r="M15" i="7"/>
  <c r="M14" i="7"/>
  <c r="J37" i="8" l="1"/>
  <c r="J42" i="8" s="1"/>
  <c r="J44" i="8" s="1"/>
  <c r="J41" i="8"/>
  <c r="H37" i="8"/>
  <c r="H42" i="8" s="1"/>
  <c r="H41" i="8"/>
  <c r="H44" i="8" s="1"/>
  <c r="F37" i="8"/>
  <c r="F42" i="8" s="1"/>
  <c r="F41" i="8"/>
  <c r="F44" i="8" s="1"/>
  <c r="O24" i="7"/>
  <c r="O27" i="7" s="1"/>
  <c r="O16" i="7"/>
  <c r="O15" i="7"/>
  <c r="O14" i="7"/>
  <c r="K24" i="7"/>
  <c r="K27" i="7" s="1"/>
  <c r="K16" i="7"/>
  <c r="K15" i="7"/>
  <c r="K14" i="7"/>
  <c r="I24" i="7"/>
  <c r="I27" i="7" s="1"/>
  <c r="I16" i="7"/>
  <c r="I15" i="7"/>
  <c r="I14" i="7"/>
  <c r="G27" i="7"/>
  <c r="G24" i="7"/>
  <c r="G16" i="7"/>
  <c r="G15" i="7"/>
  <c r="G14" i="7"/>
  <c r="I44" i="4"/>
  <c r="I39" i="4"/>
  <c r="I45" i="4" s="1"/>
  <c r="G44" i="4"/>
  <c r="G39" i="4"/>
  <c r="G45" i="4" s="1"/>
  <c r="O24" i="4"/>
  <c r="O27" i="4" s="1"/>
  <c r="O16" i="4"/>
  <c r="O15" i="4"/>
  <c r="O14" i="4"/>
  <c r="M24" i="4"/>
  <c r="M27" i="4" s="1"/>
  <c r="M16" i="4"/>
  <c r="M15" i="4"/>
  <c r="M14" i="4"/>
  <c r="K24" i="4"/>
  <c r="K27" i="4" s="1"/>
  <c r="K16" i="4"/>
  <c r="K15" i="4"/>
  <c r="K14" i="4"/>
  <c r="I24" i="4"/>
  <c r="I27" i="4" s="1"/>
  <c r="I16" i="4"/>
  <c r="I15" i="4"/>
  <c r="I14" i="4"/>
  <c r="G24" i="4"/>
  <c r="G27" i="4" s="1"/>
  <c r="G16" i="4"/>
  <c r="G15" i="4"/>
  <c r="G14" i="4"/>
  <c r="I9" i="2" l="1"/>
  <c r="F45" i="2"/>
  <c r="G45" i="2" s="1"/>
  <c r="F27" i="2"/>
  <c r="G27" i="2" s="1"/>
  <c r="F45" i="5"/>
  <c r="G44" i="5" s="1"/>
  <c r="F27" i="5"/>
  <c r="G19" i="5" s="1"/>
  <c r="N31" i="8"/>
  <c r="N34" i="8" s="1"/>
  <c r="M31" i="8"/>
  <c r="M34" i="8" s="1"/>
  <c r="L31" i="8"/>
  <c r="L34" i="8"/>
  <c r="L37" i="8" s="1"/>
  <c r="L42" i="8" s="1"/>
  <c r="K31" i="8"/>
  <c r="K34" i="8" s="1"/>
  <c r="O44" i="7"/>
  <c r="N44" i="7"/>
  <c r="M44" i="7"/>
  <c r="L44" i="7"/>
  <c r="K44" i="7"/>
  <c r="J44" i="7"/>
  <c r="O39" i="7"/>
  <c r="N39" i="7"/>
  <c r="M39" i="7"/>
  <c r="L39" i="7"/>
  <c r="K39" i="7"/>
  <c r="J39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5" i="4" s="1"/>
  <c r="N44" i="4"/>
  <c r="M39" i="4"/>
  <c r="M44" i="4"/>
  <c r="M45" i="4" s="1"/>
  <c r="L39" i="4"/>
  <c r="L44" i="4"/>
  <c r="L45" i="4"/>
  <c r="K39" i="4"/>
  <c r="K45" i="4" s="1"/>
  <c r="K44" i="4"/>
  <c r="J39" i="4"/>
  <c r="J44" i="4"/>
  <c r="G35" i="5" l="1"/>
  <c r="G34" i="5"/>
  <c r="G33" i="5"/>
  <c r="G30" i="5"/>
  <c r="G42" i="5"/>
  <c r="G28" i="5"/>
  <c r="G40" i="5"/>
  <c r="G37" i="5"/>
  <c r="G41" i="2"/>
  <c r="G29" i="2"/>
  <c r="G14" i="2"/>
  <c r="G41" i="5"/>
  <c r="M45" i="7"/>
  <c r="G38" i="5"/>
  <c r="O45" i="7"/>
  <c r="G39" i="5"/>
  <c r="I45" i="5"/>
  <c r="G45" i="5"/>
  <c r="G29" i="5"/>
  <c r="G28" i="2"/>
  <c r="G21" i="2"/>
  <c r="G43" i="5"/>
  <c r="G16" i="2"/>
  <c r="G18" i="2"/>
  <c r="J45" i="7"/>
  <c r="G36" i="5"/>
  <c r="G31" i="5"/>
  <c r="K45" i="7"/>
  <c r="G32" i="5"/>
  <c r="G9" i="2"/>
  <c r="J45" i="4"/>
  <c r="O45" i="4"/>
  <c r="G19" i="2"/>
  <c r="G25" i="2"/>
  <c r="G24" i="2"/>
  <c r="G36" i="2"/>
  <c r="L45" i="7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N45" i="7"/>
  <c r="I23" i="6"/>
  <c r="K37" i="8"/>
  <c r="K42" i="8" s="1"/>
  <c r="K41" i="8"/>
  <c r="K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G42" i="2"/>
  <c r="I45" i="2"/>
  <c r="G18" i="5"/>
  <c r="G35" i="2"/>
  <c r="G25" i="5"/>
  <c r="G16" i="5"/>
  <c r="G13" i="5"/>
  <c r="G14" i="5"/>
  <c r="I22" i="6" l="1"/>
</calcChain>
</file>

<file path=xl/sharedStrings.xml><?xml version="1.0" encoding="utf-8"?>
<sst xmlns="http://schemas.openxmlformats.org/spreadsheetml/2006/main" count="442" uniqueCount="271">
  <si>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</si>
  <si>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</si>
  <si>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</si>
  <si>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</si>
  <si>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</si>
  <si>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</si>
  <si>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</si>
  <si>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</si>
  <si>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</si>
  <si>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</si>
  <si>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</si>
  <si>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</si>
  <si>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</si>
  <si>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</si>
  <si>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</si>
  <si>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</si>
  <si>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</si>
  <si>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</si>
  <si>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</si>
  <si>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</si>
  <si>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</si>
  <si>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</si>
  <si>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</si>
  <si>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</si>
  <si>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</si>
  <si>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</si>
  <si>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</si>
  <si>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</si>
  <si>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</si>
  <si>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</si>
  <si>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</si>
  <si>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</si>
  <si>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</si>
  <si>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</si>
  <si>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</si>
  <si>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</si>
  <si>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</si>
  <si>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</si>
  <si>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</si>
  <si>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</si>
  <si>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</si>
  <si>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</si>
  <si>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</si>
  <si>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</si>
  <si>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</si>
  <si>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</si>
  <si>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</si>
  <si>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</si>
  <si>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</si>
  <si>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</si>
  <si>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</si>
  <si>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</si>
  <si>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</si>
  <si>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</si>
  <si>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</si>
  <si>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</si>
  <si>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</si>
  <si>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</si>
  <si>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</si>
  <si>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</si>
  <si>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</si>
  <si>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</si>
  <si>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</si>
  <si>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</si>
  <si>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</si>
  <si>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</si>
  <si>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</si>
  <si>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</si>
  <si>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</si>
  <si>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</si>
  <si>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</si>
  <si>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</si>
  <si>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</si>
  <si>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</si>
  <si>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</si>
  <si>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</si>
  <si>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</si>
  <si>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</si>
  <si>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</si>
  <si>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</si>
  <si>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</si>
  <si>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</si>
  <si>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</si>
  <si>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</si>
  <si>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</si>
  <si>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</si>
  <si>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</si>
  <si>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</si>
  <si>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</si>
  <si>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</si>
  <si>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</si>
  <si>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</si>
  <si>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</si>
  <si>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</si>
  <si>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</si>
  <si>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</si>
  <si>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</si>
  <si>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</si>
  <si>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</si>
  <si>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</si>
  <si>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</si>
  <si>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</si>
  <si>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</si>
  <si>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</si>
  <si>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</si>
  <si>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</si>
  <si>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</si>
  <si>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</si>
  <si>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</si>
  <si>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</si>
  <si>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</si>
  <si>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</si>
  <si>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</si>
  <si>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</si>
  <si>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</si>
  <si>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</si>
  <si>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</si>
  <si>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</si>
  <si>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</si>
  <si>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</si>
  <si>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</si>
  <si>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</si>
  <si>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</si>
  <si>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</si>
  <si>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</si>
  <si>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</si>
  <si>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</si>
  <si>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</si>
  <si>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</si>
  <si>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</si>
  <si>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</si>
  <si>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</si>
  <si>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</si>
  <si>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</si>
  <si>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</si>
  <si>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</si>
  <si>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</si>
  <si>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</si>
  <si>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</si>
  <si>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</si>
  <si>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</si>
  <si>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</si>
  <si>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</si>
  <si>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</si>
  <si>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</si>
  <si>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</si>
  <si>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</si>
  <si>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</si>
  <si>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</si>
  <si>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</si>
  <si>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</si>
  <si>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</si>
  <si>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</si>
  <si>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</si>
  <si>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</si>
  <si>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</si>
  <si>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</si>
  <si>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</si>
  <si>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</si>
  <si>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</si>
  <si>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</si>
  <si>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</si>
  <si>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</si>
  <si>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</si>
  <si>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</si>
  <si>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</si>
  <si>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</si>
  <si>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</si>
  <si>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</si>
  <si>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</si>
  <si>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</si>
  <si>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</si>
  <si>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</si>
  <si>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</si>
  <si>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</si>
  <si>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</si>
  <si>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</si>
  <si>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</si>
  <si>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</si>
  <si>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</si>
  <si>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</si>
  <si>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</si>
  <si>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</si>
  <si>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</si>
  <si>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</si>
  <si>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</si>
  <si>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</si>
  <si>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</si>
  <si>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</si>
  <si>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</si>
  <si>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</si>
  <si>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</si>
  <si>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</si>
  <si>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</si>
  <si>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</si>
  <si>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</si>
  <si>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</si>
  <si>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</si>
  <si>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</si>
  <si>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</si>
  <si>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</si>
  <si>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</si>
  <si>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</si>
  <si>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</si>
  <si>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</si>
  <si>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</si>
  <si>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</si>
  <si>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</si>
  <si>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</si>
  <si>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</si>
  <si>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</si>
  <si>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</si>
  <si>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</si>
  <si>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</si>
  <si>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</si>
  <si>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</si>
  <si>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</si>
  <si>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</si>
  <si>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</si>
  <si>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</si>
  <si>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</si>
  <si>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</si>
  <si>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</si>
  <si>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</si>
  <si>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</si>
  <si>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</si>
  <si>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</si>
  <si>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</si>
  <si>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</si>
  <si>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</si>
  <si>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</si>
  <si>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</si>
  <si>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</si>
  <si>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</si>
  <si>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</si>
  <si>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</si>
  <si>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</si>
  <si>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</si>
  <si>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</si>
  <si>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</si>
  <si>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</si>
  <si>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</si>
  <si>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</si>
  <si>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</si>
  <si>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</si>
  <si>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</si>
  <si>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</si>
  <si>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</si>
  <si>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</si>
  <si>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</si>
  <si>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福岡県</t>
    <rPh sb="0" eb="3">
      <t>フクオカケン</t>
    </rPh>
    <phoneticPr fontId="9"/>
  </si>
  <si>
    <t>電気事業</t>
  </si>
  <si>
    <t>工業用水道事業</t>
  </si>
  <si>
    <t>工業用地造成事業</t>
  </si>
  <si>
    <t>病院事業</t>
  </si>
  <si>
    <t>流域下水道事業</t>
  </si>
  <si>
    <t>港湾整備事業</t>
  </si>
  <si>
    <t>臨海土地造成事業</t>
  </si>
  <si>
    <t>電気事業</t>
    <rPh sb="0" eb="2">
      <t>デンキ</t>
    </rPh>
    <rPh sb="2" eb="4">
      <t>ジギョウ</t>
    </rPh>
    <phoneticPr fontId="14"/>
  </si>
  <si>
    <t>工業用水道事業</t>
    <rPh sb="0" eb="5">
      <t>コウギョウヨウスイミチ</t>
    </rPh>
    <rPh sb="5" eb="7">
      <t>ジギョウ</t>
    </rPh>
    <phoneticPr fontId="14"/>
  </si>
  <si>
    <t>工業用地造成事業</t>
    <rPh sb="0" eb="2">
      <t>コウギョウ</t>
    </rPh>
    <rPh sb="2" eb="4">
      <t>ヨウチ</t>
    </rPh>
    <rPh sb="4" eb="6">
      <t>ゾウセイ</t>
    </rPh>
    <rPh sb="6" eb="8">
      <t>ジギョウ</t>
    </rPh>
    <phoneticPr fontId="14"/>
  </si>
  <si>
    <t>病院事業</t>
    <rPh sb="0" eb="2">
      <t>ビョウイン</t>
    </rPh>
    <rPh sb="2" eb="4">
      <t>ジギョウ</t>
    </rPh>
    <phoneticPr fontId="14"/>
  </si>
  <si>
    <t>流域下水道事業</t>
    <rPh sb="0" eb="5">
      <t>リュウイキゲスイドウ</t>
    </rPh>
    <rPh sb="5" eb="7">
      <t>ジギョウ</t>
    </rPh>
    <phoneticPr fontId="9"/>
  </si>
  <si>
    <t>港湾整備事業</t>
    <rPh sb="0" eb="2">
      <t>コウワン</t>
    </rPh>
    <rPh sb="2" eb="4">
      <t>セイビ</t>
    </rPh>
    <rPh sb="4" eb="6">
      <t>ジギョウ</t>
    </rPh>
    <phoneticPr fontId="9"/>
  </si>
  <si>
    <t>臨海土地造成事業</t>
    <rPh sb="0" eb="2">
      <t>リンカイ</t>
    </rPh>
    <rPh sb="2" eb="4">
      <t>トチ</t>
    </rPh>
    <rPh sb="4" eb="6">
      <t>ゾウセイ</t>
    </rPh>
    <rPh sb="6" eb="8">
      <t>ジギョウ</t>
    </rPh>
    <phoneticPr fontId="9"/>
  </si>
  <si>
    <t>福岡北九州高速道路公社</t>
    <rPh sb="0" eb="2">
      <t>フクオカ</t>
    </rPh>
    <rPh sb="2" eb="5">
      <t>キタキュウシュウ</t>
    </rPh>
    <rPh sb="5" eb="7">
      <t>コウソク</t>
    </rPh>
    <rPh sb="7" eb="9">
      <t>ドウロ</t>
    </rPh>
    <rPh sb="9" eb="11">
      <t>コウシャ</t>
    </rPh>
    <phoneticPr fontId="20"/>
  </si>
  <si>
    <t>福岡県道路公社</t>
    <rPh sb="0" eb="3">
      <t>フクオカケン</t>
    </rPh>
    <rPh sb="3" eb="5">
      <t>ドウロ</t>
    </rPh>
    <rPh sb="5" eb="7">
      <t>コウシャ</t>
    </rPh>
    <phoneticPr fontId="20"/>
  </si>
  <si>
    <t>福岡県住宅供給公社</t>
    <rPh sb="0" eb="3">
      <t>フクオカケン</t>
    </rPh>
    <rPh sb="3" eb="5">
      <t>ジュウタク</t>
    </rPh>
    <rPh sb="5" eb="7">
      <t>キョウキュウ</t>
    </rPh>
    <rPh sb="7" eb="9">
      <t>コウシャ</t>
    </rPh>
    <phoneticPr fontId="14"/>
  </si>
  <si>
    <t>福岡県</t>
    <rPh sb="0" eb="3">
      <t>フクオカケン</t>
    </rPh>
    <phoneticPr fontId="9"/>
  </si>
  <si>
    <t>福岡県</t>
    <rPh sb="0" eb="3">
      <t>フクオカケン</t>
    </rPh>
    <phoneticPr fontId="16"/>
  </si>
  <si>
    <t>-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</si>
</sst>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2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24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2" fillId="0" borderId="10" xfId="1" applyNumberFormat="1" applyFill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1" applyNumberFormat="1" applyFon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1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7" fontId="2" fillId="0" borderId="11" xfId="1" applyNumberFormat="1" applyBorder="1" applyAlignment="1">
      <alignment vertical="center"/>
    </xf>
    <xf numFmtId="177" fontId="2" fillId="0" borderId="13" xfId="1" applyNumberFormat="1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176" fontId="0" fillId="0" borderId="14" xfId="0" applyNumberFormat="1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177" fontId="0" fillId="0" borderId="10" xfId="0" applyNumberFormat="1" applyFill="1" applyBorder="1" applyAlignment="1">
      <alignment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/>
    <cellStyle name="標準_地方債公営企業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=""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=""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G32" sqref="G32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1" width="9" style="2"/>
    <col min="12" max="12" width="9.875" style="2" customWidth="1"/>
    <col min="13" max="16384" width="9" style="2"/>
  </cols>
  <sheetData>
    <row r="1" spans="1:11" ht="33.950000000000003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.25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.25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8"/>
      <c r="F7" s="48" t="s">
        <v>241</v>
      </c>
      <c r="G7" s="48"/>
      <c r="H7" s="48" t="s">
        <v>238</v>
      </c>
      <c r="I7" s="49" t="s">
        <v>21</v>
      </c>
    </row>
    <row r="8" spans="1:11" ht="17.100000000000001" customHeight="1">
      <c r="A8" s="18"/>
      <c r="B8" s="19"/>
      <c r="C8" s="19"/>
      <c r="D8" s="19"/>
      <c r="E8" s="59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96" t="s">
        <v>87</v>
      </c>
      <c r="B9" s="96" t="s">
        <v>89</v>
      </c>
      <c r="C9" s="60" t="s">
        <v>3</v>
      </c>
      <c r="D9" s="53"/>
      <c r="E9" s="53"/>
      <c r="F9" s="54">
        <v>804100</v>
      </c>
      <c r="G9" s="55">
        <f>F9/$F$27*100</f>
        <v>41.470086457471631</v>
      </c>
      <c r="H9" s="86">
        <v>746185</v>
      </c>
      <c r="I9" s="55">
        <f>(F9/H9-1)*100</f>
        <v>7.7614800619149493</v>
      </c>
      <c r="K9" s="25"/>
    </row>
    <row r="10" spans="1:11" ht="18" customHeight="1">
      <c r="A10" s="96"/>
      <c r="B10" s="96"/>
      <c r="C10" s="62"/>
      <c r="D10" s="64" t="s">
        <v>22</v>
      </c>
      <c r="E10" s="53"/>
      <c r="F10" s="54">
        <v>183457</v>
      </c>
      <c r="G10" s="55">
        <f t="shared" ref="G10:G26" si="0">F10/$F$27*100</f>
        <v>9.461481968944625</v>
      </c>
      <c r="H10" s="86">
        <v>156956</v>
      </c>
      <c r="I10" s="55">
        <f t="shared" ref="I10:I27" si="1">(F10/H10-1)*100</f>
        <v>16.884349754071202</v>
      </c>
    </row>
    <row r="11" spans="1:11" ht="18" customHeight="1">
      <c r="A11" s="96"/>
      <c r="B11" s="96"/>
      <c r="C11" s="62"/>
      <c r="D11" s="62"/>
      <c r="E11" s="47" t="s">
        <v>23</v>
      </c>
      <c r="F11" s="54">
        <v>137640</v>
      </c>
      <c r="G11" s="55">
        <f t="shared" si="0"/>
        <v>7.0985483148941615</v>
      </c>
      <c r="H11" s="90">
        <v>121645</v>
      </c>
      <c r="I11" s="55">
        <f t="shared" si="1"/>
        <v>13.14891693041227</v>
      </c>
    </row>
    <row r="12" spans="1:11" ht="18" customHeight="1">
      <c r="A12" s="96"/>
      <c r="B12" s="96"/>
      <c r="C12" s="62"/>
      <c r="D12" s="62"/>
      <c r="E12" s="47" t="s">
        <v>24</v>
      </c>
      <c r="F12" s="54">
        <v>11170</v>
      </c>
      <c r="G12" s="55">
        <f t="shared" si="0"/>
        <v>0.57607370442725792</v>
      </c>
      <c r="H12" s="90">
        <v>10203</v>
      </c>
      <c r="I12" s="55">
        <f t="shared" si="1"/>
        <v>9.4776046260903755</v>
      </c>
    </row>
    <row r="13" spans="1:11" ht="18" customHeight="1">
      <c r="A13" s="96"/>
      <c r="B13" s="96"/>
      <c r="C13" s="62"/>
      <c r="D13" s="63"/>
      <c r="E13" s="47" t="s">
        <v>25</v>
      </c>
      <c r="F13" s="54">
        <v>662</v>
      </c>
      <c r="G13" s="55">
        <f t="shared" si="0"/>
        <v>3.4141521247166046E-2</v>
      </c>
      <c r="H13" s="90">
        <v>291</v>
      </c>
      <c r="I13" s="55">
        <f t="shared" si="1"/>
        <v>127.49140893470789</v>
      </c>
    </row>
    <row r="14" spans="1:11" ht="18" customHeight="1">
      <c r="A14" s="96"/>
      <c r="B14" s="96"/>
      <c r="C14" s="62"/>
      <c r="D14" s="60" t="s">
        <v>26</v>
      </c>
      <c r="E14" s="53"/>
      <c r="F14" s="54">
        <v>207044</v>
      </c>
      <c r="G14" s="55">
        <f t="shared" si="0"/>
        <v>10.677941276583455</v>
      </c>
      <c r="H14" s="86">
        <v>186592</v>
      </c>
      <c r="I14" s="55">
        <f t="shared" si="1"/>
        <v>10.960812896587214</v>
      </c>
    </row>
    <row r="15" spans="1:11" ht="18" customHeight="1">
      <c r="A15" s="96"/>
      <c r="B15" s="96"/>
      <c r="C15" s="62"/>
      <c r="D15" s="62"/>
      <c r="E15" s="47" t="s">
        <v>27</v>
      </c>
      <c r="F15" s="54">
        <v>8645</v>
      </c>
      <c r="G15" s="55">
        <f t="shared" si="0"/>
        <v>0.44585113471563514</v>
      </c>
      <c r="H15" s="86">
        <v>8480</v>
      </c>
      <c r="I15" s="55">
        <f t="shared" si="1"/>
        <v>1.9457547169811296</v>
      </c>
    </row>
    <row r="16" spans="1:11" ht="18" customHeight="1">
      <c r="A16" s="96"/>
      <c r="B16" s="96"/>
      <c r="C16" s="62"/>
      <c r="D16" s="63"/>
      <c r="E16" s="47" t="s">
        <v>28</v>
      </c>
      <c r="F16" s="54">
        <v>198399</v>
      </c>
      <c r="G16" s="55">
        <f t="shared" si="0"/>
        <v>10.23209014186782</v>
      </c>
      <c r="H16" s="86">
        <v>178112</v>
      </c>
      <c r="I16" s="55">
        <f t="shared" si="1"/>
        <v>11.39002425440172</v>
      </c>
      <c r="K16" s="26"/>
    </row>
    <row r="17" spans="1:26" ht="18" customHeight="1">
      <c r="A17" s="96"/>
      <c r="B17" s="96"/>
      <c r="C17" s="62"/>
      <c r="D17" s="97" t="s">
        <v>29</v>
      </c>
      <c r="E17" s="98"/>
      <c r="F17" s="54">
        <v>279307</v>
      </c>
      <c r="G17" s="55">
        <f t="shared" si="0"/>
        <v>14.404782288492759</v>
      </c>
      <c r="H17" s="86">
        <v>269028</v>
      </c>
      <c r="I17" s="55">
        <f t="shared" si="1"/>
        <v>3.8207918878332414</v>
      </c>
    </row>
    <row r="18" spans="1:26" ht="18" customHeight="1">
      <c r="A18" s="96"/>
      <c r="B18" s="96"/>
      <c r="C18" s="62"/>
      <c r="D18" s="97" t="s">
        <v>93</v>
      </c>
      <c r="E18" s="99"/>
      <c r="F18" s="54">
        <v>19754</v>
      </c>
      <c r="G18" s="55">
        <f t="shared" si="0"/>
        <v>1.0187788681518399</v>
      </c>
      <c r="H18" s="86">
        <v>19512</v>
      </c>
      <c r="I18" s="55">
        <f t="shared" si="1"/>
        <v>1.2402624026240261</v>
      </c>
    </row>
    <row r="19" spans="1:26" ht="18" customHeight="1">
      <c r="A19" s="96"/>
      <c r="B19" s="96"/>
      <c r="C19" s="61"/>
      <c r="D19" s="97" t="s">
        <v>94</v>
      </c>
      <c r="E19" s="99"/>
      <c r="F19" s="93">
        <v>0</v>
      </c>
      <c r="G19" s="55">
        <f t="shared" si="0"/>
        <v>0</v>
      </c>
      <c r="H19" s="93">
        <v>0</v>
      </c>
      <c r="I19" s="55" t="e">
        <f t="shared" si="1"/>
        <v>#DIV/0!</v>
      </c>
      <c r="Z19" s="2" t="s">
        <v>95</v>
      </c>
    </row>
    <row r="20" spans="1:26" ht="18" customHeight="1">
      <c r="A20" s="96"/>
      <c r="B20" s="96"/>
      <c r="C20" s="53" t="s">
        <v>4</v>
      </c>
      <c r="D20" s="53"/>
      <c r="E20" s="53"/>
      <c r="F20" s="54">
        <v>115178</v>
      </c>
      <c r="G20" s="55">
        <f t="shared" si="0"/>
        <v>5.94010896405754</v>
      </c>
      <c r="H20" s="86">
        <v>101403</v>
      </c>
      <c r="I20" s="55">
        <f t="shared" si="1"/>
        <v>13.584410717631634</v>
      </c>
    </row>
    <row r="21" spans="1:26" ht="18" customHeight="1">
      <c r="A21" s="96"/>
      <c r="B21" s="96"/>
      <c r="C21" s="53" t="s">
        <v>5</v>
      </c>
      <c r="D21" s="53"/>
      <c r="E21" s="53"/>
      <c r="F21" s="54">
        <v>307066</v>
      </c>
      <c r="G21" s="55">
        <f t="shared" si="0"/>
        <v>15.836405382601646</v>
      </c>
      <c r="H21" s="86">
        <v>294857</v>
      </c>
      <c r="I21" s="55">
        <f t="shared" si="1"/>
        <v>4.1406512309356769</v>
      </c>
    </row>
    <row r="22" spans="1:26" ht="18" customHeight="1">
      <c r="A22" s="96"/>
      <c r="B22" s="96"/>
      <c r="C22" s="53" t="s">
        <v>30</v>
      </c>
      <c r="D22" s="53"/>
      <c r="E22" s="53"/>
      <c r="F22" s="54">
        <v>23154</v>
      </c>
      <c r="G22" s="55">
        <f t="shared" si="0"/>
        <v>1.1941280709318469</v>
      </c>
      <c r="H22" s="86">
        <v>23395</v>
      </c>
      <c r="I22" s="55">
        <f t="shared" si="1"/>
        <v>-1.0301346441547343</v>
      </c>
    </row>
    <row r="23" spans="1:26" ht="18" customHeight="1">
      <c r="A23" s="96"/>
      <c r="B23" s="96"/>
      <c r="C23" s="53" t="s">
        <v>6</v>
      </c>
      <c r="D23" s="53"/>
      <c r="E23" s="53"/>
      <c r="F23" s="54">
        <v>202943</v>
      </c>
      <c r="G23" s="55">
        <f t="shared" si="0"/>
        <v>10.466439194053805</v>
      </c>
      <c r="H23" s="86">
        <v>201714</v>
      </c>
      <c r="I23" s="55">
        <f t="shared" si="1"/>
        <v>0.60927848339729085</v>
      </c>
    </row>
    <row r="24" spans="1:26" ht="18" customHeight="1">
      <c r="A24" s="96"/>
      <c r="B24" s="96"/>
      <c r="C24" s="53" t="s">
        <v>31</v>
      </c>
      <c r="D24" s="53"/>
      <c r="E24" s="53"/>
      <c r="F24" s="54">
        <v>9856</v>
      </c>
      <c r="G24" s="55">
        <f t="shared" si="0"/>
        <v>0.5083063948822788</v>
      </c>
      <c r="H24" s="86">
        <v>6838</v>
      </c>
      <c r="I24" s="55">
        <f t="shared" si="1"/>
        <v>44.135712196548702</v>
      </c>
    </row>
    <row r="25" spans="1:26" ht="18" customHeight="1">
      <c r="A25" s="96"/>
      <c r="B25" s="96"/>
      <c r="C25" s="53" t="s">
        <v>7</v>
      </c>
      <c r="D25" s="53"/>
      <c r="E25" s="53"/>
      <c r="F25" s="54">
        <v>153968</v>
      </c>
      <c r="G25" s="55">
        <f t="shared" si="0"/>
        <v>7.9406370745976771</v>
      </c>
      <c r="H25" s="86">
        <v>162225</v>
      </c>
      <c r="I25" s="55">
        <f t="shared" si="1"/>
        <v>-5.0898443519802772</v>
      </c>
    </row>
    <row r="26" spans="1:26" ht="18" customHeight="1">
      <c r="A26" s="96"/>
      <c r="B26" s="96"/>
      <c r="C26" s="53" t="s">
        <v>8</v>
      </c>
      <c r="D26" s="53"/>
      <c r="E26" s="53"/>
      <c r="F26" s="54">
        <v>322723</v>
      </c>
      <c r="G26" s="55">
        <f t="shared" si="0"/>
        <v>16.643888461403577</v>
      </c>
      <c r="H26" s="86">
        <v>363882</v>
      </c>
      <c r="I26" s="55">
        <f t="shared" si="1"/>
        <v>-11.311084362513125</v>
      </c>
    </row>
    <row r="27" spans="1:26" ht="18" customHeight="1">
      <c r="A27" s="96"/>
      <c r="B27" s="96"/>
      <c r="C27" s="53" t="s">
        <v>9</v>
      </c>
      <c r="D27" s="53"/>
      <c r="E27" s="53"/>
      <c r="F27" s="54">
        <f>SUM(F9,F20:F26)</f>
        <v>1938988</v>
      </c>
      <c r="G27" s="55">
        <f>F27/$F$27*100</f>
        <v>100</v>
      </c>
      <c r="H27" s="86">
        <f>SUM(H9,H20:H26)</f>
        <v>1900499</v>
      </c>
      <c r="I27" s="55">
        <f t="shared" si="1"/>
        <v>2.0252049593290966</v>
      </c>
    </row>
    <row r="28" spans="1:26" ht="18" customHeight="1">
      <c r="A28" s="96"/>
      <c r="B28" s="96" t="s">
        <v>88</v>
      </c>
      <c r="C28" s="60" t="s">
        <v>10</v>
      </c>
      <c r="D28" s="53"/>
      <c r="E28" s="53"/>
      <c r="F28" s="54">
        <v>716240</v>
      </c>
      <c r="G28" s="55">
        <f>F28/$F$45*100</f>
        <v>36.93887581505188</v>
      </c>
      <c r="H28" s="86">
        <v>704759</v>
      </c>
      <c r="I28" s="55">
        <f>(F28/H28-1)*100</f>
        <v>1.6290675252107478</v>
      </c>
    </row>
    <row r="29" spans="1:26" ht="18" customHeight="1">
      <c r="A29" s="96"/>
      <c r="B29" s="96"/>
      <c r="C29" s="62"/>
      <c r="D29" s="53" t="s">
        <v>11</v>
      </c>
      <c r="E29" s="53"/>
      <c r="F29" s="54">
        <v>398114</v>
      </c>
      <c r="G29" s="55">
        <f t="shared" ref="G29:G44" si="2">F29/$F$45*100</f>
        <v>20.532061328931032</v>
      </c>
      <c r="H29" s="86">
        <v>395237</v>
      </c>
      <c r="I29" s="55">
        <f t="shared" ref="I29:I45" si="3">(F29/H29-1)*100</f>
        <v>0.72791767977189448</v>
      </c>
    </row>
    <row r="30" spans="1:26" ht="18" customHeight="1">
      <c r="A30" s="96"/>
      <c r="B30" s="96"/>
      <c r="C30" s="62"/>
      <c r="D30" s="53" t="s">
        <v>32</v>
      </c>
      <c r="E30" s="53"/>
      <c r="F30" s="54">
        <v>59946</v>
      </c>
      <c r="G30" s="55">
        <f t="shared" si="2"/>
        <v>3.0916143326386409</v>
      </c>
      <c r="H30" s="86">
        <v>58198</v>
      </c>
      <c r="I30" s="55">
        <f t="shared" si="3"/>
        <v>3.0035396405374781</v>
      </c>
    </row>
    <row r="31" spans="1:26" ht="18" customHeight="1">
      <c r="A31" s="96"/>
      <c r="B31" s="96"/>
      <c r="C31" s="61"/>
      <c r="D31" s="53" t="s">
        <v>12</v>
      </c>
      <c r="E31" s="53"/>
      <c r="F31" s="54">
        <v>258180</v>
      </c>
      <c r="G31" s="55">
        <f t="shared" si="2"/>
        <v>13.315200153482204</v>
      </c>
      <c r="H31" s="86">
        <v>251324</v>
      </c>
      <c r="I31" s="55">
        <f t="shared" si="3"/>
        <v>2.7279527621715483</v>
      </c>
    </row>
    <row r="32" spans="1:26" ht="18" customHeight="1">
      <c r="A32" s="96"/>
      <c r="B32" s="96"/>
      <c r="C32" s="60" t="s">
        <v>13</v>
      </c>
      <c r="D32" s="53"/>
      <c r="E32" s="53"/>
      <c r="F32" s="54">
        <v>994610</v>
      </c>
      <c r="G32" s="55">
        <f t="shared" si="2"/>
        <v>51.295341330292565</v>
      </c>
      <c r="H32" s="86">
        <v>967817</v>
      </c>
      <c r="I32" s="55">
        <f t="shared" si="3"/>
        <v>2.7683952648072996</v>
      </c>
    </row>
    <row r="33" spans="1:9" ht="18" customHeight="1">
      <c r="A33" s="96"/>
      <c r="B33" s="96"/>
      <c r="C33" s="62"/>
      <c r="D33" s="53" t="s">
        <v>14</v>
      </c>
      <c r="E33" s="53"/>
      <c r="F33" s="54">
        <v>62689</v>
      </c>
      <c r="G33" s="55">
        <f t="shared" si="2"/>
        <v>3.2330799536046402</v>
      </c>
      <c r="H33" s="86">
        <v>57887</v>
      </c>
      <c r="I33" s="55">
        <f t="shared" si="3"/>
        <v>8.2954722131048477</v>
      </c>
    </row>
    <row r="34" spans="1:9" ht="18" customHeight="1">
      <c r="A34" s="96"/>
      <c r="B34" s="96"/>
      <c r="C34" s="62"/>
      <c r="D34" s="53" t="s">
        <v>33</v>
      </c>
      <c r="E34" s="53"/>
      <c r="F34" s="54">
        <v>7259</v>
      </c>
      <c r="G34" s="55">
        <f t="shared" si="2"/>
        <v>0.37437074101064111</v>
      </c>
      <c r="H34" s="86">
        <v>6717</v>
      </c>
      <c r="I34" s="55">
        <f t="shared" si="3"/>
        <v>8.0690784576447747</v>
      </c>
    </row>
    <row r="35" spans="1:9" ht="18" customHeight="1">
      <c r="A35" s="96"/>
      <c r="B35" s="96"/>
      <c r="C35" s="62"/>
      <c r="D35" s="53" t="s">
        <v>34</v>
      </c>
      <c r="E35" s="53"/>
      <c r="F35" s="54">
        <v>644414</v>
      </c>
      <c r="G35" s="55">
        <f t="shared" si="2"/>
        <v>33.234570422596953</v>
      </c>
      <c r="H35" s="86">
        <v>592407</v>
      </c>
      <c r="I35" s="55">
        <f t="shared" si="3"/>
        <v>8.7789307013590232</v>
      </c>
    </row>
    <row r="36" spans="1:9" ht="18" customHeight="1">
      <c r="A36" s="96"/>
      <c r="B36" s="96"/>
      <c r="C36" s="62"/>
      <c r="D36" s="53" t="s">
        <v>35</v>
      </c>
      <c r="E36" s="53"/>
      <c r="F36" s="54">
        <v>31988</v>
      </c>
      <c r="G36" s="55">
        <f t="shared" si="2"/>
        <v>1.6497274092090355</v>
      </c>
      <c r="H36" s="86">
        <v>32481</v>
      </c>
      <c r="I36" s="55">
        <f t="shared" si="3"/>
        <v>-1.5178104122410052</v>
      </c>
    </row>
    <row r="37" spans="1:9" ht="18" customHeight="1">
      <c r="A37" s="96"/>
      <c r="B37" s="96"/>
      <c r="C37" s="62"/>
      <c r="D37" s="53" t="s">
        <v>15</v>
      </c>
      <c r="E37" s="53"/>
      <c r="F37" s="54">
        <v>19990</v>
      </c>
      <c r="G37" s="55">
        <f t="shared" si="2"/>
        <v>1.0309506974518137</v>
      </c>
      <c r="H37" s="86">
        <v>13119</v>
      </c>
      <c r="I37" s="55">
        <f t="shared" si="3"/>
        <v>52.374418781919353</v>
      </c>
    </row>
    <row r="38" spans="1:9" ht="18" customHeight="1">
      <c r="A38" s="96"/>
      <c r="B38" s="96"/>
      <c r="C38" s="61"/>
      <c r="D38" s="53" t="s">
        <v>36</v>
      </c>
      <c r="E38" s="53"/>
      <c r="F38" s="54">
        <v>228019</v>
      </c>
      <c r="G38" s="55">
        <f t="shared" si="2"/>
        <v>11.759697202714612</v>
      </c>
      <c r="H38" s="86">
        <v>264955</v>
      </c>
      <c r="I38" s="55">
        <f t="shared" si="3"/>
        <v>-13.940480458945858</v>
      </c>
    </row>
    <row r="39" spans="1:9" ht="18" customHeight="1">
      <c r="A39" s="96"/>
      <c r="B39" s="96"/>
      <c r="C39" s="60" t="s">
        <v>16</v>
      </c>
      <c r="D39" s="53"/>
      <c r="E39" s="53"/>
      <c r="F39" s="54">
        <v>228137</v>
      </c>
      <c r="G39" s="55">
        <f t="shared" si="2"/>
        <v>11.76578285465555</v>
      </c>
      <c r="H39" s="86">
        <v>227924</v>
      </c>
      <c r="I39" s="55">
        <f t="shared" si="3"/>
        <v>9.3452203366028996E-2</v>
      </c>
    </row>
    <row r="40" spans="1:9" ht="18" customHeight="1">
      <c r="A40" s="96"/>
      <c r="B40" s="96"/>
      <c r="C40" s="62"/>
      <c r="D40" s="60" t="s">
        <v>17</v>
      </c>
      <c r="E40" s="53"/>
      <c r="F40" s="54">
        <v>213371</v>
      </c>
      <c r="G40" s="55">
        <f t="shared" si="2"/>
        <v>11.004251188893994</v>
      </c>
      <c r="H40" s="86">
        <v>212287</v>
      </c>
      <c r="I40" s="55">
        <f t="shared" si="3"/>
        <v>0.51062947801796543</v>
      </c>
    </row>
    <row r="41" spans="1:9" ht="18" customHeight="1">
      <c r="A41" s="96"/>
      <c r="B41" s="96"/>
      <c r="C41" s="62"/>
      <c r="D41" s="62"/>
      <c r="E41" s="56" t="s">
        <v>91</v>
      </c>
      <c r="F41" s="54">
        <v>126925</v>
      </c>
      <c r="G41" s="55">
        <f t="shared" si="2"/>
        <v>6.545943835621383</v>
      </c>
      <c r="H41" s="86">
        <v>133726</v>
      </c>
      <c r="I41" s="57">
        <f t="shared" si="3"/>
        <v>-5.0857724002811739</v>
      </c>
    </row>
    <row r="42" spans="1:9" ht="18" customHeight="1">
      <c r="A42" s="96"/>
      <c r="B42" s="96"/>
      <c r="C42" s="62"/>
      <c r="D42" s="61"/>
      <c r="E42" s="47" t="s">
        <v>37</v>
      </c>
      <c r="F42" s="54">
        <v>86446</v>
      </c>
      <c r="G42" s="55">
        <f t="shared" si="2"/>
        <v>4.4583073532726107</v>
      </c>
      <c r="H42" s="86">
        <v>78561</v>
      </c>
      <c r="I42" s="57">
        <f t="shared" si="3"/>
        <v>10.036786700780276</v>
      </c>
    </row>
    <row r="43" spans="1:9" ht="18" customHeight="1">
      <c r="A43" s="96"/>
      <c r="B43" s="96"/>
      <c r="C43" s="62"/>
      <c r="D43" s="53" t="s">
        <v>38</v>
      </c>
      <c r="E43" s="53"/>
      <c r="F43" s="54">
        <v>14766</v>
      </c>
      <c r="G43" s="55">
        <f t="shared" si="2"/>
        <v>0.76153166576155484</v>
      </c>
      <c r="H43" s="86">
        <v>15637</v>
      </c>
      <c r="I43" s="57">
        <f t="shared" si="3"/>
        <v>-5.570122146191725</v>
      </c>
    </row>
    <row r="44" spans="1:9" ht="18" customHeight="1">
      <c r="A44" s="96"/>
      <c r="B44" s="96"/>
      <c r="C44" s="61"/>
      <c r="D44" s="53" t="s">
        <v>39</v>
      </c>
      <c r="E44" s="53"/>
      <c r="F44" s="94">
        <v>0</v>
      </c>
      <c r="G44" s="55">
        <f t="shared" si="2"/>
        <v>0</v>
      </c>
      <c r="H44" s="86">
        <v>0</v>
      </c>
      <c r="I44" s="55" t="e">
        <f t="shared" si="3"/>
        <v>#DIV/0!</v>
      </c>
    </row>
    <row r="45" spans="1:9" ht="18" customHeight="1">
      <c r="A45" s="96"/>
      <c r="B45" s="96"/>
      <c r="C45" s="47" t="s">
        <v>18</v>
      </c>
      <c r="D45" s="47"/>
      <c r="E45" s="47"/>
      <c r="F45" s="54">
        <f>SUM(F28,F32,F39)</f>
        <v>1938987</v>
      </c>
      <c r="G45" s="55">
        <f>F45/$F$45*100</f>
        <v>100</v>
      </c>
      <c r="H45" s="86">
        <f>SUM(H28,H32,H39)</f>
        <v>1900500</v>
      </c>
      <c r="I45" s="55">
        <f t="shared" si="3"/>
        <v>2.0250986582478259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view="pageBreakPreview" zoomScale="70" zoomScaleNormal="100" zoomScaleSheetLayoutView="7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M18" sqref="M18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268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242</v>
      </c>
      <c r="B5" s="12"/>
      <c r="C5" s="12"/>
      <c r="D5" s="12"/>
      <c r="K5" s="15"/>
      <c r="O5" s="15" t="s">
        <v>47</v>
      </c>
    </row>
    <row r="6" spans="1:25" ht="15.95" customHeight="1">
      <c r="A6" s="108" t="s">
        <v>48</v>
      </c>
      <c r="B6" s="109"/>
      <c r="C6" s="109"/>
      <c r="D6" s="109"/>
      <c r="E6" s="109"/>
      <c r="F6" s="102" t="s">
        <v>251</v>
      </c>
      <c r="G6" s="102"/>
      <c r="H6" s="102" t="s">
        <v>252</v>
      </c>
      <c r="I6" s="102"/>
      <c r="J6" s="102" t="s">
        <v>253</v>
      </c>
      <c r="K6" s="102"/>
      <c r="L6" s="102" t="s">
        <v>254</v>
      </c>
      <c r="M6" s="102"/>
      <c r="N6" s="102" t="s">
        <v>255</v>
      </c>
      <c r="O6" s="102"/>
    </row>
    <row r="7" spans="1:25" ht="15.95" customHeight="1">
      <c r="A7" s="109"/>
      <c r="B7" s="109"/>
      <c r="C7" s="109"/>
      <c r="D7" s="109"/>
      <c r="E7" s="109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</row>
    <row r="8" spans="1:25" ht="15.95" customHeight="1">
      <c r="A8" s="106" t="s">
        <v>82</v>
      </c>
      <c r="B8" s="60" t="s">
        <v>49</v>
      </c>
      <c r="C8" s="53"/>
      <c r="D8" s="53"/>
      <c r="E8" s="65" t="s">
        <v>40</v>
      </c>
      <c r="F8" s="91">
        <v>557</v>
      </c>
      <c r="G8" s="85">
        <v>507</v>
      </c>
      <c r="H8" s="91">
        <v>2422</v>
      </c>
      <c r="I8" s="85">
        <v>2415</v>
      </c>
      <c r="J8" s="91">
        <v>34</v>
      </c>
      <c r="K8" s="85">
        <v>21</v>
      </c>
      <c r="L8" s="91">
        <v>2751</v>
      </c>
      <c r="M8" s="85">
        <v>2745</v>
      </c>
      <c r="N8" s="91">
        <v>19703</v>
      </c>
      <c r="O8" s="85">
        <v>20126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06"/>
      <c r="B9" s="62"/>
      <c r="C9" s="53" t="s">
        <v>50</v>
      </c>
      <c r="D9" s="53"/>
      <c r="E9" s="65" t="s">
        <v>41</v>
      </c>
      <c r="F9" s="91">
        <v>557</v>
      </c>
      <c r="G9" s="85">
        <v>507</v>
      </c>
      <c r="H9" s="91">
        <v>2422</v>
      </c>
      <c r="I9" s="85">
        <v>2415</v>
      </c>
      <c r="J9" s="91">
        <v>34</v>
      </c>
      <c r="K9" s="85">
        <v>21</v>
      </c>
      <c r="L9" s="91">
        <v>2750</v>
      </c>
      <c r="M9" s="85">
        <v>2744</v>
      </c>
      <c r="N9" s="91">
        <v>19703</v>
      </c>
      <c r="O9" s="85">
        <v>20126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06"/>
      <c r="B10" s="61"/>
      <c r="C10" s="53" t="s">
        <v>51</v>
      </c>
      <c r="D10" s="53"/>
      <c r="E10" s="65" t="s">
        <v>42</v>
      </c>
      <c r="F10" s="91">
        <v>0</v>
      </c>
      <c r="G10" s="85">
        <v>0</v>
      </c>
      <c r="H10" s="91">
        <v>0</v>
      </c>
      <c r="I10" s="85">
        <v>0</v>
      </c>
      <c r="J10" s="66">
        <v>0</v>
      </c>
      <c r="K10" s="66">
        <v>0</v>
      </c>
      <c r="L10" s="91">
        <v>1</v>
      </c>
      <c r="M10" s="85">
        <v>1</v>
      </c>
      <c r="N10" s="91"/>
      <c r="O10" s="85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06"/>
      <c r="B11" s="60" t="s">
        <v>52</v>
      </c>
      <c r="C11" s="53"/>
      <c r="D11" s="53"/>
      <c r="E11" s="65" t="s">
        <v>43</v>
      </c>
      <c r="F11" s="91">
        <v>557</v>
      </c>
      <c r="G11" s="85">
        <v>507</v>
      </c>
      <c r="H11" s="91">
        <v>2160</v>
      </c>
      <c r="I11" s="85">
        <v>2137</v>
      </c>
      <c r="J11" s="91">
        <v>38</v>
      </c>
      <c r="K11" s="85">
        <v>22</v>
      </c>
      <c r="L11" s="91">
        <v>2813</v>
      </c>
      <c r="M11" s="85">
        <v>2644</v>
      </c>
      <c r="N11" s="91">
        <v>19664</v>
      </c>
      <c r="O11" s="85">
        <v>20114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06"/>
      <c r="B12" s="62"/>
      <c r="C12" s="53" t="s">
        <v>53</v>
      </c>
      <c r="D12" s="53"/>
      <c r="E12" s="65" t="s">
        <v>44</v>
      </c>
      <c r="F12" s="91">
        <v>557</v>
      </c>
      <c r="G12" s="85">
        <v>507</v>
      </c>
      <c r="H12" s="91">
        <v>2160</v>
      </c>
      <c r="I12" s="85">
        <v>2137</v>
      </c>
      <c r="J12" s="91">
        <v>38</v>
      </c>
      <c r="K12" s="85">
        <v>22</v>
      </c>
      <c r="L12" s="91">
        <v>2810</v>
      </c>
      <c r="M12" s="85">
        <v>2641</v>
      </c>
      <c r="N12" s="91">
        <v>19664</v>
      </c>
      <c r="O12" s="85">
        <v>20114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06"/>
      <c r="B13" s="61"/>
      <c r="C13" s="53" t="s">
        <v>54</v>
      </c>
      <c r="D13" s="53"/>
      <c r="E13" s="65" t="s">
        <v>45</v>
      </c>
      <c r="F13" s="91">
        <v>0</v>
      </c>
      <c r="G13" s="85">
        <v>0</v>
      </c>
      <c r="H13" s="66">
        <v>0</v>
      </c>
      <c r="I13" s="66">
        <v>0</v>
      </c>
      <c r="J13" s="66">
        <v>0</v>
      </c>
      <c r="K13" s="66">
        <v>0</v>
      </c>
      <c r="L13" s="91">
        <v>3</v>
      </c>
      <c r="M13" s="85">
        <v>3</v>
      </c>
      <c r="N13" s="91"/>
      <c r="O13" s="85"/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06"/>
      <c r="B14" s="53" t="s">
        <v>55</v>
      </c>
      <c r="C14" s="53"/>
      <c r="D14" s="53"/>
      <c r="E14" s="65" t="s">
        <v>96</v>
      </c>
      <c r="F14" s="91">
        <f t="shared" ref="F14:F15" si="0">F9-F12</f>
        <v>0</v>
      </c>
      <c r="G14" s="85">
        <f t="shared" ref="G14:O15" si="1">G9-G12</f>
        <v>0</v>
      </c>
      <c r="H14" s="91">
        <f>H9-H12</f>
        <v>262</v>
      </c>
      <c r="I14" s="85">
        <f t="shared" si="1"/>
        <v>278</v>
      </c>
      <c r="J14" s="91">
        <f t="shared" si="1"/>
        <v>-4</v>
      </c>
      <c r="K14" s="85">
        <f t="shared" si="1"/>
        <v>-1</v>
      </c>
      <c r="L14" s="91">
        <f t="shared" si="1"/>
        <v>-60</v>
      </c>
      <c r="M14" s="85">
        <f t="shared" si="1"/>
        <v>103</v>
      </c>
      <c r="N14" s="91">
        <f>N9-N12</f>
        <v>39</v>
      </c>
      <c r="O14" s="85">
        <f t="shared" si="1"/>
        <v>12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06"/>
      <c r="B15" s="53" t="s">
        <v>56</v>
      </c>
      <c r="C15" s="53"/>
      <c r="D15" s="53"/>
      <c r="E15" s="65" t="s">
        <v>97</v>
      </c>
      <c r="F15" s="91">
        <f t="shared" si="0"/>
        <v>0</v>
      </c>
      <c r="G15" s="85">
        <f t="shared" si="1"/>
        <v>0</v>
      </c>
      <c r="H15" s="91">
        <f t="shared" si="1"/>
        <v>0</v>
      </c>
      <c r="I15" s="85">
        <f t="shared" si="1"/>
        <v>0</v>
      </c>
      <c r="J15" s="91">
        <f t="shared" si="1"/>
        <v>0</v>
      </c>
      <c r="K15" s="85">
        <f t="shared" si="1"/>
        <v>0</v>
      </c>
      <c r="L15" s="91">
        <f t="shared" si="1"/>
        <v>-2</v>
      </c>
      <c r="M15" s="85">
        <f t="shared" si="1"/>
        <v>-2</v>
      </c>
      <c r="N15" s="91">
        <f t="shared" si="1"/>
        <v>0</v>
      </c>
      <c r="O15" s="85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06"/>
      <c r="B16" s="53" t="s">
        <v>57</v>
      </c>
      <c r="C16" s="53"/>
      <c r="D16" s="53"/>
      <c r="E16" s="65" t="s">
        <v>98</v>
      </c>
      <c r="F16" s="91">
        <f t="shared" ref="F16" si="2">F8-F11</f>
        <v>0</v>
      </c>
      <c r="G16" s="85">
        <f t="shared" ref="G16:O16" si="3">G8-G11</f>
        <v>0</v>
      </c>
      <c r="H16" s="91">
        <f>H8-H11</f>
        <v>262</v>
      </c>
      <c r="I16" s="85">
        <f t="shared" si="3"/>
        <v>278</v>
      </c>
      <c r="J16" s="91">
        <f t="shared" si="3"/>
        <v>-4</v>
      </c>
      <c r="K16" s="85">
        <f t="shared" si="3"/>
        <v>-1</v>
      </c>
      <c r="L16" s="91">
        <f t="shared" si="3"/>
        <v>-62</v>
      </c>
      <c r="M16" s="85">
        <f t="shared" si="3"/>
        <v>101</v>
      </c>
      <c r="N16" s="91">
        <f>N8-N11</f>
        <v>39</v>
      </c>
      <c r="O16" s="85">
        <f t="shared" si="3"/>
        <v>12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06"/>
      <c r="B17" s="53" t="s">
        <v>58</v>
      </c>
      <c r="C17" s="53"/>
      <c r="D17" s="53"/>
      <c r="E17" s="51"/>
      <c r="F17" s="91">
        <v>0</v>
      </c>
      <c r="G17" s="85">
        <v>0</v>
      </c>
      <c r="H17" s="66">
        <v>0</v>
      </c>
      <c r="I17" s="66">
        <v>0</v>
      </c>
      <c r="J17" s="91">
        <v>1516</v>
      </c>
      <c r="K17" s="85">
        <v>1686</v>
      </c>
      <c r="L17" s="91">
        <v>922</v>
      </c>
      <c r="M17" s="85">
        <v>946</v>
      </c>
      <c r="N17" s="66">
        <v>6779</v>
      </c>
      <c r="O17" s="66">
        <v>6881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06"/>
      <c r="B18" s="53" t="s">
        <v>59</v>
      </c>
      <c r="C18" s="53"/>
      <c r="D18" s="53"/>
      <c r="E18" s="51"/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7">
        <v>0</v>
      </c>
      <c r="L18" s="67">
        <v>0</v>
      </c>
      <c r="M18" s="67">
        <v>0</v>
      </c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06" t="s">
        <v>83</v>
      </c>
      <c r="B19" s="60" t="s">
        <v>60</v>
      </c>
      <c r="C19" s="53"/>
      <c r="D19" s="53"/>
      <c r="E19" s="65"/>
      <c r="F19" s="91">
        <v>240</v>
      </c>
      <c r="G19" s="85">
        <v>0</v>
      </c>
      <c r="H19" s="91">
        <v>0</v>
      </c>
      <c r="I19" s="85">
        <v>0</v>
      </c>
      <c r="J19" s="91">
        <v>4213</v>
      </c>
      <c r="K19" s="85">
        <v>3436</v>
      </c>
      <c r="L19" s="91">
        <v>287</v>
      </c>
      <c r="M19" s="85">
        <v>442</v>
      </c>
      <c r="N19" s="91">
        <v>13472</v>
      </c>
      <c r="O19" s="85">
        <v>10851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06"/>
      <c r="B20" s="61"/>
      <c r="C20" s="53" t="s">
        <v>61</v>
      </c>
      <c r="D20" s="53"/>
      <c r="E20" s="65"/>
      <c r="F20" s="91">
        <v>0</v>
      </c>
      <c r="G20" s="85">
        <v>0</v>
      </c>
      <c r="H20" s="91">
        <v>0</v>
      </c>
      <c r="I20" s="85">
        <v>0</v>
      </c>
      <c r="J20" s="91">
        <v>2681</v>
      </c>
      <c r="K20" s="85">
        <v>2052</v>
      </c>
      <c r="L20" s="91">
        <v>0</v>
      </c>
      <c r="M20" s="85">
        <v>170</v>
      </c>
      <c r="N20" s="91">
        <v>5053</v>
      </c>
      <c r="O20" s="85">
        <v>3192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06"/>
      <c r="B21" s="53" t="s">
        <v>62</v>
      </c>
      <c r="C21" s="53"/>
      <c r="D21" s="53"/>
      <c r="E21" s="65" t="s">
        <v>99</v>
      </c>
      <c r="F21" s="91">
        <v>240</v>
      </c>
      <c r="G21" s="85">
        <v>0</v>
      </c>
      <c r="H21" s="91">
        <v>0</v>
      </c>
      <c r="I21" s="85">
        <v>0</v>
      </c>
      <c r="J21" s="91">
        <v>4213</v>
      </c>
      <c r="K21" s="85">
        <v>3436</v>
      </c>
      <c r="L21" s="91">
        <v>287</v>
      </c>
      <c r="M21" s="85">
        <v>442</v>
      </c>
      <c r="N21" s="91">
        <v>13472</v>
      </c>
      <c r="O21" s="85">
        <v>10851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06"/>
      <c r="B22" s="60" t="s">
        <v>63</v>
      </c>
      <c r="C22" s="53"/>
      <c r="D22" s="53"/>
      <c r="E22" s="65" t="s">
        <v>100</v>
      </c>
      <c r="F22" s="91">
        <v>276</v>
      </c>
      <c r="G22" s="85">
        <v>303</v>
      </c>
      <c r="H22" s="91">
        <v>1353</v>
      </c>
      <c r="I22" s="85">
        <v>760</v>
      </c>
      <c r="J22" s="91">
        <v>5700</v>
      </c>
      <c r="K22" s="85">
        <v>3786</v>
      </c>
      <c r="L22" s="91">
        <v>717</v>
      </c>
      <c r="M22" s="85">
        <v>696</v>
      </c>
      <c r="N22" s="91">
        <v>15288</v>
      </c>
      <c r="O22" s="85">
        <v>12716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06"/>
      <c r="B23" s="61" t="s">
        <v>64</v>
      </c>
      <c r="C23" s="53" t="s">
        <v>65</v>
      </c>
      <c r="D23" s="53"/>
      <c r="E23" s="65"/>
      <c r="F23" s="91">
        <v>0</v>
      </c>
      <c r="G23" s="85">
        <v>0</v>
      </c>
      <c r="H23" s="91">
        <v>169</v>
      </c>
      <c r="I23" s="85">
        <v>190</v>
      </c>
      <c r="J23" s="91">
        <v>771</v>
      </c>
      <c r="K23" s="85">
        <v>0</v>
      </c>
      <c r="L23" s="91">
        <v>444</v>
      </c>
      <c r="M23" s="85">
        <v>417</v>
      </c>
      <c r="N23" s="91">
        <v>5232</v>
      </c>
      <c r="O23" s="85">
        <v>3766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06"/>
      <c r="B24" s="53" t="s">
        <v>101</v>
      </c>
      <c r="C24" s="53"/>
      <c r="D24" s="53"/>
      <c r="E24" s="65" t="s">
        <v>102</v>
      </c>
      <c r="F24" s="91">
        <f t="shared" ref="F24" si="4">F21-F22</f>
        <v>-36</v>
      </c>
      <c r="G24" s="85">
        <f t="shared" ref="G24:O24" si="5">G21-G22</f>
        <v>-303</v>
      </c>
      <c r="H24" s="91">
        <f t="shared" si="5"/>
        <v>-1353</v>
      </c>
      <c r="I24" s="85">
        <f t="shared" si="5"/>
        <v>-760</v>
      </c>
      <c r="J24" s="91">
        <f t="shared" si="5"/>
        <v>-1487</v>
      </c>
      <c r="K24" s="85">
        <f t="shared" si="5"/>
        <v>-350</v>
      </c>
      <c r="L24" s="91">
        <f t="shared" si="5"/>
        <v>-430</v>
      </c>
      <c r="M24" s="85">
        <f t="shared" si="5"/>
        <v>-254</v>
      </c>
      <c r="N24" s="91">
        <f>N21-N22</f>
        <v>-1816</v>
      </c>
      <c r="O24" s="85">
        <f t="shared" si="5"/>
        <v>-1865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06"/>
      <c r="B25" s="60" t="s">
        <v>66</v>
      </c>
      <c r="C25" s="60"/>
      <c r="D25" s="60"/>
      <c r="E25" s="110" t="s">
        <v>103</v>
      </c>
      <c r="F25" s="104">
        <v>36</v>
      </c>
      <c r="G25" s="100">
        <v>303</v>
      </c>
      <c r="H25" s="100">
        <v>1353</v>
      </c>
      <c r="I25" s="100">
        <v>760</v>
      </c>
      <c r="J25" s="100">
        <v>1487</v>
      </c>
      <c r="K25" s="100">
        <v>350</v>
      </c>
      <c r="L25" s="100">
        <v>430</v>
      </c>
      <c r="M25" s="100">
        <v>254</v>
      </c>
      <c r="N25" s="100">
        <v>1816</v>
      </c>
      <c r="O25" s="100">
        <v>1865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06"/>
      <c r="B26" s="78" t="s">
        <v>67</v>
      </c>
      <c r="C26" s="78"/>
      <c r="D26" s="78"/>
      <c r="E26" s="111"/>
      <c r="F26" s="105"/>
      <c r="G26" s="101"/>
      <c r="H26" s="101"/>
      <c r="I26" s="101"/>
      <c r="J26" s="101"/>
      <c r="K26" s="101"/>
      <c r="L26" s="101"/>
      <c r="M26" s="101"/>
      <c r="N26" s="101"/>
      <c r="O26" s="101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06"/>
      <c r="B27" s="53" t="s">
        <v>104</v>
      </c>
      <c r="C27" s="53"/>
      <c r="D27" s="53"/>
      <c r="E27" s="65" t="s">
        <v>105</v>
      </c>
      <c r="F27" s="91">
        <f>F24+F25</f>
        <v>0</v>
      </c>
      <c r="G27" s="85">
        <f>G24+G25</f>
        <v>0</v>
      </c>
      <c r="H27" s="91">
        <f t="shared" ref="H27" si="6">H24+H25</f>
        <v>0</v>
      </c>
      <c r="I27" s="85">
        <f>I24+I25</f>
        <v>0</v>
      </c>
      <c r="J27" s="91">
        <f t="shared" ref="J27" si="7">J24+J25</f>
        <v>0</v>
      </c>
      <c r="K27" s="85">
        <f t="shared" ref="K27:O27" si="8">K24+K25</f>
        <v>0</v>
      </c>
      <c r="L27" s="91">
        <f t="shared" si="8"/>
        <v>0</v>
      </c>
      <c r="M27" s="85">
        <f>M24+M25</f>
        <v>0</v>
      </c>
      <c r="N27" s="91">
        <f t="shared" ref="N27" si="9">N24+N25</f>
        <v>0</v>
      </c>
      <c r="O27" s="85">
        <f t="shared" si="8"/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106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09" t="s">
        <v>68</v>
      </c>
      <c r="B30" s="109"/>
      <c r="C30" s="109"/>
      <c r="D30" s="109"/>
      <c r="E30" s="109"/>
      <c r="F30" s="103" t="s">
        <v>256</v>
      </c>
      <c r="G30" s="103"/>
      <c r="H30" s="103" t="s">
        <v>257</v>
      </c>
      <c r="I30" s="103"/>
      <c r="J30" s="103"/>
      <c r="K30" s="103"/>
      <c r="L30" s="103"/>
      <c r="M30" s="103"/>
      <c r="N30" s="103"/>
      <c r="O30" s="103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09"/>
      <c r="B31" s="109"/>
      <c r="C31" s="109"/>
      <c r="D31" s="109"/>
      <c r="E31" s="109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 t="s">
        <v>243</v>
      </c>
      <c r="O31" s="51" t="s">
        <v>238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06" t="s">
        <v>84</v>
      </c>
      <c r="B32" s="60" t="s">
        <v>49</v>
      </c>
      <c r="C32" s="53"/>
      <c r="D32" s="53"/>
      <c r="E32" s="65" t="s">
        <v>40</v>
      </c>
      <c r="F32" s="91">
        <v>171.69</v>
      </c>
      <c r="G32" s="85">
        <v>175</v>
      </c>
      <c r="H32" s="91">
        <v>18.5</v>
      </c>
      <c r="I32" s="85">
        <v>18</v>
      </c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12"/>
      <c r="B33" s="62"/>
      <c r="C33" s="60" t="s">
        <v>69</v>
      </c>
      <c r="D33" s="53"/>
      <c r="E33" s="65"/>
      <c r="F33" s="91">
        <v>110</v>
      </c>
      <c r="G33" s="85">
        <v>117</v>
      </c>
      <c r="H33" s="91">
        <v>0.1</v>
      </c>
      <c r="I33" s="85"/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12"/>
      <c r="B34" s="62"/>
      <c r="C34" s="61"/>
      <c r="D34" s="53" t="s">
        <v>70</v>
      </c>
      <c r="E34" s="65"/>
      <c r="F34" s="91">
        <v>110</v>
      </c>
      <c r="G34" s="85">
        <v>117</v>
      </c>
      <c r="H34" s="91">
        <v>0.1</v>
      </c>
      <c r="I34" s="85"/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12"/>
      <c r="B35" s="61"/>
      <c r="C35" s="53" t="s">
        <v>71</v>
      </c>
      <c r="D35" s="53"/>
      <c r="E35" s="65"/>
      <c r="F35" s="91">
        <v>61</v>
      </c>
      <c r="G35" s="85">
        <v>58</v>
      </c>
      <c r="H35" s="91">
        <v>18</v>
      </c>
      <c r="I35" s="85">
        <v>18</v>
      </c>
      <c r="J35" s="67"/>
      <c r="K35" s="67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12"/>
      <c r="B36" s="60" t="s">
        <v>52</v>
      </c>
      <c r="C36" s="53"/>
      <c r="D36" s="53"/>
      <c r="E36" s="65" t="s">
        <v>41</v>
      </c>
      <c r="F36" s="91">
        <v>171.69</v>
      </c>
      <c r="G36" s="85">
        <v>175</v>
      </c>
      <c r="H36" s="91">
        <v>18.5</v>
      </c>
      <c r="I36" s="85">
        <v>18</v>
      </c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12"/>
      <c r="B37" s="62"/>
      <c r="C37" s="53" t="s">
        <v>72</v>
      </c>
      <c r="D37" s="53"/>
      <c r="E37" s="65"/>
      <c r="F37" s="91">
        <v>126</v>
      </c>
      <c r="G37" s="85">
        <v>118</v>
      </c>
      <c r="H37" s="91">
        <v>18</v>
      </c>
      <c r="I37" s="85">
        <v>18</v>
      </c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12"/>
      <c r="B38" s="61"/>
      <c r="C38" s="53" t="s">
        <v>73</v>
      </c>
      <c r="D38" s="53"/>
      <c r="E38" s="65"/>
      <c r="F38" s="91">
        <v>45</v>
      </c>
      <c r="G38" s="85">
        <v>57</v>
      </c>
      <c r="H38" s="91">
        <v>0.1</v>
      </c>
      <c r="I38" s="85"/>
      <c r="J38" s="54"/>
      <c r="K38" s="67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12"/>
      <c r="B39" s="47" t="s">
        <v>74</v>
      </c>
      <c r="C39" s="47"/>
      <c r="D39" s="47"/>
      <c r="E39" s="65" t="s">
        <v>107</v>
      </c>
      <c r="F39" s="91">
        <f>F32-F36</f>
        <v>0</v>
      </c>
      <c r="G39" s="85">
        <f>G32-G36</f>
        <v>0</v>
      </c>
      <c r="H39" s="91">
        <f>H32-H36</f>
        <v>0</v>
      </c>
      <c r="I39" s="85">
        <f t="shared" ref="I39:O39" si="10">I32-I36</f>
        <v>0</v>
      </c>
      <c r="J39" s="54">
        <f t="shared" si="10"/>
        <v>0</v>
      </c>
      <c r="K39" s="54">
        <f t="shared" si="10"/>
        <v>0</v>
      </c>
      <c r="L39" s="54">
        <f t="shared" si="10"/>
        <v>0</v>
      </c>
      <c r="M39" s="54">
        <f t="shared" si="10"/>
        <v>0</v>
      </c>
      <c r="N39" s="54">
        <f t="shared" si="10"/>
        <v>0</v>
      </c>
      <c r="O39" s="54">
        <f t="shared" si="10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06" t="s">
        <v>85</v>
      </c>
      <c r="B40" s="60" t="s">
        <v>75</v>
      </c>
      <c r="C40" s="53"/>
      <c r="D40" s="53"/>
      <c r="E40" s="65" t="s">
        <v>43</v>
      </c>
      <c r="F40" s="91">
        <v>9575.5</v>
      </c>
      <c r="G40" s="85">
        <v>3897</v>
      </c>
      <c r="H40" s="91">
        <v>3154.59</v>
      </c>
      <c r="I40" s="85">
        <v>9370</v>
      </c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07"/>
      <c r="B41" s="61"/>
      <c r="C41" s="53" t="s">
        <v>76</v>
      </c>
      <c r="D41" s="53"/>
      <c r="E41" s="65"/>
      <c r="F41" s="67">
        <v>8175</v>
      </c>
      <c r="G41" s="67">
        <v>2456</v>
      </c>
      <c r="H41" s="67">
        <v>1797</v>
      </c>
      <c r="I41" s="67">
        <v>7563</v>
      </c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07"/>
      <c r="B42" s="60" t="s">
        <v>63</v>
      </c>
      <c r="C42" s="53"/>
      <c r="D42" s="53"/>
      <c r="E42" s="65" t="s">
        <v>44</v>
      </c>
      <c r="F42" s="91">
        <v>9575.5</v>
      </c>
      <c r="G42" s="85">
        <v>3897</v>
      </c>
      <c r="H42" s="91">
        <v>3154.59</v>
      </c>
      <c r="I42" s="85">
        <v>9370</v>
      </c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07"/>
      <c r="B43" s="61"/>
      <c r="C43" s="53" t="s">
        <v>77</v>
      </c>
      <c r="D43" s="53"/>
      <c r="E43" s="65"/>
      <c r="F43" s="91">
        <v>4061</v>
      </c>
      <c r="G43" s="85">
        <v>2950</v>
      </c>
      <c r="H43" s="91">
        <v>2536</v>
      </c>
      <c r="I43" s="85">
        <v>3232</v>
      </c>
      <c r="J43" s="67"/>
      <c r="K43" s="67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07"/>
      <c r="B44" s="53" t="s">
        <v>74</v>
      </c>
      <c r="C44" s="53"/>
      <c r="D44" s="53"/>
      <c r="E44" s="65" t="s">
        <v>108</v>
      </c>
      <c r="F44" s="67">
        <f>F40-F42</f>
        <v>0</v>
      </c>
      <c r="G44" s="67">
        <f>G40-G42</f>
        <v>0</v>
      </c>
      <c r="H44" s="67">
        <f t="shared" ref="H44" si="11">H40-H42</f>
        <v>0</v>
      </c>
      <c r="I44" s="67">
        <f t="shared" ref="I44:O44" si="12">I40-I42</f>
        <v>0</v>
      </c>
      <c r="J44" s="67">
        <f t="shared" si="12"/>
        <v>0</v>
      </c>
      <c r="K44" s="67">
        <f t="shared" si="12"/>
        <v>0</v>
      </c>
      <c r="L44" s="67">
        <f t="shared" si="12"/>
        <v>0</v>
      </c>
      <c r="M44" s="67">
        <f t="shared" si="12"/>
        <v>0</v>
      </c>
      <c r="N44" s="67">
        <f t="shared" si="12"/>
        <v>0</v>
      </c>
      <c r="O44" s="67">
        <f t="shared" si="12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06" t="s">
        <v>86</v>
      </c>
      <c r="B45" s="47" t="s">
        <v>78</v>
      </c>
      <c r="C45" s="47"/>
      <c r="D45" s="47"/>
      <c r="E45" s="65" t="s">
        <v>109</v>
      </c>
      <c r="F45" s="91">
        <f>F39+F44</f>
        <v>0</v>
      </c>
      <c r="G45" s="85">
        <f>G39+G44</f>
        <v>0</v>
      </c>
      <c r="H45" s="91">
        <f t="shared" ref="H45" si="13">H39+H44</f>
        <v>0</v>
      </c>
      <c r="I45" s="85">
        <f t="shared" ref="I45:O45" si="14">I39+I44</f>
        <v>0</v>
      </c>
      <c r="J45" s="54">
        <f t="shared" si="14"/>
        <v>0</v>
      </c>
      <c r="K45" s="54">
        <f t="shared" si="14"/>
        <v>0</v>
      </c>
      <c r="L45" s="54">
        <f t="shared" si="14"/>
        <v>0</v>
      </c>
      <c r="M45" s="54">
        <f t="shared" si="14"/>
        <v>0</v>
      </c>
      <c r="N45" s="54">
        <f t="shared" si="14"/>
        <v>0</v>
      </c>
      <c r="O45" s="54">
        <f t="shared" si="14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07"/>
      <c r="B46" s="53" t="s">
        <v>79</v>
      </c>
      <c r="C46" s="53"/>
      <c r="D46" s="53"/>
      <c r="E46" s="53"/>
      <c r="F46" s="67"/>
      <c r="G46" s="67"/>
      <c r="H46" s="67"/>
      <c r="I46" s="67"/>
      <c r="J46" s="67"/>
      <c r="K46" s="67"/>
      <c r="L46" s="54"/>
      <c r="M46" s="54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07"/>
      <c r="B47" s="53" t="s">
        <v>80</v>
      </c>
      <c r="C47" s="53"/>
      <c r="D47" s="53"/>
      <c r="E47" s="53"/>
      <c r="F47" s="91"/>
      <c r="G47" s="85"/>
      <c r="H47" s="91"/>
      <c r="I47" s="85"/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07"/>
      <c r="B48" s="53" t="s">
        <v>81</v>
      </c>
      <c r="C48" s="53"/>
      <c r="D48" s="53"/>
      <c r="E48" s="53"/>
      <c r="F48" s="91"/>
      <c r="G48" s="85"/>
      <c r="H48" s="91"/>
      <c r="I48" s="85"/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" ht="15.95" customHeight="1">
      <c r="A49" s="8" t="s">
        <v>110</v>
      </c>
    </row>
    <row r="50" spans="1:1" ht="15.95" customHeight="1">
      <c r="A50" s="8"/>
    </row>
  </sheetData>
  <mergeCells count="28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72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BreakPreview" zoomScale="115" zoomScaleNormal="100" zoomScaleSheetLayoutView="115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L6" sqref="L6"/>
    </sheetView>
  </sheetViews>
  <sheetFormatPr defaultColWidth="9" defaultRowHeight="13.5"/>
  <cols>
    <col min="1" max="2" width="3.625" style="2" customWidth="1"/>
    <col min="3" max="4" width="1.625" style="2" customWidth="1"/>
    <col min="5" max="5" width="32.625" style="2" customWidth="1"/>
    <col min="6" max="6" width="15.625" style="2" customWidth="1"/>
    <col min="7" max="7" width="10.625" style="2" customWidth="1"/>
    <col min="8" max="8" width="15.625" style="2" customWidth="1"/>
    <col min="9" max="9" width="10.625" style="2" customWidth="1"/>
    <col min="10" max="10" width="9.25" style="2" customWidth="1"/>
    <col min="11" max="11" width="9" style="2"/>
    <col min="12" max="12" width="9.875" style="2" customWidth="1"/>
    <col min="13" max="16384" width="9" style="2"/>
  </cols>
  <sheetData>
    <row r="1" spans="1:9" ht="33.950000000000003" customHeight="1">
      <c r="A1" s="16" t="s">
        <v>0</v>
      </c>
      <c r="B1" s="16"/>
      <c r="C1" s="16"/>
      <c r="D1" s="16"/>
      <c r="E1" s="21" t="s">
        <v>269</v>
      </c>
      <c r="F1" s="1"/>
    </row>
    <row r="3" spans="1:9" ht="14.25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.25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8"/>
      <c r="F7" s="48" t="s">
        <v>235</v>
      </c>
      <c r="G7" s="48"/>
      <c r="H7" s="48" t="s">
        <v>245</v>
      </c>
      <c r="I7" s="68" t="s">
        <v>21</v>
      </c>
    </row>
    <row r="8" spans="1:9" ht="17.100000000000001" customHeight="1">
      <c r="A8" s="18"/>
      <c r="B8" s="19"/>
      <c r="C8" s="19"/>
      <c r="D8" s="19"/>
      <c r="E8" s="59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96" t="s">
        <v>87</v>
      </c>
      <c r="B9" s="96" t="s">
        <v>89</v>
      </c>
      <c r="C9" s="60" t="s">
        <v>3</v>
      </c>
      <c r="D9" s="53"/>
      <c r="E9" s="53"/>
      <c r="F9" s="54">
        <v>730869</v>
      </c>
      <c r="G9" s="55">
        <f>F9/$F$27*100</f>
        <v>35.577329820071064</v>
      </c>
      <c r="H9" s="86">
        <v>734299</v>
      </c>
      <c r="I9" s="55">
        <f t="shared" ref="I9:I45" si="0">(F9/H9-1)*100</f>
        <v>-0.46711217092764157</v>
      </c>
    </row>
    <row r="10" spans="1:9" ht="18" customHeight="1">
      <c r="A10" s="96"/>
      <c r="B10" s="96"/>
      <c r="C10" s="62"/>
      <c r="D10" s="60" t="s">
        <v>22</v>
      </c>
      <c r="E10" s="53"/>
      <c r="F10" s="54">
        <v>148381</v>
      </c>
      <c r="G10" s="55">
        <f t="shared" ref="G10:G27" si="1">F10/$F$27*100</f>
        <v>7.2229083132982304</v>
      </c>
      <c r="H10" s="86">
        <v>142484</v>
      </c>
      <c r="I10" s="55">
        <f t="shared" si="0"/>
        <v>4.1387103113331936</v>
      </c>
    </row>
    <row r="11" spans="1:9" ht="18" customHeight="1">
      <c r="A11" s="96"/>
      <c r="B11" s="96"/>
      <c r="C11" s="62"/>
      <c r="D11" s="62"/>
      <c r="E11" s="47" t="s">
        <v>23</v>
      </c>
      <c r="F11" s="54">
        <v>129687</v>
      </c>
      <c r="G11" s="55">
        <f t="shared" si="1"/>
        <v>6.3129195141339354</v>
      </c>
      <c r="H11" s="86">
        <v>127920</v>
      </c>
      <c r="I11" s="55">
        <f t="shared" si="0"/>
        <v>1.3813320825516007</v>
      </c>
    </row>
    <row r="12" spans="1:9" ht="18" customHeight="1">
      <c r="A12" s="96"/>
      <c r="B12" s="96"/>
      <c r="C12" s="62"/>
      <c r="D12" s="62"/>
      <c r="E12" s="47" t="s">
        <v>24</v>
      </c>
      <c r="F12" s="54">
        <v>9499</v>
      </c>
      <c r="G12" s="55">
        <f t="shared" si="1"/>
        <v>0.462393474016349</v>
      </c>
      <c r="H12" s="86">
        <v>10074</v>
      </c>
      <c r="I12" s="55">
        <f t="shared" si="0"/>
        <v>-5.707762557077622</v>
      </c>
    </row>
    <row r="13" spans="1:9" ht="18" customHeight="1">
      <c r="A13" s="96"/>
      <c r="B13" s="96"/>
      <c r="C13" s="62"/>
      <c r="D13" s="61"/>
      <c r="E13" s="47" t="s">
        <v>25</v>
      </c>
      <c r="F13" s="54">
        <v>300</v>
      </c>
      <c r="G13" s="55">
        <f t="shared" si="1"/>
        <v>1.4603436383293474E-2</v>
      </c>
      <c r="H13" s="86">
        <v>312</v>
      </c>
      <c r="I13" s="55">
        <f t="shared" si="0"/>
        <v>-3.8461538461538436</v>
      </c>
    </row>
    <row r="14" spans="1:9" ht="18" customHeight="1">
      <c r="A14" s="96"/>
      <c r="B14" s="96"/>
      <c r="C14" s="62"/>
      <c r="D14" s="60" t="s">
        <v>26</v>
      </c>
      <c r="E14" s="53"/>
      <c r="F14" s="54">
        <v>182480</v>
      </c>
      <c r="G14" s="55">
        <f t="shared" si="1"/>
        <v>8.8827835707446443</v>
      </c>
      <c r="H14" s="86">
        <v>182049</v>
      </c>
      <c r="I14" s="55">
        <f t="shared" si="0"/>
        <v>0.23674944657756658</v>
      </c>
    </row>
    <row r="15" spans="1:9" ht="18" customHeight="1">
      <c r="A15" s="96"/>
      <c r="B15" s="96"/>
      <c r="C15" s="62"/>
      <c r="D15" s="62"/>
      <c r="E15" s="47" t="s">
        <v>27</v>
      </c>
      <c r="F15" s="54">
        <v>8140</v>
      </c>
      <c r="G15" s="55">
        <f t="shared" si="1"/>
        <v>0.39623990720002955</v>
      </c>
      <c r="H15" s="86">
        <v>9627</v>
      </c>
      <c r="I15" s="55">
        <f t="shared" si="0"/>
        <v>-15.446141061597585</v>
      </c>
    </row>
    <row r="16" spans="1:9" ht="18" customHeight="1">
      <c r="A16" s="96"/>
      <c r="B16" s="96"/>
      <c r="C16" s="62"/>
      <c r="D16" s="61"/>
      <c r="E16" s="47" t="s">
        <v>28</v>
      </c>
      <c r="F16" s="54">
        <v>174340</v>
      </c>
      <c r="G16" s="55">
        <f t="shared" si="1"/>
        <v>8.4865436635446141</v>
      </c>
      <c r="H16" s="86">
        <v>172422</v>
      </c>
      <c r="I16" s="55">
        <f t="shared" si="0"/>
        <v>1.1123870503763955</v>
      </c>
    </row>
    <row r="17" spans="1:9" ht="18" customHeight="1">
      <c r="A17" s="96"/>
      <c r="B17" s="96"/>
      <c r="C17" s="62"/>
      <c r="D17" s="97" t="s">
        <v>29</v>
      </c>
      <c r="E17" s="98"/>
      <c r="F17" s="54">
        <v>250474</v>
      </c>
      <c r="G17" s="55">
        <f t="shared" si="1"/>
        <v>12.192603748896833</v>
      </c>
      <c r="H17" s="86">
        <v>261086</v>
      </c>
      <c r="I17" s="55">
        <f t="shared" si="0"/>
        <v>-4.0645611024719859</v>
      </c>
    </row>
    <row r="18" spans="1:9" ht="18" customHeight="1">
      <c r="A18" s="96"/>
      <c r="B18" s="96"/>
      <c r="C18" s="62"/>
      <c r="D18" s="97" t="s">
        <v>93</v>
      </c>
      <c r="E18" s="99"/>
      <c r="F18" s="54">
        <v>19172</v>
      </c>
      <c r="G18" s="55">
        <f t="shared" si="1"/>
        <v>0.93325694113500834</v>
      </c>
      <c r="H18" s="86">
        <v>19113</v>
      </c>
      <c r="I18" s="55">
        <f t="shared" si="0"/>
        <v>0.30869042013288439</v>
      </c>
    </row>
    <row r="19" spans="1:9" ht="18" customHeight="1">
      <c r="A19" s="96"/>
      <c r="B19" s="96"/>
      <c r="C19" s="61"/>
      <c r="D19" s="97" t="s">
        <v>94</v>
      </c>
      <c r="E19" s="99"/>
      <c r="F19" s="94">
        <v>0</v>
      </c>
      <c r="G19" s="55">
        <f t="shared" si="1"/>
        <v>0</v>
      </c>
      <c r="H19" s="86">
        <v>0</v>
      </c>
      <c r="I19" s="55" t="e">
        <f t="shared" si="0"/>
        <v>#DIV/0!</v>
      </c>
    </row>
    <row r="20" spans="1:9" ht="18" customHeight="1">
      <c r="A20" s="96"/>
      <c r="B20" s="96"/>
      <c r="C20" s="53" t="s">
        <v>4</v>
      </c>
      <c r="D20" s="53"/>
      <c r="E20" s="53"/>
      <c r="F20" s="54">
        <v>101263</v>
      </c>
      <c r="G20" s="55">
        <f t="shared" si="1"/>
        <v>4.9292925949381567</v>
      </c>
      <c r="H20" s="86">
        <v>100806</v>
      </c>
      <c r="I20" s="55">
        <f t="shared" si="0"/>
        <v>0.45334603099020931</v>
      </c>
    </row>
    <row r="21" spans="1:9" ht="18" customHeight="1">
      <c r="A21" s="96"/>
      <c r="B21" s="96"/>
      <c r="C21" s="53" t="s">
        <v>5</v>
      </c>
      <c r="D21" s="53"/>
      <c r="E21" s="53"/>
      <c r="F21" s="54">
        <v>312122</v>
      </c>
      <c r="G21" s="55">
        <f t="shared" si="1"/>
        <v>15.193512569421086</v>
      </c>
      <c r="H21" s="86">
        <v>293949</v>
      </c>
      <c r="I21" s="55">
        <f t="shared" si="0"/>
        <v>6.1823649680726955</v>
      </c>
    </row>
    <row r="22" spans="1:9" ht="18" customHeight="1">
      <c r="A22" s="96"/>
      <c r="B22" s="96"/>
      <c r="C22" s="53" t="s">
        <v>30</v>
      </c>
      <c r="D22" s="53"/>
      <c r="E22" s="53"/>
      <c r="F22" s="54">
        <v>22169</v>
      </c>
      <c r="G22" s="55">
        <f t="shared" si="1"/>
        <v>1.07914527060411</v>
      </c>
      <c r="H22" s="86">
        <v>22474</v>
      </c>
      <c r="I22" s="55">
        <f t="shared" si="0"/>
        <v>-1.3571237874877684</v>
      </c>
    </row>
    <row r="23" spans="1:9" ht="18" customHeight="1">
      <c r="A23" s="96"/>
      <c r="B23" s="96"/>
      <c r="C23" s="53" t="s">
        <v>6</v>
      </c>
      <c r="D23" s="53"/>
      <c r="E23" s="53"/>
      <c r="F23" s="54">
        <v>267139</v>
      </c>
      <c r="G23" s="55">
        <f t="shared" si="1"/>
        <v>13.003824639988784</v>
      </c>
      <c r="H23" s="86">
        <v>434893</v>
      </c>
      <c r="I23" s="55">
        <f t="shared" si="0"/>
        <v>-38.573626156318909</v>
      </c>
    </row>
    <row r="24" spans="1:9" ht="18" customHeight="1">
      <c r="A24" s="96"/>
      <c r="B24" s="96"/>
      <c r="C24" s="53" t="s">
        <v>31</v>
      </c>
      <c r="D24" s="53"/>
      <c r="E24" s="53"/>
      <c r="F24" s="54">
        <v>10446</v>
      </c>
      <c r="G24" s="55">
        <f t="shared" si="1"/>
        <v>0.50849165486627879</v>
      </c>
      <c r="H24" s="86">
        <v>7485</v>
      </c>
      <c r="I24" s="55">
        <f t="shared" si="0"/>
        <v>39.559118236472955</v>
      </c>
    </row>
    <row r="25" spans="1:9" ht="18" customHeight="1">
      <c r="A25" s="96"/>
      <c r="B25" s="96"/>
      <c r="C25" s="53" t="s">
        <v>7</v>
      </c>
      <c r="D25" s="53"/>
      <c r="E25" s="53"/>
      <c r="F25" s="54">
        <v>180169</v>
      </c>
      <c r="G25" s="55">
        <f t="shared" si="1"/>
        <v>8.7702884324720074</v>
      </c>
      <c r="H25" s="86">
        <v>192503</v>
      </c>
      <c r="I25" s="55">
        <f t="shared" si="0"/>
        <v>-6.4071728752279178</v>
      </c>
    </row>
    <row r="26" spans="1:9" ht="18" customHeight="1">
      <c r="A26" s="96"/>
      <c r="B26" s="96"/>
      <c r="C26" s="53" t="s">
        <v>8</v>
      </c>
      <c r="D26" s="53"/>
      <c r="E26" s="53"/>
      <c r="F26" s="54">
        <v>430134</v>
      </c>
      <c r="G26" s="55">
        <f t="shared" si="1"/>
        <v>20.938115017638516</v>
      </c>
      <c r="H26" s="86">
        <v>491378</v>
      </c>
      <c r="I26" s="55">
        <f t="shared" si="0"/>
        <v>-12.463724464668747</v>
      </c>
    </row>
    <row r="27" spans="1:9" ht="18" customHeight="1">
      <c r="A27" s="96"/>
      <c r="B27" s="96"/>
      <c r="C27" s="53" t="s">
        <v>9</v>
      </c>
      <c r="D27" s="53"/>
      <c r="E27" s="53"/>
      <c r="F27" s="54">
        <f>SUM(F9,F20:F26)</f>
        <v>2054311</v>
      </c>
      <c r="G27" s="55">
        <f t="shared" si="1"/>
        <v>100</v>
      </c>
      <c r="H27" s="86">
        <f>SUM(H9,H20:H26)</f>
        <v>2277787</v>
      </c>
      <c r="I27" s="55">
        <f t="shared" si="0"/>
        <v>-9.8111017404173388</v>
      </c>
    </row>
    <row r="28" spans="1:9" ht="18" customHeight="1">
      <c r="A28" s="96"/>
      <c r="B28" s="96" t="s">
        <v>88</v>
      </c>
      <c r="C28" s="60" t="s">
        <v>10</v>
      </c>
      <c r="D28" s="53"/>
      <c r="E28" s="53"/>
      <c r="F28" s="54">
        <v>678947</v>
      </c>
      <c r="G28" s="55">
        <f t="shared" ref="G28:G45" si="2">F28/$F$45*100</f>
        <v>34.05967882075084</v>
      </c>
      <c r="H28" s="86">
        <v>748271</v>
      </c>
      <c r="I28" s="55">
        <f t="shared" si="0"/>
        <v>-9.2645578941319418</v>
      </c>
    </row>
    <row r="29" spans="1:9" ht="18" customHeight="1">
      <c r="A29" s="96"/>
      <c r="B29" s="96"/>
      <c r="C29" s="62"/>
      <c r="D29" s="53" t="s">
        <v>11</v>
      </c>
      <c r="E29" s="53"/>
      <c r="F29" s="54">
        <v>372313</v>
      </c>
      <c r="G29" s="55">
        <f t="shared" si="2"/>
        <v>18.677247562460998</v>
      </c>
      <c r="H29" s="86">
        <v>384030</v>
      </c>
      <c r="I29" s="55">
        <f t="shared" si="0"/>
        <v>-3.0510637189802847</v>
      </c>
    </row>
    <row r="30" spans="1:9" ht="18" customHeight="1">
      <c r="A30" s="96"/>
      <c r="B30" s="96"/>
      <c r="C30" s="62"/>
      <c r="D30" s="53" t="s">
        <v>32</v>
      </c>
      <c r="E30" s="53"/>
      <c r="F30" s="54">
        <v>64339</v>
      </c>
      <c r="G30" s="55">
        <f t="shared" si="2"/>
        <v>3.2275946070139319</v>
      </c>
      <c r="H30" s="86">
        <v>67635</v>
      </c>
      <c r="I30" s="55">
        <f t="shared" si="0"/>
        <v>-4.8732165299031571</v>
      </c>
    </row>
    <row r="31" spans="1:9" ht="18" customHeight="1">
      <c r="A31" s="96"/>
      <c r="B31" s="96"/>
      <c r="C31" s="61"/>
      <c r="D31" s="53" t="s">
        <v>12</v>
      </c>
      <c r="E31" s="53"/>
      <c r="F31" s="54">
        <v>242295</v>
      </c>
      <c r="G31" s="55">
        <f t="shared" si="2"/>
        <v>12.154836651275907</v>
      </c>
      <c r="H31" s="86">
        <v>296607</v>
      </c>
      <c r="I31" s="55">
        <f t="shared" si="0"/>
        <v>-18.311098524309944</v>
      </c>
    </row>
    <row r="32" spans="1:9" ht="18" customHeight="1">
      <c r="A32" s="96"/>
      <c r="B32" s="96"/>
      <c r="C32" s="60" t="s">
        <v>13</v>
      </c>
      <c r="D32" s="53"/>
      <c r="E32" s="53"/>
      <c r="F32" s="54">
        <v>1062604</v>
      </c>
      <c r="G32" s="55">
        <f t="shared" si="2"/>
        <v>53.306003198548815</v>
      </c>
      <c r="H32" s="86">
        <v>1193823</v>
      </c>
      <c r="I32" s="55">
        <f t="shared" si="0"/>
        <v>-10.991495389182482</v>
      </c>
    </row>
    <row r="33" spans="1:9" ht="18" customHeight="1">
      <c r="A33" s="96"/>
      <c r="B33" s="96"/>
      <c r="C33" s="62"/>
      <c r="D33" s="53" t="s">
        <v>14</v>
      </c>
      <c r="E33" s="53"/>
      <c r="F33" s="54">
        <v>57092</v>
      </c>
      <c r="G33" s="55">
        <f t="shared" si="2"/>
        <v>2.864045622462883</v>
      </c>
      <c r="H33" s="86">
        <v>93061</v>
      </c>
      <c r="I33" s="55">
        <f t="shared" si="0"/>
        <v>-38.650992359849987</v>
      </c>
    </row>
    <row r="34" spans="1:9" ht="18" customHeight="1">
      <c r="A34" s="96"/>
      <c r="B34" s="96"/>
      <c r="C34" s="62"/>
      <c r="D34" s="53" t="s">
        <v>33</v>
      </c>
      <c r="E34" s="53"/>
      <c r="F34" s="54">
        <v>7390</v>
      </c>
      <c r="G34" s="55">
        <f t="shared" si="2"/>
        <v>0.3707226432775293</v>
      </c>
      <c r="H34" s="86">
        <v>7386</v>
      </c>
      <c r="I34" s="55">
        <f t="shared" si="0"/>
        <v>5.4156512320613359E-2</v>
      </c>
    </row>
    <row r="35" spans="1:9" ht="18" customHeight="1">
      <c r="A35" s="96"/>
      <c r="B35" s="96"/>
      <c r="C35" s="62"/>
      <c r="D35" s="53" t="s">
        <v>34</v>
      </c>
      <c r="E35" s="53"/>
      <c r="F35" s="54">
        <v>632430</v>
      </c>
      <c r="G35" s="55">
        <f t="shared" si="2"/>
        <v>31.726132785927991</v>
      </c>
      <c r="H35" s="86">
        <v>707676</v>
      </c>
      <c r="I35" s="55">
        <f t="shared" si="0"/>
        <v>-10.632831973954183</v>
      </c>
    </row>
    <row r="36" spans="1:9" ht="18" customHeight="1">
      <c r="A36" s="96"/>
      <c r="B36" s="96"/>
      <c r="C36" s="62"/>
      <c r="D36" s="53" t="s">
        <v>35</v>
      </c>
      <c r="E36" s="53"/>
      <c r="F36" s="54">
        <v>33532</v>
      </c>
      <c r="G36" s="55">
        <f t="shared" si="2"/>
        <v>1.6821477231910842</v>
      </c>
      <c r="H36" s="86">
        <v>33744</v>
      </c>
      <c r="I36" s="55">
        <f t="shared" si="0"/>
        <v>-0.62825983878614933</v>
      </c>
    </row>
    <row r="37" spans="1:9" ht="18" customHeight="1">
      <c r="A37" s="96"/>
      <c r="B37" s="96"/>
      <c r="C37" s="62"/>
      <c r="D37" s="53" t="s">
        <v>15</v>
      </c>
      <c r="E37" s="53"/>
      <c r="F37" s="54">
        <v>48618</v>
      </c>
      <c r="G37" s="55">
        <f t="shared" si="2"/>
        <v>2.438943636111897</v>
      </c>
      <c r="H37" s="86">
        <v>42310</v>
      </c>
      <c r="I37" s="55">
        <f t="shared" si="0"/>
        <v>14.909004963365625</v>
      </c>
    </row>
    <row r="38" spans="1:9" ht="18" customHeight="1">
      <c r="A38" s="96"/>
      <c r="B38" s="96"/>
      <c r="C38" s="61"/>
      <c r="D38" s="53" t="s">
        <v>36</v>
      </c>
      <c r="E38" s="53"/>
      <c r="F38" s="54">
        <v>283543</v>
      </c>
      <c r="G38" s="55">
        <f t="shared" si="2"/>
        <v>14.224060953023072</v>
      </c>
      <c r="H38" s="86">
        <v>309645</v>
      </c>
      <c r="I38" s="55">
        <f t="shared" si="0"/>
        <v>-8.4296533126644988</v>
      </c>
    </row>
    <row r="39" spans="1:9" ht="18" customHeight="1">
      <c r="A39" s="96"/>
      <c r="B39" s="96"/>
      <c r="C39" s="60" t="s">
        <v>16</v>
      </c>
      <c r="D39" s="53"/>
      <c r="E39" s="53"/>
      <c r="F39" s="54">
        <v>251853</v>
      </c>
      <c r="G39" s="55">
        <f t="shared" si="2"/>
        <v>12.634317980700349</v>
      </c>
      <c r="H39" s="86">
        <v>260963</v>
      </c>
      <c r="I39" s="55">
        <f t="shared" si="0"/>
        <v>-3.4909163367986995</v>
      </c>
    </row>
    <row r="40" spans="1:9" ht="18" customHeight="1">
      <c r="A40" s="96"/>
      <c r="B40" s="96"/>
      <c r="C40" s="62"/>
      <c r="D40" s="60" t="s">
        <v>17</v>
      </c>
      <c r="E40" s="53"/>
      <c r="F40" s="54">
        <v>229641</v>
      </c>
      <c r="G40" s="55">
        <f t="shared" si="2"/>
        <v>11.520043102150893</v>
      </c>
      <c r="H40" s="86">
        <v>249928</v>
      </c>
      <c r="I40" s="55">
        <f t="shared" si="0"/>
        <v>-8.1171377356678676</v>
      </c>
    </row>
    <row r="41" spans="1:9" ht="18" customHeight="1">
      <c r="A41" s="96"/>
      <c r="B41" s="96"/>
      <c r="C41" s="62"/>
      <c r="D41" s="62"/>
      <c r="E41" s="56" t="s">
        <v>91</v>
      </c>
      <c r="F41" s="54">
        <v>169004</v>
      </c>
      <c r="G41" s="55">
        <f t="shared" si="2"/>
        <v>8.4781609748952054</v>
      </c>
      <c r="H41" s="86">
        <v>181300</v>
      </c>
      <c r="I41" s="57">
        <f t="shared" si="0"/>
        <v>-6.782129067843357</v>
      </c>
    </row>
    <row r="42" spans="1:9" ht="18" customHeight="1">
      <c r="A42" s="96"/>
      <c r="B42" s="96"/>
      <c r="C42" s="62"/>
      <c r="D42" s="61"/>
      <c r="E42" s="47" t="s">
        <v>37</v>
      </c>
      <c r="F42" s="54">
        <v>60637</v>
      </c>
      <c r="G42" s="55">
        <f t="shared" si="2"/>
        <v>3.0418821272556893</v>
      </c>
      <c r="H42" s="86">
        <v>68628</v>
      </c>
      <c r="I42" s="57">
        <f t="shared" si="0"/>
        <v>-11.643935419945217</v>
      </c>
    </row>
    <row r="43" spans="1:9" ht="18" customHeight="1">
      <c r="A43" s="96"/>
      <c r="B43" s="96"/>
      <c r="C43" s="62"/>
      <c r="D43" s="53" t="s">
        <v>38</v>
      </c>
      <c r="E43" s="53"/>
      <c r="F43" s="54">
        <v>22212</v>
      </c>
      <c r="G43" s="55">
        <f t="shared" si="2"/>
        <v>1.1142748785494561</v>
      </c>
      <c r="H43" s="86">
        <v>11035</v>
      </c>
      <c r="I43" s="57">
        <f t="shared" si="0"/>
        <v>101.28681468056185</v>
      </c>
    </row>
    <row r="44" spans="1:9" ht="18" customHeight="1">
      <c r="A44" s="96"/>
      <c r="B44" s="96"/>
      <c r="C44" s="61"/>
      <c r="D44" s="53" t="s">
        <v>39</v>
      </c>
      <c r="E44" s="53"/>
      <c r="F44" s="94">
        <v>0</v>
      </c>
      <c r="G44" s="55">
        <f t="shared" si="2"/>
        <v>0</v>
      </c>
      <c r="H44" s="86">
        <v>0</v>
      </c>
      <c r="I44" s="55" t="e">
        <f t="shared" si="0"/>
        <v>#DIV/0!</v>
      </c>
    </row>
    <row r="45" spans="1:9" ht="18" customHeight="1">
      <c r="A45" s="96"/>
      <c r="B45" s="96"/>
      <c r="C45" s="47" t="s">
        <v>18</v>
      </c>
      <c r="D45" s="47"/>
      <c r="E45" s="47"/>
      <c r="F45" s="54">
        <f>SUM(F28,F32,F39)</f>
        <v>1993404</v>
      </c>
      <c r="G45" s="55">
        <f t="shared" si="2"/>
        <v>100</v>
      </c>
      <c r="H45" s="86">
        <f>SUM(H28,H32,H39)</f>
        <v>2203057</v>
      </c>
      <c r="I45" s="55">
        <f t="shared" si="0"/>
        <v>-9.5164582668537445</v>
      </c>
    </row>
    <row r="46" spans="1:9">
      <c r="A46" s="23" t="s">
        <v>19</v>
      </c>
    </row>
    <row r="47" spans="1:9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I11" sqref="I11"/>
    </sheetView>
  </sheetViews>
  <sheetFormatPr defaultColWidth="9" defaultRowHeight="13.5"/>
  <cols>
    <col min="1" max="1" width="5.375" style="2" customWidth="1"/>
    <col min="2" max="2" width="3.125" style="2" customWidth="1"/>
    <col min="3" max="3" width="34.75" style="2" customWidth="1"/>
    <col min="4" max="9" width="11.875" style="2" customWidth="1"/>
    <col min="10" max="16384" width="9" style="2"/>
  </cols>
  <sheetData>
    <row r="1" spans="1:9" ht="33.950000000000003" customHeight="1">
      <c r="A1" s="33" t="s">
        <v>0</v>
      </c>
      <c r="B1" s="33"/>
      <c r="C1" s="21" t="s">
        <v>269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96" t="s">
        <v>115</v>
      </c>
      <c r="B7" s="60" t="s">
        <v>116</v>
      </c>
      <c r="C7" s="53"/>
      <c r="D7" s="65" t="s">
        <v>117</v>
      </c>
      <c r="E7" s="88">
        <v>1656889</v>
      </c>
      <c r="F7" s="88">
        <v>2136593</v>
      </c>
      <c r="G7" s="88">
        <v>2528210</v>
      </c>
      <c r="H7" s="88">
        <v>2277786</v>
      </c>
      <c r="I7" s="36">
        <v>2054311</v>
      </c>
    </row>
    <row r="8" spans="1:9" ht="27" customHeight="1">
      <c r="A8" s="96"/>
      <c r="B8" s="78"/>
      <c r="C8" s="53" t="s">
        <v>118</v>
      </c>
      <c r="D8" s="65" t="s">
        <v>41</v>
      </c>
      <c r="E8" s="87">
        <v>968675</v>
      </c>
      <c r="F8" s="87">
        <v>991156</v>
      </c>
      <c r="G8" s="87">
        <v>1125265</v>
      </c>
      <c r="H8" s="70">
        <v>1131805</v>
      </c>
      <c r="I8" s="70">
        <v>1146916</v>
      </c>
    </row>
    <row r="9" spans="1:9" ht="27" customHeight="1">
      <c r="A9" s="96"/>
      <c r="B9" s="53" t="s">
        <v>119</v>
      </c>
      <c r="C9" s="53"/>
      <c r="D9" s="65"/>
      <c r="E9" s="87">
        <v>1616681</v>
      </c>
      <c r="F9" s="87">
        <v>2018161</v>
      </c>
      <c r="G9" s="87">
        <v>2461286</v>
      </c>
      <c r="H9" s="71">
        <v>2203057</v>
      </c>
      <c r="I9" s="71">
        <v>1993404</v>
      </c>
    </row>
    <row r="10" spans="1:9" ht="27" customHeight="1">
      <c r="A10" s="96"/>
      <c r="B10" s="53" t="s">
        <v>120</v>
      </c>
      <c r="C10" s="53"/>
      <c r="D10" s="65"/>
      <c r="E10" s="87">
        <v>40208</v>
      </c>
      <c r="F10" s="87">
        <v>118432</v>
      </c>
      <c r="G10" s="87">
        <v>66924</v>
      </c>
      <c r="H10" s="71">
        <v>74729</v>
      </c>
      <c r="I10" s="71">
        <v>60906</v>
      </c>
    </row>
    <row r="11" spans="1:9" ht="27" customHeight="1">
      <c r="A11" s="96"/>
      <c r="B11" s="53" t="s">
        <v>121</v>
      </c>
      <c r="C11" s="53"/>
      <c r="D11" s="65"/>
      <c r="E11" s="87">
        <v>36127</v>
      </c>
      <c r="F11" s="87">
        <v>84336</v>
      </c>
      <c r="G11" s="87">
        <v>45649</v>
      </c>
      <c r="H11" s="71">
        <v>44532</v>
      </c>
      <c r="I11" s="71">
        <v>49069</v>
      </c>
    </row>
    <row r="12" spans="1:9" ht="27" customHeight="1">
      <c r="A12" s="96"/>
      <c r="B12" s="53" t="s">
        <v>122</v>
      </c>
      <c r="C12" s="53"/>
      <c r="D12" s="65"/>
      <c r="E12" s="87">
        <v>4082</v>
      </c>
      <c r="F12" s="87">
        <v>34096</v>
      </c>
      <c r="G12" s="87">
        <v>21274</v>
      </c>
      <c r="H12" s="71">
        <v>30197</v>
      </c>
      <c r="I12" s="71">
        <v>11837</v>
      </c>
    </row>
    <row r="13" spans="1:9" ht="27" customHeight="1">
      <c r="A13" s="96"/>
      <c r="B13" s="53" t="s">
        <v>123</v>
      </c>
      <c r="C13" s="53"/>
      <c r="D13" s="65"/>
      <c r="E13" s="87">
        <v>-148</v>
      </c>
      <c r="F13" s="87">
        <v>30014</v>
      </c>
      <c r="G13" s="87">
        <v>-12821</v>
      </c>
      <c r="H13" s="71">
        <v>8922</v>
      </c>
      <c r="I13" s="71">
        <v>-18359</v>
      </c>
    </row>
    <row r="14" spans="1:9" ht="27" customHeight="1">
      <c r="A14" s="96"/>
      <c r="B14" s="53" t="s">
        <v>124</v>
      </c>
      <c r="C14" s="53"/>
      <c r="D14" s="65"/>
      <c r="E14" s="87">
        <v>256</v>
      </c>
      <c r="F14" s="87">
        <v>0</v>
      </c>
      <c r="G14" s="87">
        <v>0</v>
      </c>
      <c r="H14" s="71">
        <v>0</v>
      </c>
      <c r="I14" s="95" t="s">
        <v>270</v>
      </c>
    </row>
    <row r="15" spans="1:9" ht="27" customHeight="1">
      <c r="A15" s="96"/>
      <c r="B15" s="53" t="s">
        <v>125</v>
      </c>
      <c r="C15" s="53"/>
      <c r="D15" s="65"/>
      <c r="E15" s="87">
        <v>-6390</v>
      </c>
      <c r="F15" s="87">
        <v>27222</v>
      </c>
      <c r="G15" s="87">
        <v>-2584</v>
      </c>
      <c r="H15" s="71">
        <v>8933</v>
      </c>
      <c r="I15" s="71">
        <v>-18346</v>
      </c>
    </row>
    <row r="16" spans="1:9" ht="27" customHeight="1">
      <c r="A16" s="96"/>
      <c r="B16" s="53" t="s">
        <v>126</v>
      </c>
      <c r="C16" s="53"/>
      <c r="D16" s="65" t="s">
        <v>42</v>
      </c>
      <c r="E16" s="87">
        <v>77687</v>
      </c>
      <c r="F16" s="87">
        <v>80390</v>
      </c>
      <c r="G16" s="87">
        <v>156839</v>
      </c>
      <c r="H16" s="71">
        <v>180115</v>
      </c>
      <c r="I16" s="71">
        <v>190048</v>
      </c>
    </row>
    <row r="17" spans="1:9" ht="27" customHeight="1">
      <c r="A17" s="96"/>
      <c r="B17" s="53" t="s">
        <v>127</v>
      </c>
      <c r="C17" s="53"/>
      <c r="D17" s="65" t="s">
        <v>43</v>
      </c>
      <c r="E17" s="87">
        <v>42508</v>
      </c>
      <c r="F17" s="87">
        <v>42546</v>
      </c>
      <c r="G17" s="87">
        <v>34610</v>
      </c>
      <c r="H17" s="71">
        <v>49709</v>
      </c>
      <c r="I17" s="71">
        <v>75201</v>
      </c>
    </row>
    <row r="18" spans="1:9" ht="27" customHeight="1">
      <c r="A18" s="96"/>
      <c r="B18" s="53" t="s">
        <v>128</v>
      </c>
      <c r="C18" s="53"/>
      <c r="D18" s="65" t="s">
        <v>44</v>
      </c>
      <c r="E18" s="87">
        <v>3692783</v>
      </c>
      <c r="F18" s="87">
        <v>3775546</v>
      </c>
      <c r="G18" s="87">
        <v>3883339</v>
      </c>
      <c r="H18" s="71">
        <v>3805308</v>
      </c>
      <c r="I18" s="71">
        <v>3769284</v>
      </c>
    </row>
    <row r="19" spans="1:9" ht="27" customHeight="1">
      <c r="A19" s="96"/>
      <c r="B19" s="53" t="s">
        <v>129</v>
      </c>
      <c r="C19" s="53"/>
      <c r="D19" s="65" t="s">
        <v>130</v>
      </c>
      <c r="E19" s="87">
        <f>E17+E18-E16</f>
        <v>3657604</v>
      </c>
      <c r="F19" s="87">
        <f>F17+F18-F16</f>
        <v>3737702</v>
      </c>
      <c r="G19" s="87">
        <f>G17+G18-G16</f>
        <v>3761110</v>
      </c>
      <c r="H19" s="87">
        <f>H17+H18-H16</f>
        <v>3674902</v>
      </c>
      <c r="I19" s="69">
        <f>I17+I18-I16</f>
        <v>3654437</v>
      </c>
    </row>
    <row r="20" spans="1:9" ht="27" customHeight="1">
      <c r="A20" s="96"/>
      <c r="B20" s="53" t="s">
        <v>131</v>
      </c>
      <c r="C20" s="53"/>
      <c r="D20" s="65" t="s">
        <v>132</v>
      </c>
      <c r="E20" s="72">
        <f>E18/E8</f>
        <v>3.812200170335768</v>
      </c>
      <c r="F20" s="72">
        <f>F18/F8</f>
        <v>3.8092348732187467</v>
      </c>
      <c r="G20" s="72">
        <f>G18/G8</f>
        <v>3.4510439763078029</v>
      </c>
      <c r="H20" s="72">
        <f>H18/H8</f>
        <v>3.362158675743613</v>
      </c>
      <c r="I20" s="72">
        <f>I18/I8</f>
        <v>3.2864516669049868</v>
      </c>
    </row>
    <row r="21" spans="1:9" ht="27" customHeight="1">
      <c r="A21" s="96"/>
      <c r="B21" s="53" t="s">
        <v>133</v>
      </c>
      <c r="C21" s="53"/>
      <c r="D21" s="65" t="s">
        <v>134</v>
      </c>
      <c r="E21" s="72">
        <f>E19/E8</f>
        <v>3.7758835522750149</v>
      </c>
      <c r="F21" s="72">
        <f>F19/F8</f>
        <v>3.7710531944517309</v>
      </c>
      <c r="G21" s="72">
        <f>G19/G8</f>
        <v>3.3424215629207343</v>
      </c>
      <c r="H21" s="72">
        <f>H19/H8</f>
        <v>3.2469391812193797</v>
      </c>
      <c r="I21" s="72">
        <f>I19/I8</f>
        <v>3.1863161731111957</v>
      </c>
    </row>
    <row r="22" spans="1:9" ht="27" customHeight="1">
      <c r="A22" s="96"/>
      <c r="B22" s="53" t="s">
        <v>135</v>
      </c>
      <c r="C22" s="53"/>
      <c r="D22" s="65" t="s">
        <v>136</v>
      </c>
      <c r="E22" s="87">
        <f>E18/E24*1000000</f>
        <v>723854.25152639707</v>
      </c>
      <c r="F22" s="87">
        <f>F18/F24*1000000</f>
        <v>735226.61373021652</v>
      </c>
      <c r="G22" s="87">
        <f>G18/G24*1000000</f>
        <v>756217.55977452931</v>
      </c>
      <c r="H22" s="87">
        <f>H18/H24*1000000</f>
        <v>741022.28261568071</v>
      </c>
      <c r="I22" s="69">
        <f>I18/I24*1000000</f>
        <v>734007.19035272917</v>
      </c>
    </row>
    <row r="23" spans="1:9" ht="27" customHeight="1">
      <c r="A23" s="96"/>
      <c r="B23" s="53" t="s">
        <v>137</v>
      </c>
      <c r="C23" s="53"/>
      <c r="D23" s="65" t="s">
        <v>138</v>
      </c>
      <c r="E23" s="87">
        <f>E19/E24*1000000</f>
        <v>716958.51226566953</v>
      </c>
      <c r="F23" s="87">
        <f>F19/F24*1000000</f>
        <v>727857.10585771117</v>
      </c>
      <c r="G23" s="87">
        <f>G19/G24*1000000</f>
        <v>732415.43585135881</v>
      </c>
      <c r="H23" s="87">
        <f>H19/H24*1000000</f>
        <v>715627.81998958555</v>
      </c>
      <c r="I23" s="69">
        <f>I19/I24*1000000</f>
        <v>711642.59172061773</v>
      </c>
    </row>
    <row r="24" spans="1:9" ht="27" customHeight="1">
      <c r="A24" s="96"/>
      <c r="B24" s="73" t="s">
        <v>139</v>
      </c>
      <c r="C24" s="74"/>
      <c r="D24" s="65" t="s">
        <v>140</v>
      </c>
      <c r="E24" s="87">
        <v>5101556</v>
      </c>
      <c r="F24" s="87">
        <v>5135214</v>
      </c>
      <c r="G24" s="71">
        <v>5135214</v>
      </c>
      <c r="H24" s="71">
        <v>5135214</v>
      </c>
      <c r="I24" s="71">
        <v>5135214</v>
      </c>
    </row>
    <row r="25" spans="1:9" ht="27" customHeight="1">
      <c r="A25" s="96"/>
      <c r="B25" s="47" t="s">
        <v>141</v>
      </c>
      <c r="C25" s="47"/>
      <c r="D25" s="47"/>
      <c r="E25" s="87">
        <v>931456</v>
      </c>
      <c r="F25" s="87">
        <v>950798</v>
      </c>
      <c r="G25" s="87">
        <v>1001854</v>
      </c>
      <c r="H25" s="86">
        <v>988028</v>
      </c>
      <c r="I25" s="54">
        <v>1007208</v>
      </c>
    </row>
    <row r="26" spans="1:9" ht="27" customHeight="1">
      <c r="A26" s="96"/>
      <c r="B26" s="47" t="s">
        <v>142</v>
      </c>
      <c r="C26" s="47"/>
      <c r="D26" s="47"/>
      <c r="E26" s="75">
        <v>0.65400000000000003</v>
      </c>
      <c r="F26" s="75">
        <v>0.65800000000000003</v>
      </c>
      <c r="G26" s="75">
        <v>0.62807999999999997</v>
      </c>
      <c r="H26" s="76">
        <v>0.62026999999999999</v>
      </c>
      <c r="I26" s="76">
        <v>0.61399999999999999</v>
      </c>
    </row>
    <row r="27" spans="1:9" ht="27" customHeight="1">
      <c r="A27" s="96"/>
      <c r="B27" s="47" t="s">
        <v>143</v>
      </c>
      <c r="C27" s="47"/>
      <c r="D27" s="47"/>
      <c r="E27" s="57">
        <v>0.4</v>
      </c>
      <c r="F27" s="57">
        <v>3.6</v>
      </c>
      <c r="G27" s="57">
        <v>2.1</v>
      </c>
      <c r="H27" s="55">
        <v>3.1</v>
      </c>
      <c r="I27" s="55">
        <v>1.2</v>
      </c>
    </row>
    <row r="28" spans="1:9" ht="27" customHeight="1">
      <c r="A28" s="96"/>
      <c r="B28" s="47" t="s">
        <v>144</v>
      </c>
      <c r="C28" s="47"/>
      <c r="D28" s="47"/>
      <c r="E28" s="57">
        <v>98.3</v>
      </c>
      <c r="F28" s="57">
        <v>97.1</v>
      </c>
      <c r="G28" s="57">
        <v>89.2</v>
      </c>
      <c r="H28" s="55">
        <v>96.2</v>
      </c>
      <c r="I28" s="55">
        <v>97.3</v>
      </c>
    </row>
    <row r="29" spans="1:9" ht="27" customHeight="1">
      <c r="A29" s="96"/>
      <c r="B29" s="47" t="s">
        <v>145</v>
      </c>
      <c r="C29" s="47"/>
      <c r="D29" s="47"/>
      <c r="E29" s="57">
        <v>51.9</v>
      </c>
      <c r="F29" s="57">
        <v>45.1</v>
      </c>
      <c r="G29" s="57">
        <v>46.1</v>
      </c>
      <c r="H29" s="55">
        <v>55</v>
      </c>
      <c r="I29" s="55">
        <v>57.9</v>
      </c>
    </row>
    <row r="30" spans="1:9" ht="27" customHeight="1">
      <c r="A30" s="96"/>
      <c r="B30" s="96" t="s">
        <v>146</v>
      </c>
      <c r="C30" s="47" t="s">
        <v>147</v>
      </c>
      <c r="D30" s="47"/>
      <c r="E30" s="57">
        <v>0</v>
      </c>
      <c r="F30" s="57">
        <v>0</v>
      </c>
      <c r="G30" s="57">
        <v>0</v>
      </c>
      <c r="H30" s="55">
        <v>0</v>
      </c>
      <c r="I30" s="55">
        <v>0</v>
      </c>
    </row>
    <row r="31" spans="1:9" ht="27" customHeight="1">
      <c r="A31" s="96"/>
      <c r="B31" s="96"/>
      <c r="C31" s="47" t="s">
        <v>148</v>
      </c>
      <c r="D31" s="47"/>
      <c r="E31" s="57">
        <v>0</v>
      </c>
      <c r="F31" s="57">
        <v>0</v>
      </c>
      <c r="G31" s="57">
        <v>0</v>
      </c>
      <c r="H31" s="55">
        <v>0</v>
      </c>
      <c r="I31" s="55">
        <v>0</v>
      </c>
    </row>
    <row r="32" spans="1:9" ht="27" customHeight="1">
      <c r="A32" s="96"/>
      <c r="B32" s="96"/>
      <c r="C32" s="47" t="s">
        <v>149</v>
      </c>
      <c r="D32" s="47"/>
      <c r="E32" s="57">
        <v>11.7</v>
      </c>
      <c r="F32" s="57">
        <v>11.5</v>
      </c>
      <c r="G32" s="57">
        <v>11.1</v>
      </c>
      <c r="H32" s="55">
        <v>11.2</v>
      </c>
      <c r="I32" s="55">
        <v>11.3</v>
      </c>
    </row>
    <row r="33" spans="1:9" ht="27" customHeight="1">
      <c r="A33" s="96"/>
      <c r="B33" s="96"/>
      <c r="C33" s="47" t="s">
        <v>150</v>
      </c>
      <c r="D33" s="47"/>
      <c r="E33" s="57">
        <v>263.3</v>
      </c>
      <c r="F33" s="57">
        <v>262.5</v>
      </c>
      <c r="G33" s="57">
        <v>245.6</v>
      </c>
      <c r="H33" s="77">
        <v>250.7</v>
      </c>
      <c r="I33" s="77">
        <v>248.4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view="pageBreakPreview" zoomScale="70" zoomScaleNormal="100" zoomScaleSheetLayoutView="7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M28" sqref="M28"/>
    </sheetView>
  </sheetViews>
  <sheetFormatPr defaultColWidth="9" defaultRowHeight="13.5"/>
  <cols>
    <col min="1" max="1" width="3.625" style="2" customWidth="1"/>
    <col min="2" max="3" width="1.625" style="2" customWidth="1"/>
    <col min="4" max="4" width="22.625" style="2" customWidth="1"/>
    <col min="5" max="5" width="10.625" style="2" customWidth="1"/>
    <col min="6" max="21" width="13.625" style="2" customWidth="1"/>
    <col min="22" max="25" width="12" style="2" customWidth="1"/>
    <col min="26" max="16384" width="9" style="2"/>
  </cols>
  <sheetData>
    <row r="1" spans="1:25" ht="33.950000000000003" customHeight="1">
      <c r="A1" s="20" t="s">
        <v>0</v>
      </c>
      <c r="B1" s="11"/>
      <c r="C1" s="11"/>
      <c r="D1" s="22" t="s">
        <v>269</v>
      </c>
      <c r="E1" s="13"/>
      <c r="F1" s="13"/>
      <c r="G1" s="13"/>
    </row>
    <row r="2" spans="1:25" ht="15" customHeight="1"/>
    <row r="3" spans="1:25" ht="15" customHeight="1">
      <c r="A3" s="14" t="s">
        <v>151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5.95" customHeight="1">
      <c r="A5" s="12" t="s">
        <v>246</v>
      </c>
      <c r="B5" s="12"/>
      <c r="C5" s="12"/>
      <c r="D5" s="12"/>
      <c r="K5" s="15"/>
      <c r="O5" s="15" t="s">
        <v>47</v>
      </c>
    </row>
    <row r="6" spans="1:25" ht="15.95" customHeight="1">
      <c r="A6" s="108" t="s">
        <v>48</v>
      </c>
      <c r="B6" s="109"/>
      <c r="C6" s="109"/>
      <c r="D6" s="109"/>
      <c r="E6" s="109"/>
      <c r="F6" s="115" t="s">
        <v>258</v>
      </c>
      <c r="G6" s="102"/>
      <c r="H6" s="115" t="s">
        <v>259</v>
      </c>
      <c r="I6" s="102"/>
      <c r="J6" s="116" t="s">
        <v>260</v>
      </c>
      <c r="K6" s="102"/>
      <c r="L6" s="115" t="s">
        <v>261</v>
      </c>
      <c r="M6" s="102"/>
      <c r="N6" s="117" t="s">
        <v>262</v>
      </c>
      <c r="O6" s="117"/>
    </row>
    <row r="7" spans="1:25" ht="15.95" customHeight="1">
      <c r="A7" s="109"/>
      <c r="B7" s="109"/>
      <c r="C7" s="109"/>
      <c r="D7" s="109"/>
      <c r="E7" s="109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</row>
    <row r="8" spans="1:25" ht="15.95" customHeight="1">
      <c r="A8" s="106" t="s">
        <v>82</v>
      </c>
      <c r="B8" s="60" t="s">
        <v>49</v>
      </c>
      <c r="C8" s="53"/>
      <c r="D8" s="53"/>
      <c r="E8" s="65" t="s">
        <v>40</v>
      </c>
      <c r="F8" s="91">
        <v>539</v>
      </c>
      <c r="G8" s="85">
        <v>479</v>
      </c>
      <c r="H8" s="91">
        <v>2439</v>
      </c>
      <c r="I8" s="85">
        <v>2219</v>
      </c>
      <c r="J8" s="91">
        <v>674</v>
      </c>
      <c r="K8" s="85">
        <v>434</v>
      </c>
      <c r="L8" s="91">
        <v>2521</v>
      </c>
      <c r="M8" s="82">
        <v>2635</v>
      </c>
      <c r="N8" s="91">
        <v>18656</v>
      </c>
      <c r="O8" s="85">
        <v>17923</v>
      </c>
      <c r="P8" s="27"/>
      <c r="Q8" s="27"/>
      <c r="R8" s="27"/>
      <c r="S8" s="27"/>
      <c r="T8" s="27"/>
      <c r="U8" s="27"/>
      <c r="V8" s="27"/>
      <c r="W8" s="27"/>
      <c r="X8" s="27"/>
      <c r="Y8" s="27"/>
    </row>
    <row r="9" spans="1:25" ht="15.95" customHeight="1">
      <c r="A9" s="106"/>
      <c r="B9" s="62"/>
      <c r="C9" s="53" t="s">
        <v>50</v>
      </c>
      <c r="D9" s="53"/>
      <c r="E9" s="65" t="s">
        <v>41</v>
      </c>
      <c r="F9" s="91">
        <v>539</v>
      </c>
      <c r="G9" s="85">
        <v>479</v>
      </c>
      <c r="H9" s="91">
        <v>2438</v>
      </c>
      <c r="I9" s="85">
        <v>2218</v>
      </c>
      <c r="J9" s="91">
        <v>674</v>
      </c>
      <c r="K9" s="85">
        <v>428</v>
      </c>
      <c r="L9" s="91">
        <v>2515</v>
      </c>
      <c r="M9" s="82">
        <v>2632</v>
      </c>
      <c r="N9" s="91">
        <v>18656</v>
      </c>
      <c r="O9" s="85">
        <v>17923</v>
      </c>
      <c r="P9" s="27"/>
      <c r="Q9" s="27"/>
      <c r="R9" s="27"/>
      <c r="S9" s="27"/>
      <c r="T9" s="27"/>
      <c r="U9" s="27"/>
      <c r="V9" s="27"/>
      <c r="W9" s="27"/>
      <c r="X9" s="27"/>
      <c r="Y9" s="27"/>
    </row>
    <row r="10" spans="1:25" ht="15.95" customHeight="1">
      <c r="A10" s="106"/>
      <c r="B10" s="61"/>
      <c r="C10" s="53" t="s">
        <v>51</v>
      </c>
      <c r="D10" s="53"/>
      <c r="E10" s="65" t="s">
        <v>42</v>
      </c>
      <c r="F10" s="91">
        <v>0</v>
      </c>
      <c r="G10" s="85">
        <v>0</v>
      </c>
      <c r="H10" s="91">
        <v>1</v>
      </c>
      <c r="I10" s="85">
        <v>1</v>
      </c>
      <c r="J10" s="66">
        <v>0</v>
      </c>
      <c r="K10" s="66">
        <v>7</v>
      </c>
      <c r="L10" s="91">
        <v>6</v>
      </c>
      <c r="M10" s="82">
        <v>3</v>
      </c>
      <c r="N10" s="91">
        <v>0</v>
      </c>
      <c r="O10" s="85">
        <v>0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5.95" customHeight="1">
      <c r="A11" s="106"/>
      <c r="B11" s="60" t="s">
        <v>52</v>
      </c>
      <c r="C11" s="53"/>
      <c r="D11" s="53"/>
      <c r="E11" s="65" t="s">
        <v>43</v>
      </c>
      <c r="F11" s="91">
        <v>506</v>
      </c>
      <c r="G11" s="85">
        <v>448</v>
      </c>
      <c r="H11" s="91">
        <v>1914</v>
      </c>
      <c r="I11" s="85">
        <v>1628</v>
      </c>
      <c r="J11" s="91">
        <v>646</v>
      </c>
      <c r="K11" s="85">
        <v>422</v>
      </c>
      <c r="L11" s="91">
        <v>2526</v>
      </c>
      <c r="M11" s="82">
        <v>2470</v>
      </c>
      <c r="N11" s="91">
        <v>18452</v>
      </c>
      <c r="O11" s="85">
        <v>17776</v>
      </c>
      <c r="P11" s="27"/>
      <c r="Q11" s="27"/>
      <c r="R11" s="27"/>
      <c r="S11" s="27"/>
      <c r="T11" s="27"/>
      <c r="U11" s="27"/>
      <c r="V11" s="27"/>
      <c r="W11" s="27"/>
      <c r="X11" s="27"/>
      <c r="Y11" s="27"/>
    </row>
    <row r="12" spans="1:25" ht="15.95" customHeight="1">
      <c r="A12" s="106"/>
      <c r="B12" s="62"/>
      <c r="C12" s="53" t="s">
        <v>53</v>
      </c>
      <c r="D12" s="53"/>
      <c r="E12" s="65" t="s">
        <v>44</v>
      </c>
      <c r="F12" s="91">
        <v>506</v>
      </c>
      <c r="G12" s="85">
        <v>448</v>
      </c>
      <c r="H12" s="91">
        <v>1914</v>
      </c>
      <c r="I12" s="85">
        <v>1628</v>
      </c>
      <c r="J12" s="91">
        <v>646</v>
      </c>
      <c r="K12" s="85">
        <v>422</v>
      </c>
      <c r="L12" s="91">
        <v>2513</v>
      </c>
      <c r="M12" s="82">
        <v>2465</v>
      </c>
      <c r="N12" s="91">
        <v>18452</v>
      </c>
      <c r="O12" s="85">
        <v>17776</v>
      </c>
      <c r="P12" s="27"/>
      <c r="Q12" s="27"/>
      <c r="R12" s="27"/>
      <c r="S12" s="27"/>
      <c r="T12" s="27"/>
      <c r="U12" s="27"/>
      <c r="V12" s="27"/>
      <c r="W12" s="27"/>
      <c r="X12" s="27"/>
      <c r="Y12" s="27"/>
    </row>
    <row r="13" spans="1:25" ht="15.95" customHeight="1">
      <c r="A13" s="106"/>
      <c r="B13" s="61"/>
      <c r="C13" s="53" t="s">
        <v>54</v>
      </c>
      <c r="D13" s="53"/>
      <c r="E13" s="65" t="s">
        <v>45</v>
      </c>
      <c r="F13" s="91">
        <v>0</v>
      </c>
      <c r="G13" s="85">
        <v>0</v>
      </c>
      <c r="H13" s="66"/>
      <c r="I13" s="66">
        <v>0</v>
      </c>
      <c r="J13" s="66">
        <v>0</v>
      </c>
      <c r="K13" s="66">
        <v>0</v>
      </c>
      <c r="L13" s="91">
        <v>13</v>
      </c>
      <c r="M13" s="82">
        <v>5</v>
      </c>
      <c r="N13" s="91">
        <v>0</v>
      </c>
      <c r="O13" s="85">
        <v>0</v>
      </c>
      <c r="P13" s="27"/>
      <c r="Q13" s="27"/>
      <c r="R13" s="27"/>
      <c r="S13" s="27"/>
      <c r="T13" s="27"/>
      <c r="U13" s="27"/>
      <c r="V13" s="27"/>
      <c r="W13" s="27"/>
      <c r="X13" s="27"/>
      <c r="Y13" s="27"/>
    </row>
    <row r="14" spans="1:25" ht="15.95" customHeight="1">
      <c r="A14" s="106"/>
      <c r="B14" s="53" t="s">
        <v>55</v>
      </c>
      <c r="C14" s="53"/>
      <c r="D14" s="53"/>
      <c r="E14" s="65" t="s">
        <v>152</v>
      </c>
      <c r="F14" s="91">
        <f t="shared" ref="F14:F15" si="0">F9-F12</f>
        <v>33</v>
      </c>
      <c r="G14" s="85">
        <f t="shared" ref="G14:O15" si="1">G9-G12</f>
        <v>31</v>
      </c>
      <c r="H14" s="91">
        <f t="shared" si="1"/>
        <v>524</v>
      </c>
      <c r="I14" s="85">
        <f t="shared" si="1"/>
        <v>590</v>
      </c>
      <c r="J14" s="91">
        <f t="shared" si="1"/>
        <v>28</v>
      </c>
      <c r="K14" s="85">
        <f t="shared" si="1"/>
        <v>6</v>
      </c>
      <c r="L14" s="91">
        <v>2</v>
      </c>
      <c r="M14" s="82">
        <f t="shared" si="1"/>
        <v>167</v>
      </c>
      <c r="N14" s="91">
        <f t="shared" si="1"/>
        <v>204</v>
      </c>
      <c r="O14" s="85">
        <f t="shared" si="1"/>
        <v>147</v>
      </c>
      <c r="P14" s="27"/>
      <c r="Q14" s="27"/>
      <c r="R14" s="27"/>
      <c r="S14" s="27"/>
      <c r="T14" s="27"/>
      <c r="U14" s="27"/>
      <c r="V14" s="27"/>
      <c r="W14" s="27"/>
      <c r="X14" s="27"/>
      <c r="Y14" s="27"/>
    </row>
    <row r="15" spans="1:25" ht="15.95" customHeight="1">
      <c r="A15" s="106"/>
      <c r="B15" s="53" t="s">
        <v>56</v>
      </c>
      <c r="C15" s="53"/>
      <c r="D15" s="53"/>
      <c r="E15" s="65" t="s">
        <v>153</v>
      </c>
      <c r="F15" s="91">
        <f t="shared" si="0"/>
        <v>0</v>
      </c>
      <c r="G15" s="85">
        <f t="shared" si="1"/>
        <v>0</v>
      </c>
      <c r="H15" s="91">
        <f t="shared" si="1"/>
        <v>1</v>
      </c>
      <c r="I15" s="85">
        <f t="shared" si="1"/>
        <v>1</v>
      </c>
      <c r="J15" s="91">
        <f t="shared" si="1"/>
        <v>0</v>
      </c>
      <c r="K15" s="85">
        <f t="shared" si="1"/>
        <v>7</v>
      </c>
      <c r="L15" s="91">
        <f t="shared" si="1"/>
        <v>-7</v>
      </c>
      <c r="M15" s="82">
        <f t="shared" si="1"/>
        <v>-2</v>
      </c>
      <c r="N15" s="91">
        <f t="shared" si="1"/>
        <v>0</v>
      </c>
      <c r="O15" s="85">
        <f t="shared" si="1"/>
        <v>0</v>
      </c>
      <c r="P15" s="27"/>
      <c r="Q15" s="27"/>
      <c r="R15" s="27"/>
      <c r="S15" s="27"/>
      <c r="T15" s="27"/>
      <c r="U15" s="27"/>
      <c r="V15" s="27"/>
      <c r="W15" s="27"/>
      <c r="X15" s="27"/>
      <c r="Y15" s="27"/>
    </row>
    <row r="16" spans="1:25" ht="15.95" customHeight="1">
      <c r="A16" s="106"/>
      <c r="B16" s="53" t="s">
        <v>57</v>
      </c>
      <c r="C16" s="53"/>
      <c r="D16" s="53"/>
      <c r="E16" s="65" t="s">
        <v>154</v>
      </c>
      <c r="F16" s="91">
        <f t="shared" ref="F16" si="2">F8-F11</f>
        <v>33</v>
      </c>
      <c r="G16" s="85">
        <f t="shared" ref="G16:O16" si="3">G8-G11</f>
        <v>31</v>
      </c>
      <c r="H16" s="91">
        <f t="shared" si="3"/>
        <v>525</v>
      </c>
      <c r="I16" s="85">
        <f t="shared" si="3"/>
        <v>591</v>
      </c>
      <c r="J16" s="91">
        <f t="shared" si="3"/>
        <v>28</v>
      </c>
      <c r="K16" s="85">
        <f t="shared" si="3"/>
        <v>12</v>
      </c>
      <c r="L16" s="91">
        <f t="shared" si="3"/>
        <v>-5</v>
      </c>
      <c r="M16" s="82">
        <f t="shared" si="3"/>
        <v>165</v>
      </c>
      <c r="N16" s="91">
        <f t="shared" si="3"/>
        <v>204</v>
      </c>
      <c r="O16" s="85">
        <f t="shared" si="3"/>
        <v>147</v>
      </c>
      <c r="P16" s="27"/>
      <c r="Q16" s="27"/>
      <c r="R16" s="27"/>
      <c r="S16" s="27"/>
      <c r="T16" s="27"/>
      <c r="U16" s="27"/>
      <c r="V16" s="27"/>
      <c r="W16" s="27"/>
      <c r="X16" s="27"/>
      <c r="Y16" s="27"/>
    </row>
    <row r="17" spans="1:25" ht="15.95" customHeight="1">
      <c r="A17" s="106"/>
      <c r="B17" s="53" t="s">
        <v>58</v>
      </c>
      <c r="C17" s="53"/>
      <c r="D17" s="53"/>
      <c r="E17" s="51"/>
      <c r="F17" s="66"/>
      <c r="G17" s="66">
        <v>0</v>
      </c>
      <c r="H17" s="66"/>
      <c r="I17" s="66">
        <v>0</v>
      </c>
      <c r="J17" s="91">
        <v>1686</v>
      </c>
      <c r="K17" s="85">
        <v>1714</v>
      </c>
      <c r="L17" s="91">
        <v>1053</v>
      </c>
      <c r="M17" s="82">
        <v>1048</v>
      </c>
      <c r="N17" s="66">
        <v>6708</v>
      </c>
      <c r="O17" s="66">
        <v>6912</v>
      </c>
      <c r="P17" s="27"/>
      <c r="Q17" s="27"/>
      <c r="R17" s="27"/>
      <c r="S17" s="27"/>
      <c r="T17" s="27"/>
      <c r="U17" s="27"/>
      <c r="V17" s="27"/>
      <c r="W17" s="27"/>
      <c r="X17" s="27"/>
      <c r="Y17" s="27"/>
    </row>
    <row r="18" spans="1:25" ht="15.95" customHeight="1">
      <c r="A18" s="106"/>
      <c r="B18" s="53" t="s">
        <v>59</v>
      </c>
      <c r="C18" s="53"/>
      <c r="D18" s="53"/>
      <c r="E18" s="51"/>
      <c r="F18" s="67"/>
      <c r="G18" s="67">
        <v>0</v>
      </c>
      <c r="H18" s="67"/>
      <c r="I18" s="67">
        <v>0</v>
      </c>
      <c r="J18" s="67">
        <v>0</v>
      </c>
      <c r="K18" s="67">
        <v>0</v>
      </c>
      <c r="L18" s="67">
        <v>0</v>
      </c>
      <c r="M18" s="89">
        <v>0</v>
      </c>
      <c r="N18" s="67"/>
      <c r="O18" s="67"/>
      <c r="P18" s="27"/>
      <c r="Q18" s="27"/>
      <c r="R18" s="27"/>
      <c r="S18" s="27"/>
      <c r="T18" s="27"/>
      <c r="U18" s="27"/>
      <c r="V18" s="27"/>
      <c r="W18" s="27"/>
      <c r="X18" s="27"/>
      <c r="Y18" s="27"/>
    </row>
    <row r="19" spans="1:25" ht="15.95" customHeight="1">
      <c r="A19" s="106" t="s">
        <v>83</v>
      </c>
      <c r="B19" s="60" t="s">
        <v>60</v>
      </c>
      <c r="C19" s="53"/>
      <c r="D19" s="53"/>
      <c r="E19" s="65"/>
      <c r="F19" s="91">
        <v>360</v>
      </c>
      <c r="G19" s="85">
        <v>0</v>
      </c>
      <c r="H19" s="91">
        <v>9</v>
      </c>
      <c r="I19" s="85">
        <v>11</v>
      </c>
      <c r="J19" s="91">
        <v>377</v>
      </c>
      <c r="K19" s="85">
        <v>628</v>
      </c>
      <c r="L19" s="91">
        <v>267</v>
      </c>
      <c r="M19" s="82">
        <v>349</v>
      </c>
      <c r="N19" s="91">
        <v>7262</v>
      </c>
      <c r="O19" s="85">
        <v>6178</v>
      </c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1:25" ht="15.95" customHeight="1">
      <c r="A20" s="106"/>
      <c r="B20" s="61"/>
      <c r="C20" s="53" t="s">
        <v>61</v>
      </c>
      <c r="D20" s="53"/>
      <c r="E20" s="65"/>
      <c r="F20" s="91">
        <v>0</v>
      </c>
      <c r="G20" s="85">
        <v>0</v>
      </c>
      <c r="H20" s="91"/>
      <c r="I20" s="85">
        <v>0</v>
      </c>
      <c r="J20" s="91">
        <v>377</v>
      </c>
      <c r="K20" s="85">
        <v>524</v>
      </c>
      <c r="L20" s="91">
        <v>0</v>
      </c>
      <c r="M20" s="82">
        <v>86</v>
      </c>
      <c r="N20" s="91">
        <v>3038</v>
      </c>
      <c r="O20" s="85">
        <v>1934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1:25" ht="15.95" customHeight="1">
      <c r="A21" s="106"/>
      <c r="B21" s="78" t="s">
        <v>62</v>
      </c>
      <c r="C21" s="53"/>
      <c r="D21" s="53"/>
      <c r="E21" s="65" t="s">
        <v>155</v>
      </c>
      <c r="F21" s="91">
        <v>360</v>
      </c>
      <c r="G21" s="85">
        <v>0</v>
      </c>
      <c r="H21" s="91">
        <v>9</v>
      </c>
      <c r="I21" s="85">
        <v>11</v>
      </c>
      <c r="J21" s="91">
        <v>68</v>
      </c>
      <c r="K21" s="85">
        <v>198</v>
      </c>
      <c r="L21" s="91">
        <v>267</v>
      </c>
      <c r="M21" s="82">
        <v>349</v>
      </c>
      <c r="N21" s="91">
        <v>7262</v>
      </c>
      <c r="O21" s="85">
        <v>6178</v>
      </c>
      <c r="P21" s="27"/>
      <c r="Q21" s="27"/>
      <c r="R21" s="27"/>
      <c r="S21" s="27"/>
      <c r="T21" s="27"/>
      <c r="U21" s="27"/>
      <c r="V21" s="27"/>
      <c r="W21" s="27"/>
      <c r="X21" s="27"/>
      <c r="Y21" s="27"/>
    </row>
    <row r="22" spans="1:25" ht="15.95" customHeight="1">
      <c r="A22" s="106"/>
      <c r="B22" s="60" t="s">
        <v>63</v>
      </c>
      <c r="C22" s="53"/>
      <c r="D22" s="53"/>
      <c r="E22" s="65" t="s">
        <v>156</v>
      </c>
      <c r="F22" s="91">
        <v>168</v>
      </c>
      <c r="G22" s="85">
        <v>158</v>
      </c>
      <c r="H22" s="91">
        <v>805</v>
      </c>
      <c r="I22" s="85">
        <v>605</v>
      </c>
      <c r="J22" s="91">
        <v>1332</v>
      </c>
      <c r="K22" s="85">
        <v>2979</v>
      </c>
      <c r="L22" s="91">
        <v>514</v>
      </c>
      <c r="M22" s="82">
        <v>553</v>
      </c>
      <c r="N22" s="91">
        <v>9757</v>
      </c>
      <c r="O22" s="85">
        <v>8600</v>
      </c>
      <c r="P22" s="27"/>
      <c r="Q22" s="27"/>
      <c r="R22" s="27"/>
      <c r="S22" s="27"/>
      <c r="T22" s="27"/>
      <c r="U22" s="27"/>
      <c r="V22" s="27"/>
      <c r="W22" s="27"/>
      <c r="X22" s="27"/>
      <c r="Y22" s="27"/>
    </row>
    <row r="23" spans="1:25" ht="15.95" customHeight="1">
      <c r="A23" s="106"/>
      <c r="B23" s="61" t="s">
        <v>64</v>
      </c>
      <c r="C23" s="53" t="s">
        <v>65</v>
      </c>
      <c r="D23" s="53"/>
      <c r="E23" s="65"/>
      <c r="F23" s="91">
        <v>0</v>
      </c>
      <c r="G23" s="85">
        <v>4</v>
      </c>
      <c r="H23" s="91">
        <v>230</v>
      </c>
      <c r="I23" s="85">
        <v>248</v>
      </c>
      <c r="J23" s="91">
        <v>0</v>
      </c>
      <c r="K23" s="85">
        <v>2286</v>
      </c>
      <c r="L23" s="91">
        <v>409</v>
      </c>
      <c r="M23" s="82">
        <v>393</v>
      </c>
      <c r="N23" s="91">
        <v>4067</v>
      </c>
      <c r="O23" s="85">
        <v>2707</v>
      </c>
      <c r="P23" s="27"/>
      <c r="Q23" s="27"/>
      <c r="R23" s="27"/>
      <c r="S23" s="27"/>
      <c r="T23" s="27"/>
      <c r="U23" s="27"/>
      <c r="V23" s="27"/>
      <c r="W23" s="27"/>
      <c r="X23" s="27"/>
      <c r="Y23" s="27"/>
    </row>
    <row r="24" spans="1:25" ht="15.95" customHeight="1">
      <c r="A24" s="106"/>
      <c r="B24" s="53" t="s">
        <v>157</v>
      </c>
      <c r="C24" s="53"/>
      <c r="D24" s="53"/>
      <c r="E24" s="65" t="s">
        <v>158</v>
      </c>
      <c r="F24" s="91">
        <f t="shared" ref="F24" si="4">F21-F22</f>
        <v>192</v>
      </c>
      <c r="G24" s="85">
        <f t="shared" ref="G24:O24" si="5">G21-G22</f>
        <v>-158</v>
      </c>
      <c r="H24" s="91">
        <f>H21-H22</f>
        <v>-796</v>
      </c>
      <c r="I24" s="85">
        <f t="shared" si="5"/>
        <v>-594</v>
      </c>
      <c r="J24" s="91">
        <f t="shared" si="5"/>
        <v>-1264</v>
      </c>
      <c r="K24" s="85">
        <f t="shared" si="5"/>
        <v>-2781</v>
      </c>
      <c r="L24" s="91">
        <f t="shared" si="5"/>
        <v>-247</v>
      </c>
      <c r="M24" s="82">
        <f t="shared" si="5"/>
        <v>-204</v>
      </c>
      <c r="N24" s="91">
        <f t="shared" si="5"/>
        <v>-2495</v>
      </c>
      <c r="O24" s="85">
        <f t="shared" si="5"/>
        <v>-2422</v>
      </c>
      <c r="P24" s="27"/>
      <c r="Q24" s="27"/>
      <c r="R24" s="27"/>
      <c r="S24" s="27"/>
      <c r="T24" s="27"/>
      <c r="U24" s="27"/>
      <c r="V24" s="27"/>
      <c r="W24" s="27"/>
      <c r="X24" s="27"/>
      <c r="Y24" s="27"/>
    </row>
    <row r="25" spans="1:25" ht="15.95" customHeight="1">
      <c r="A25" s="106"/>
      <c r="B25" s="60" t="s">
        <v>66</v>
      </c>
      <c r="C25" s="60"/>
      <c r="D25" s="60"/>
      <c r="E25" s="110" t="s">
        <v>159</v>
      </c>
      <c r="F25" s="100">
        <v>0</v>
      </c>
      <c r="G25" s="100">
        <v>158</v>
      </c>
      <c r="H25" s="100">
        <v>796</v>
      </c>
      <c r="I25" s="100">
        <v>594</v>
      </c>
      <c r="J25" s="100">
        <v>1264</v>
      </c>
      <c r="K25" s="100">
        <v>2781</v>
      </c>
      <c r="L25" s="100">
        <v>247</v>
      </c>
      <c r="M25" s="118">
        <v>204</v>
      </c>
      <c r="N25" s="100">
        <v>2495</v>
      </c>
      <c r="O25" s="100">
        <v>2422</v>
      </c>
      <c r="P25" s="27"/>
      <c r="Q25" s="27"/>
      <c r="R25" s="27"/>
      <c r="S25" s="27"/>
      <c r="T25" s="27"/>
      <c r="U25" s="27"/>
      <c r="V25" s="27"/>
      <c r="W25" s="27"/>
      <c r="X25" s="27"/>
      <c r="Y25" s="27"/>
    </row>
    <row r="26" spans="1:25" ht="15.95" customHeight="1">
      <c r="A26" s="106"/>
      <c r="B26" s="78" t="s">
        <v>67</v>
      </c>
      <c r="C26" s="78"/>
      <c r="D26" s="78"/>
      <c r="E26" s="111"/>
      <c r="F26" s="101"/>
      <c r="G26" s="101"/>
      <c r="H26" s="101"/>
      <c r="I26" s="101"/>
      <c r="J26" s="101"/>
      <c r="K26" s="101"/>
      <c r="L26" s="101"/>
      <c r="M26" s="119"/>
      <c r="N26" s="101"/>
      <c r="O26" s="101"/>
      <c r="P26" s="27"/>
      <c r="Q26" s="27"/>
      <c r="R26" s="27"/>
      <c r="S26" s="27"/>
      <c r="T26" s="27"/>
      <c r="U26" s="27"/>
      <c r="V26" s="27"/>
      <c r="W26" s="27"/>
      <c r="X26" s="27"/>
      <c r="Y26" s="27"/>
    </row>
    <row r="27" spans="1:25" ht="15.95" customHeight="1">
      <c r="A27" s="106"/>
      <c r="B27" s="53" t="s">
        <v>160</v>
      </c>
      <c r="C27" s="53"/>
      <c r="D27" s="53"/>
      <c r="E27" s="65" t="s">
        <v>161</v>
      </c>
      <c r="F27" s="91">
        <f t="shared" ref="F27" si="6">F24+F25</f>
        <v>192</v>
      </c>
      <c r="G27" s="85">
        <f t="shared" ref="G27:N27" si="7">G24+G25</f>
        <v>0</v>
      </c>
      <c r="H27" s="91">
        <f>H24+H25</f>
        <v>0</v>
      </c>
      <c r="I27" s="85">
        <f t="shared" si="7"/>
        <v>0</v>
      </c>
      <c r="J27" s="91">
        <f t="shared" si="7"/>
        <v>0</v>
      </c>
      <c r="K27" s="85">
        <f t="shared" si="7"/>
        <v>0</v>
      </c>
      <c r="L27" s="91">
        <f t="shared" si="7"/>
        <v>0</v>
      </c>
      <c r="M27" s="82">
        <f t="shared" si="7"/>
        <v>0</v>
      </c>
      <c r="N27" s="91">
        <f t="shared" si="7"/>
        <v>0</v>
      </c>
      <c r="O27" s="85">
        <f>O24+O25</f>
        <v>0</v>
      </c>
      <c r="P27" s="27"/>
      <c r="Q27" s="27"/>
      <c r="R27" s="27"/>
      <c r="S27" s="27"/>
      <c r="T27" s="27"/>
      <c r="U27" s="27"/>
      <c r="V27" s="27"/>
      <c r="W27" s="27"/>
      <c r="X27" s="27"/>
      <c r="Y27" s="27"/>
    </row>
    <row r="28" spans="1:25" ht="15.95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5.95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 t="s">
        <v>162</v>
      </c>
      <c r="P29" s="27"/>
      <c r="Q29" s="27"/>
      <c r="R29" s="27"/>
      <c r="S29" s="27"/>
      <c r="T29" s="27"/>
      <c r="U29" s="27"/>
      <c r="V29" s="27"/>
      <c r="W29" s="27"/>
      <c r="X29" s="27"/>
      <c r="Y29" s="28"/>
    </row>
    <row r="30" spans="1:25" ht="15.95" customHeight="1">
      <c r="A30" s="109" t="s">
        <v>68</v>
      </c>
      <c r="B30" s="109"/>
      <c r="C30" s="109"/>
      <c r="D30" s="109"/>
      <c r="E30" s="109"/>
      <c r="F30" s="113" t="s">
        <v>263</v>
      </c>
      <c r="G30" s="114"/>
      <c r="H30" s="113" t="s">
        <v>264</v>
      </c>
      <c r="I30" s="114"/>
      <c r="J30" s="103"/>
      <c r="K30" s="103"/>
      <c r="L30" s="103"/>
      <c r="M30" s="103"/>
      <c r="N30" s="103"/>
      <c r="O30" s="103"/>
      <c r="P30" s="29"/>
      <c r="Q30" s="27"/>
      <c r="R30" s="29"/>
      <c r="S30" s="27"/>
      <c r="T30" s="29"/>
      <c r="U30" s="27"/>
      <c r="V30" s="29"/>
      <c r="W30" s="27"/>
      <c r="X30" s="29"/>
      <c r="Y30" s="27"/>
    </row>
    <row r="31" spans="1:25" ht="15.95" customHeight="1">
      <c r="A31" s="109"/>
      <c r="B31" s="109"/>
      <c r="C31" s="109"/>
      <c r="D31" s="109"/>
      <c r="E31" s="109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 t="s">
        <v>235</v>
      </c>
      <c r="O31" s="51" t="s">
        <v>236</v>
      </c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ht="15.95" customHeight="1">
      <c r="A32" s="106" t="s">
        <v>84</v>
      </c>
      <c r="B32" s="60" t="s">
        <v>49</v>
      </c>
      <c r="C32" s="53"/>
      <c r="D32" s="53"/>
      <c r="E32" s="65" t="s">
        <v>40</v>
      </c>
      <c r="F32" s="91">
        <v>84.85</v>
      </c>
      <c r="G32" s="85">
        <v>136</v>
      </c>
      <c r="H32" s="91">
        <v>20.27</v>
      </c>
      <c r="I32" s="85">
        <v>16</v>
      </c>
      <c r="J32" s="54"/>
      <c r="K32" s="54"/>
      <c r="L32" s="54"/>
      <c r="M32" s="54"/>
      <c r="N32" s="54"/>
      <c r="O32" s="54"/>
      <c r="P32" s="31"/>
      <c r="Q32" s="31"/>
      <c r="R32" s="31"/>
      <c r="S32" s="31"/>
      <c r="T32" s="32"/>
      <c r="U32" s="32"/>
      <c r="V32" s="31"/>
      <c r="W32" s="31"/>
      <c r="X32" s="32"/>
      <c r="Y32" s="32"/>
    </row>
    <row r="33" spans="1:25" ht="15.95" customHeight="1">
      <c r="A33" s="112"/>
      <c r="B33" s="62"/>
      <c r="C33" s="60" t="s">
        <v>69</v>
      </c>
      <c r="D33" s="53"/>
      <c r="E33" s="65"/>
      <c r="F33" s="91">
        <v>59.52</v>
      </c>
      <c r="G33" s="85">
        <v>60</v>
      </c>
      <c r="H33" s="91">
        <v>0.04</v>
      </c>
      <c r="I33" s="85"/>
      <c r="J33" s="54"/>
      <c r="K33" s="54"/>
      <c r="L33" s="54"/>
      <c r="M33" s="54"/>
      <c r="N33" s="54"/>
      <c r="O33" s="54"/>
      <c r="P33" s="31"/>
      <c r="Q33" s="31"/>
      <c r="R33" s="31"/>
      <c r="S33" s="31"/>
      <c r="T33" s="32"/>
      <c r="U33" s="32"/>
      <c r="V33" s="31"/>
      <c r="W33" s="31"/>
      <c r="X33" s="32"/>
      <c r="Y33" s="32"/>
    </row>
    <row r="34" spans="1:25" ht="15.95" customHeight="1">
      <c r="A34" s="112"/>
      <c r="B34" s="62"/>
      <c r="C34" s="61"/>
      <c r="D34" s="53" t="s">
        <v>70</v>
      </c>
      <c r="E34" s="65"/>
      <c r="F34" s="91">
        <v>59.52</v>
      </c>
      <c r="G34" s="85">
        <v>60</v>
      </c>
      <c r="H34" s="91">
        <v>0.04</v>
      </c>
      <c r="I34" s="85"/>
      <c r="J34" s="54"/>
      <c r="K34" s="54"/>
      <c r="L34" s="54"/>
      <c r="M34" s="54"/>
      <c r="N34" s="54"/>
      <c r="O34" s="54"/>
      <c r="P34" s="31"/>
      <c r="Q34" s="31"/>
      <c r="R34" s="31"/>
      <c r="S34" s="31"/>
      <c r="T34" s="32"/>
      <c r="U34" s="32"/>
      <c r="V34" s="31"/>
      <c r="W34" s="31"/>
      <c r="X34" s="32"/>
      <c r="Y34" s="32"/>
    </row>
    <row r="35" spans="1:25" ht="15.95" customHeight="1">
      <c r="A35" s="112"/>
      <c r="B35" s="61"/>
      <c r="C35" s="78" t="s">
        <v>71</v>
      </c>
      <c r="D35" s="53"/>
      <c r="E35" s="65"/>
      <c r="F35" s="91">
        <v>25</v>
      </c>
      <c r="G35" s="85">
        <v>77</v>
      </c>
      <c r="H35" s="91">
        <v>20.23</v>
      </c>
      <c r="I35" s="85">
        <v>16</v>
      </c>
      <c r="J35" s="67"/>
      <c r="K35" s="67"/>
      <c r="L35" s="54"/>
      <c r="M35" s="54"/>
      <c r="N35" s="54"/>
      <c r="O35" s="54"/>
      <c r="P35" s="31"/>
      <c r="Q35" s="31"/>
      <c r="R35" s="31"/>
      <c r="S35" s="31"/>
      <c r="T35" s="32"/>
      <c r="U35" s="32"/>
      <c r="V35" s="31"/>
      <c r="W35" s="31"/>
      <c r="X35" s="32"/>
      <c r="Y35" s="32"/>
    </row>
    <row r="36" spans="1:25" ht="15.95" customHeight="1">
      <c r="A36" s="112"/>
      <c r="B36" s="60" t="s">
        <v>52</v>
      </c>
      <c r="C36" s="53"/>
      <c r="D36" s="53"/>
      <c r="E36" s="65" t="s">
        <v>41</v>
      </c>
      <c r="F36" s="91">
        <v>84.85</v>
      </c>
      <c r="G36" s="85">
        <v>136</v>
      </c>
      <c r="H36" s="91">
        <v>20.27</v>
      </c>
      <c r="I36" s="85">
        <v>16</v>
      </c>
      <c r="J36" s="54"/>
      <c r="K36" s="54"/>
      <c r="L36" s="54"/>
      <c r="M36" s="54"/>
      <c r="N36" s="54"/>
      <c r="O36" s="54"/>
      <c r="P36" s="31"/>
      <c r="Q36" s="31"/>
      <c r="R36" s="31"/>
      <c r="S36" s="31"/>
      <c r="T36" s="31"/>
      <c r="U36" s="31"/>
      <c r="V36" s="31"/>
      <c r="W36" s="31"/>
      <c r="X36" s="32"/>
      <c r="Y36" s="32"/>
    </row>
    <row r="37" spans="1:25" ht="15.95" customHeight="1">
      <c r="A37" s="112"/>
      <c r="B37" s="62"/>
      <c r="C37" s="53" t="s">
        <v>72</v>
      </c>
      <c r="D37" s="53"/>
      <c r="E37" s="65"/>
      <c r="F37" s="91">
        <v>65</v>
      </c>
      <c r="G37" s="85">
        <v>116</v>
      </c>
      <c r="H37" s="91">
        <v>20.23</v>
      </c>
      <c r="I37" s="85">
        <v>16</v>
      </c>
      <c r="J37" s="54"/>
      <c r="K37" s="54"/>
      <c r="L37" s="54"/>
      <c r="M37" s="54"/>
      <c r="N37" s="54"/>
      <c r="O37" s="54"/>
      <c r="P37" s="31"/>
      <c r="Q37" s="31"/>
      <c r="R37" s="31"/>
      <c r="S37" s="31"/>
      <c r="T37" s="31"/>
      <c r="U37" s="31"/>
      <c r="V37" s="31"/>
      <c r="W37" s="31"/>
      <c r="X37" s="32"/>
      <c r="Y37" s="32"/>
    </row>
    <row r="38" spans="1:25" ht="15.95" customHeight="1">
      <c r="A38" s="112"/>
      <c r="B38" s="61"/>
      <c r="C38" s="53" t="s">
        <v>73</v>
      </c>
      <c r="D38" s="53"/>
      <c r="E38" s="65"/>
      <c r="F38" s="91">
        <v>19.54</v>
      </c>
      <c r="G38" s="85">
        <v>21</v>
      </c>
      <c r="H38" s="91">
        <v>0.04</v>
      </c>
      <c r="I38" s="85"/>
      <c r="J38" s="54"/>
      <c r="K38" s="67"/>
      <c r="L38" s="54"/>
      <c r="M38" s="54"/>
      <c r="N38" s="54"/>
      <c r="O38" s="54"/>
      <c r="P38" s="31"/>
      <c r="Q38" s="31"/>
      <c r="R38" s="32"/>
      <c r="S38" s="32"/>
      <c r="T38" s="31"/>
      <c r="U38" s="31"/>
      <c r="V38" s="31"/>
      <c r="W38" s="31"/>
      <c r="X38" s="32"/>
      <c r="Y38" s="32"/>
    </row>
    <row r="39" spans="1:25" ht="15.95" customHeight="1">
      <c r="A39" s="112"/>
      <c r="B39" s="47" t="s">
        <v>74</v>
      </c>
      <c r="C39" s="47"/>
      <c r="D39" s="47"/>
      <c r="E39" s="65" t="s">
        <v>163</v>
      </c>
      <c r="F39" s="91">
        <f t="shared" ref="F39" si="8">F32-F36</f>
        <v>0</v>
      </c>
      <c r="G39" s="85">
        <f t="shared" ref="G39:O39" si="9">G32-G36</f>
        <v>0</v>
      </c>
      <c r="H39" s="91">
        <f t="shared" si="9"/>
        <v>0</v>
      </c>
      <c r="I39" s="85">
        <f t="shared" si="9"/>
        <v>0</v>
      </c>
      <c r="J39" s="54">
        <f t="shared" si="9"/>
        <v>0</v>
      </c>
      <c r="K39" s="54">
        <f t="shared" si="9"/>
        <v>0</v>
      </c>
      <c r="L39" s="54">
        <f t="shared" si="9"/>
        <v>0</v>
      </c>
      <c r="M39" s="54">
        <f t="shared" si="9"/>
        <v>0</v>
      </c>
      <c r="N39" s="54">
        <f t="shared" si="9"/>
        <v>0</v>
      </c>
      <c r="O39" s="54">
        <f t="shared" si="9"/>
        <v>0</v>
      </c>
      <c r="P39" s="31"/>
      <c r="Q39" s="31"/>
      <c r="R39" s="31"/>
      <c r="S39" s="31"/>
      <c r="T39" s="31"/>
      <c r="U39" s="31"/>
      <c r="V39" s="31"/>
      <c r="W39" s="31"/>
      <c r="X39" s="32"/>
      <c r="Y39" s="32"/>
    </row>
    <row r="40" spans="1:25" ht="15.95" customHeight="1">
      <c r="A40" s="106" t="s">
        <v>85</v>
      </c>
      <c r="B40" s="60" t="s">
        <v>75</v>
      </c>
      <c r="C40" s="53"/>
      <c r="D40" s="53"/>
      <c r="E40" s="65" t="s">
        <v>43</v>
      </c>
      <c r="F40" s="91">
        <v>7515.58</v>
      </c>
      <c r="G40" s="85">
        <v>2363</v>
      </c>
      <c r="H40" s="91">
        <v>7963.19</v>
      </c>
      <c r="I40" s="85">
        <v>3523</v>
      </c>
      <c r="J40" s="54"/>
      <c r="K40" s="54"/>
      <c r="L40" s="54"/>
      <c r="M40" s="54"/>
      <c r="N40" s="54"/>
      <c r="O40" s="54"/>
      <c r="P40" s="31"/>
      <c r="Q40" s="31"/>
      <c r="R40" s="31"/>
      <c r="S40" s="31"/>
      <c r="T40" s="32"/>
      <c r="U40" s="32"/>
      <c r="V40" s="32"/>
      <c r="W40" s="32"/>
      <c r="X40" s="31"/>
      <c r="Y40" s="31"/>
    </row>
    <row r="41" spans="1:25" ht="15.95" customHeight="1">
      <c r="A41" s="107"/>
      <c r="B41" s="61"/>
      <c r="C41" s="53" t="s">
        <v>76</v>
      </c>
      <c r="D41" s="53"/>
      <c r="E41" s="65"/>
      <c r="F41" s="67">
        <v>6076.8</v>
      </c>
      <c r="G41" s="67">
        <v>912</v>
      </c>
      <c r="H41" s="67">
        <v>6710.4</v>
      </c>
      <c r="I41" s="67">
        <v>2379</v>
      </c>
      <c r="J41" s="54"/>
      <c r="K41" s="54"/>
      <c r="L41" s="54"/>
      <c r="M41" s="54"/>
      <c r="N41" s="54"/>
      <c r="O41" s="54"/>
      <c r="P41" s="32"/>
      <c r="Q41" s="32"/>
      <c r="R41" s="32"/>
      <c r="S41" s="32"/>
      <c r="T41" s="32"/>
      <c r="U41" s="32"/>
      <c r="V41" s="32"/>
      <c r="W41" s="32"/>
      <c r="X41" s="31"/>
      <c r="Y41" s="31"/>
    </row>
    <row r="42" spans="1:25" ht="15.95" customHeight="1">
      <c r="A42" s="107"/>
      <c r="B42" s="60" t="s">
        <v>63</v>
      </c>
      <c r="C42" s="53"/>
      <c r="D42" s="53"/>
      <c r="E42" s="65" t="s">
        <v>44</v>
      </c>
      <c r="F42" s="91">
        <v>7515.58</v>
      </c>
      <c r="G42" s="85">
        <v>2363</v>
      </c>
      <c r="H42" s="91">
        <v>7963.19</v>
      </c>
      <c r="I42" s="85">
        <v>3523</v>
      </c>
      <c r="J42" s="54"/>
      <c r="K42" s="54"/>
      <c r="L42" s="54"/>
      <c r="M42" s="54"/>
      <c r="N42" s="54"/>
      <c r="O42" s="54"/>
      <c r="P42" s="31"/>
      <c r="Q42" s="31"/>
      <c r="R42" s="31"/>
      <c r="S42" s="31"/>
      <c r="T42" s="32"/>
      <c r="U42" s="32"/>
      <c r="V42" s="31"/>
      <c r="W42" s="31"/>
      <c r="X42" s="31"/>
      <c r="Y42" s="31"/>
    </row>
    <row r="43" spans="1:25" ht="15.95" customHeight="1">
      <c r="A43" s="107"/>
      <c r="B43" s="61"/>
      <c r="C43" s="53" t="s">
        <v>77</v>
      </c>
      <c r="D43" s="53"/>
      <c r="E43" s="65"/>
      <c r="F43" s="91">
        <v>5031.68</v>
      </c>
      <c r="G43" s="85">
        <v>1509</v>
      </c>
      <c r="H43" s="91">
        <v>4526.79</v>
      </c>
      <c r="I43" s="85">
        <v>1263</v>
      </c>
      <c r="J43" s="67"/>
      <c r="K43" s="67"/>
      <c r="L43" s="54"/>
      <c r="M43" s="54"/>
      <c r="N43" s="54"/>
      <c r="O43" s="54"/>
      <c r="P43" s="31"/>
      <c r="Q43" s="31"/>
      <c r="R43" s="32"/>
      <c r="S43" s="31"/>
      <c r="T43" s="32"/>
      <c r="U43" s="32"/>
      <c r="V43" s="31"/>
      <c r="W43" s="31"/>
      <c r="X43" s="32"/>
      <c r="Y43" s="32"/>
    </row>
    <row r="44" spans="1:25" ht="15.95" customHeight="1">
      <c r="A44" s="107"/>
      <c r="B44" s="53" t="s">
        <v>74</v>
      </c>
      <c r="C44" s="53"/>
      <c r="D44" s="53"/>
      <c r="E44" s="65" t="s">
        <v>164</v>
      </c>
      <c r="F44" s="67">
        <f t="shared" ref="F44" si="10">F40-F42</f>
        <v>0</v>
      </c>
      <c r="G44" s="67">
        <f>G40-G42</f>
        <v>0</v>
      </c>
      <c r="H44" s="67">
        <f t="shared" ref="H44" si="11">H40-H42</f>
        <v>0</v>
      </c>
      <c r="I44" s="67">
        <f>I40-I42</f>
        <v>0</v>
      </c>
      <c r="J44" s="67">
        <f t="shared" ref="J44:O44" si="12">J40-J42</f>
        <v>0</v>
      </c>
      <c r="K44" s="67">
        <f t="shared" si="12"/>
        <v>0</v>
      </c>
      <c r="L44" s="67">
        <f t="shared" si="12"/>
        <v>0</v>
      </c>
      <c r="M44" s="67">
        <f t="shared" si="12"/>
        <v>0</v>
      </c>
      <c r="N44" s="67">
        <f t="shared" si="12"/>
        <v>0</v>
      </c>
      <c r="O44" s="67">
        <f t="shared" si="12"/>
        <v>0</v>
      </c>
      <c r="P44" s="32"/>
      <c r="Q44" s="32"/>
      <c r="R44" s="31"/>
      <c r="S44" s="31"/>
      <c r="T44" s="32"/>
      <c r="U44" s="32"/>
      <c r="V44" s="31"/>
      <c r="W44" s="31"/>
      <c r="X44" s="31"/>
      <c r="Y44" s="31"/>
    </row>
    <row r="45" spans="1:25" ht="15.95" customHeight="1">
      <c r="A45" s="106" t="s">
        <v>86</v>
      </c>
      <c r="B45" s="47" t="s">
        <v>78</v>
      </c>
      <c r="C45" s="47"/>
      <c r="D45" s="47"/>
      <c r="E45" s="65" t="s">
        <v>165</v>
      </c>
      <c r="F45" s="91">
        <f t="shared" ref="F45" si="13">F39+F44</f>
        <v>0</v>
      </c>
      <c r="G45" s="85">
        <f>G39+G44</f>
        <v>0</v>
      </c>
      <c r="H45" s="91">
        <f t="shared" ref="H45" si="14">H39+H44</f>
        <v>0</v>
      </c>
      <c r="I45" s="85">
        <f>I39+I44</f>
        <v>0</v>
      </c>
      <c r="J45" s="54">
        <f t="shared" ref="J45:O45" si="15">J39+J44</f>
        <v>0</v>
      </c>
      <c r="K45" s="54">
        <f t="shared" si="15"/>
        <v>0</v>
      </c>
      <c r="L45" s="54">
        <f t="shared" si="15"/>
        <v>0</v>
      </c>
      <c r="M45" s="54">
        <f t="shared" si="15"/>
        <v>0</v>
      </c>
      <c r="N45" s="54">
        <f t="shared" si="15"/>
        <v>0</v>
      </c>
      <c r="O45" s="54">
        <f t="shared" si="15"/>
        <v>0</v>
      </c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1:25" ht="15.95" customHeight="1">
      <c r="A46" s="107"/>
      <c r="B46" s="53" t="s">
        <v>79</v>
      </c>
      <c r="C46" s="53"/>
      <c r="D46" s="53"/>
      <c r="E46" s="53"/>
      <c r="F46" s="67"/>
      <c r="G46" s="67"/>
      <c r="H46" s="67"/>
      <c r="I46" s="67"/>
      <c r="J46" s="67"/>
      <c r="K46" s="67"/>
      <c r="L46" s="54"/>
      <c r="M46" s="54"/>
      <c r="N46" s="67"/>
      <c r="O46" s="67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95" customHeight="1">
      <c r="A47" s="107"/>
      <c r="B47" s="53" t="s">
        <v>80</v>
      </c>
      <c r="C47" s="53"/>
      <c r="D47" s="53"/>
      <c r="E47" s="53"/>
      <c r="F47" s="91"/>
      <c r="G47" s="85"/>
      <c r="H47" s="91"/>
      <c r="I47" s="85"/>
      <c r="J47" s="54"/>
      <c r="K47" s="54"/>
      <c r="L47" s="54"/>
      <c r="M47" s="54"/>
      <c r="N47" s="54"/>
      <c r="O47" s="54"/>
      <c r="P47" s="31"/>
      <c r="Q47" s="31"/>
      <c r="R47" s="31"/>
      <c r="S47" s="31"/>
      <c r="T47" s="31"/>
      <c r="U47" s="31"/>
      <c r="V47" s="31"/>
      <c r="W47" s="31"/>
      <c r="X47" s="31"/>
      <c r="Y47" s="31"/>
    </row>
    <row r="48" spans="1:25" ht="15.95" customHeight="1">
      <c r="A48" s="107"/>
      <c r="B48" s="53" t="s">
        <v>81</v>
      </c>
      <c r="C48" s="53"/>
      <c r="D48" s="53"/>
      <c r="E48" s="53"/>
      <c r="F48" s="91"/>
      <c r="G48" s="85"/>
      <c r="H48" s="91"/>
      <c r="I48" s="85"/>
      <c r="J48" s="54"/>
      <c r="K48" s="54"/>
      <c r="L48" s="54"/>
      <c r="M48" s="54"/>
      <c r="N48" s="54"/>
      <c r="O48" s="54"/>
      <c r="P48" s="31"/>
      <c r="Q48" s="31"/>
      <c r="R48" s="31"/>
      <c r="S48" s="31"/>
      <c r="T48" s="31"/>
      <c r="U48" s="31"/>
      <c r="V48" s="31"/>
      <c r="W48" s="31"/>
      <c r="X48" s="31"/>
      <c r="Y48" s="31"/>
    </row>
    <row r="49" spans="1:15" ht="15.95" customHeight="1">
      <c r="A49" s="8" t="s">
        <v>166</v>
      </c>
      <c r="O49" s="6"/>
    </row>
    <row r="50" spans="1:15" ht="15.95" customHeight="1">
      <c r="A50" s="8"/>
    </row>
  </sheetData>
  <mergeCells count="28">
    <mergeCell ref="J6:K6"/>
    <mergeCell ref="L6:M6"/>
    <mergeCell ref="N6:O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A6:E7"/>
    <mergeCell ref="F6:G6"/>
    <mergeCell ref="H6:I6"/>
    <mergeCell ref="A32:A39"/>
    <mergeCell ref="A40:A44"/>
    <mergeCell ref="A45:A48"/>
    <mergeCell ref="O25:O26"/>
    <mergeCell ref="A30:E31"/>
    <mergeCell ref="F30:G30"/>
    <mergeCell ref="H30:I30"/>
    <mergeCell ref="J30:K30"/>
    <mergeCell ref="L30:M30"/>
    <mergeCell ref="N30:O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72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view="pageBreakPreview" zoomScaleNormal="100" zoomScaleSheetLayoutView="100" workbookViewId="0">
      <selection activeCell="G10" sqref="G10"/>
    </sheetView>
  </sheetViews>
  <sheetFormatPr defaultColWidth="9" defaultRowHeight="13.5"/>
  <cols>
    <col min="1" max="2" width="3.625" style="2" customWidth="1"/>
    <col min="3" max="3" width="21.375" style="2" customWidth="1"/>
    <col min="4" max="4" width="20" style="2" customWidth="1"/>
    <col min="5" max="14" width="12.625" style="2" customWidth="1"/>
    <col min="15" max="16384" width="9" style="2"/>
  </cols>
  <sheetData>
    <row r="1" spans="1:14" ht="33.950000000000003" customHeight="1">
      <c r="A1" s="33" t="s">
        <v>0</v>
      </c>
      <c r="B1" s="33"/>
      <c r="C1" s="41" t="s">
        <v>269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4"/>
      <c r="E6" s="121" t="s">
        <v>265</v>
      </c>
      <c r="F6" s="121"/>
      <c r="G6" s="121" t="s">
        <v>266</v>
      </c>
      <c r="H6" s="121"/>
      <c r="I6" s="122" t="s">
        <v>267</v>
      </c>
      <c r="J6" s="123"/>
      <c r="K6" s="121"/>
      <c r="L6" s="121"/>
      <c r="M6" s="121"/>
      <c r="N6" s="121"/>
    </row>
    <row r="7" spans="1:14" ht="15" customHeight="1">
      <c r="A7" s="18"/>
      <c r="B7" s="19"/>
      <c r="C7" s="19"/>
      <c r="D7" s="59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 t="s">
        <v>235</v>
      </c>
      <c r="N7" s="36" t="s">
        <v>236</v>
      </c>
    </row>
    <row r="8" spans="1:14" ht="18" customHeight="1">
      <c r="A8" s="96" t="s">
        <v>169</v>
      </c>
      <c r="B8" s="79" t="s">
        <v>170</v>
      </c>
      <c r="C8" s="80"/>
      <c r="D8" s="80"/>
      <c r="E8" s="81">
        <v>3</v>
      </c>
      <c r="F8" s="81">
        <v>3</v>
      </c>
      <c r="G8" s="81">
        <v>2</v>
      </c>
      <c r="H8" s="81">
        <v>2</v>
      </c>
      <c r="I8" s="81">
        <v>7</v>
      </c>
      <c r="J8" s="81">
        <v>7</v>
      </c>
      <c r="K8" s="81"/>
      <c r="L8" s="81"/>
      <c r="M8" s="81"/>
      <c r="N8" s="81"/>
    </row>
    <row r="9" spans="1:14" ht="18" customHeight="1">
      <c r="A9" s="96"/>
      <c r="B9" s="96" t="s">
        <v>171</v>
      </c>
      <c r="C9" s="53" t="s">
        <v>172</v>
      </c>
      <c r="D9" s="53"/>
      <c r="E9" s="81">
        <v>225593</v>
      </c>
      <c r="F9" s="81">
        <v>225057</v>
      </c>
      <c r="G9" s="81">
        <v>22865</v>
      </c>
      <c r="H9" s="81">
        <v>22865</v>
      </c>
      <c r="I9" s="81">
        <v>5</v>
      </c>
      <c r="J9" s="81">
        <v>5</v>
      </c>
      <c r="K9" s="81"/>
      <c r="L9" s="81"/>
      <c r="M9" s="81"/>
      <c r="N9" s="81"/>
    </row>
    <row r="10" spans="1:14" ht="18" customHeight="1">
      <c r="A10" s="96"/>
      <c r="B10" s="96"/>
      <c r="C10" s="53" t="s">
        <v>173</v>
      </c>
      <c r="D10" s="53"/>
      <c r="E10" s="81">
        <v>112797</v>
      </c>
      <c r="F10" s="81">
        <v>112528</v>
      </c>
      <c r="G10" s="81">
        <v>15475</v>
      </c>
      <c r="H10" s="81">
        <v>15475</v>
      </c>
      <c r="I10" s="81">
        <v>4</v>
      </c>
      <c r="J10" s="81">
        <v>4</v>
      </c>
      <c r="K10" s="81"/>
      <c r="L10" s="81"/>
      <c r="M10" s="81"/>
      <c r="N10" s="81"/>
    </row>
    <row r="11" spans="1:14" ht="18" customHeight="1">
      <c r="A11" s="96"/>
      <c r="B11" s="96"/>
      <c r="C11" s="53" t="s">
        <v>174</v>
      </c>
      <c r="D11" s="53"/>
      <c r="E11" s="81">
        <v>112797</v>
      </c>
      <c r="F11" s="81">
        <v>112528</v>
      </c>
      <c r="G11" s="81">
        <v>7390</v>
      </c>
      <c r="H11" s="81">
        <v>7390</v>
      </c>
      <c r="I11" s="81">
        <v>1</v>
      </c>
      <c r="J11" s="81">
        <v>1</v>
      </c>
      <c r="K11" s="81"/>
      <c r="L11" s="81"/>
      <c r="M11" s="81"/>
      <c r="N11" s="81"/>
    </row>
    <row r="12" spans="1:14" ht="18" customHeight="1">
      <c r="A12" s="96"/>
      <c r="B12" s="96"/>
      <c r="C12" s="53" t="s">
        <v>175</v>
      </c>
      <c r="D12" s="53"/>
      <c r="E12" s="81"/>
      <c r="F12" s="81"/>
      <c r="G12" s="81"/>
      <c r="H12" s="81"/>
      <c r="I12" s="81">
        <v>0</v>
      </c>
      <c r="J12" s="81">
        <v>0</v>
      </c>
      <c r="K12" s="81"/>
      <c r="L12" s="81"/>
      <c r="M12" s="81"/>
      <c r="N12" s="81"/>
    </row>
    <row r="13" spans="1:14" ht="18" customHeight="1">
      <c r="A13" s="96"/>
      <c r="B13" s="96"/>
      <c r="C13" s="53" t="s">
        <v>176</v>
      </c>
      <c r="D13" s="53"/>
      <c r="E13" s="81"/>
      <c r="F13" s="81"/>
      <c r="G13" s="81"/>
      <c r="H13" s="81"/>
      <c r="I13" s="81">
        <v>0</v>
      </c>
      <c r="J13" s="81">
        <v>0</v>
      </c>
      <c r="K13" s="81"/>
      <c r="L13" s="81"/>
      <c r="M13" s="81"/>
      <c r="N13" s="81"/>
    </row>
    <row r="14" spans="1:14" ht="18" customHeight="1">
      <c r="A14" s="96"/>
      <c r="B14" s="96"/>
      <c r="C14" s="53" t="s">
        <v>177</v>
      </c>
      <c r="D14" s="53"/>
      <c r="E14" s="81"/>
      <c r="F14" s="81"/>
      <c r="G14" s="81"/>
      <c r="H14" s="81"/>
      <c r="I14" s="81">
        <v>0</v>
      </c>
      <c r="J14" s="81">
        <v>0</v>
      </c>
      <c r="K14" s="81"/>
      <c r="L14" s="81"/>
      <c r="M14" s="81"/>
      <c r="N14" s="81"/>
    </row>
    <row r="15" spans="1:14" ht="18" customHeight="1">
      <c r="A15" s="96" t="s">
        <v>178</v>
      </c>
      <c r="B15" s="96" t="s">
        <v>179</v>
      </c>
      <c r="C15" s="53" t="s">
        <v>180</v>
      </c>
      <c r="D15" s="53"/>
      <c r="E15" s="91">
        <v>21102</v>
      </c>
      <c r="F15" s="85">
        <v>12827</v>
      </c>
      <c r="G15" s="91">
        <v>1253</v>
      </c>
      <c r="H15" s="85">
        <v>1214</v>
      </c>
      <c r="I15" s="91">
        <v>4645</v>
      </c>
      <c r="J15" s="85">
        <v>4856</v>
      </c>
      <c r="K15" s="54"/>
      <c r="L15" s="54"/>
      <c r="M15" s="54"/>
      <c r="N15" s="54"/>
    </row>
    <row r="16" spans="1:14" ht="18" customHeight="1">
      <c r="A16" s="96"/>
      <c r="B16" s="96"/>
      <c r="C16" s="53" t="s">
        <v>181</v>
      </c>
      <c r="D16" s="53"/>
      <c r="E16" s="91">
        <v>1307255</v>
      </c>
      <c r="F16" s="85">
        <v>1294656</v>
      </c>
      <c r="G16" s="91">
        <v>71197</v>
      </c>
      <c r="H16" s="85">
        <v>71290</v>
      </c>
      <c r="I16" s="91">
        <v>49418</v>
      </c>
      <c r="J16" s="85">
        <v>51737</v>
      </c>
      <c r="K16" s="54"/>
      <c r="L16" s="54"/>
      <c r="M16" s="54"/>
      <c r="N16" s="54"/>
    </row>
    <row r="17" spans="1:15" ht="18" customHeight="1">
      <c r="A17" s="96"/>
      <c r="B17" s="96"/>
      <c r="C17" s="53" t="s">
        <v>182</v>
      </c>
      <c r="D17" s="53"/>
      <c r="E17" s="91">
        <v>555</v>
      </c>
      <c r="F17" s="85">
        <v>649</v>
      </c>
      <c r="G17" s="91"/>
      <c r="H17" s="85"/>
      <c r="I17" s="91">
        <v>0</v>
      </c>
      <c r="J17" s="85">
        <v>0</v>
      </c>
      <c r="K17" s="54"/>
      <c r="L17" s="54"/>
      <c r="M17" s="54"/>
      <c r="N17" s="54"/>
    </row>
    <row r="18" spans="1:15" ht="18" customHeight="1">
      <c r="A18" s="96"/>
      <c r="B18" s="96"/>
      <c r="C18" s="53" t="s">
        <v>183</v>
      </c>
      <c r="D18" s="53"/>
      <c r="E18" s="91">
        <v>1328912</v>
      </c>
      <c r="F18" s="85">
        <v>1308132</v>
      </c>
      <c r="G18" s="91">
        <v>72450</v>
      </c>
      <c r="H18" s="85">
        <v>72505</v>
      </c>
      <c r="I18" s="91">
        <v>54063</v>
      </c>
      <c r="J18" s="85">
        <v>56592</v>
      </c>
      <c r="K18" s="54"/>
      <c r="L18" s="54"/>
      <c r="M18" s="54"/>
      <c r="N18" s="54"/>
    </row>
    <row r="19" spans="1:15" ht="18" customHeight="1">
      <c r="A19" s="96"/>
      <c r="B19" s="96" t="s">
        <v>184</v>
      </c>
      <c r="C19" s="53" t="s">
        <v>185</v>
      </c>
      <c r="D19" s="53"/>
      <c r="E19" s="91">
        <v>37023</v>
      </c>
      <c r="F19" s="85">
        <v>36732</v>
      </c>
      <c r="G19" s="91">
        <v>3912</v>
      </c>
      <c r="H19" s="85">
        <v>4561</v>
      </c>
      <c r="I19" s="91">
        <v>4666</v>
      </c>
      <c r="J19" s="85">
        <v>2641</v>
      </c>
      <c r="K19" s="54"/>
      <c r="L19" s="54"/>
      <c r="M19" s="54"/>
      <c r="N19" s="54"/>
    </row>
    <row r="20" spans="1:15" ht="18" customHeight="1">
      <c r="A20" s="96"/>
      <c r="B20" s="96"/>
      <c r="C20" s="53" t="s">
        <v>186</v>
      </c>
      <c r="D20" s="53"/>
      <c r="E20" s="91">
        <v>370301</v>
      </c>
      <c r="F20" s="85">
        <v>388246</v>
      </c>
      <c r="G20" s="91">
        <v>5725</v>
      </c>
      <c r="H20" s="85">
        <v>7200</v>
      </c>
      <c r="I20" s="91">
        <v>26886</v>
      </c>
      <c r="J20" s="85">
        <v>30780</v>
      </c>
      <c r="K20" s="54"/>
      <c r="L20" s="54"/>
      <c r="M20" s="54"/>
      <c r="N20" s="54"/>
    </row>
    <row r="21" spans="1:15" ht="18" customHeight="1">
      <c r="A21" s="96"/>
      <c r="B21" s="96"/>
      <c r="C21" s="53" t="s">
        <v>187</v>
      </c>
      <c r="D21" s="53"/>
      <c r="E21" s="92">
        <v>694807</v>
      </c>
      <c r="F21" s="82">
        <v>656919</v>
      </c>
      <c r="G21" s="92">
        <v>39948</v>
      </c>
      <c r="H21" s="82">
        <v>37879</v>
      </c>
      <c r="I21" s="92">
        <v>0</v>
      </c>
      <c r="J21" s="82">
        <v>0</v>
      </c>
      <c r="K21" s="82"/>
      <c r="L21" s="82"/>
      <c r="M21" s="82"/>
      <c r="N21" s="82"/>
    </row>
    <row r="22" spans="1:15" ht="18" customHeight="1">
      <c r="A22" s="96"/>
      <c r="B22" s="96"/>
      <c r="C22" s="47" t="s">
        <v>188</v>
      </c>
      <c r="D22" s="47"/>
      <c r="E22" s="91">
        <v>1102131</v>
      </c>
      <c r="F22" s="85">
        <v>1081897</v>
      </c>
      <c r="G22" s="91">
        <v>49585</v>
      </c>
      <c r="H22" s="85">
        <v>49640</v>
      </c>
      <c r="I22" s="91">
        <v>31553</v>
      </c>
      <c r="J22" s="85">
        <v>33421</v>
      </c>
      <c r="K22" s="54"/>
      <c r="L22" s="54"/>
      <c r="M22" s="54"/>
      <c r="N22" s="54"/>
    </row>
    <row r="23" spans="1:15" ht="18" customHeight="1">
      <c r="A23" s="96"/>
      <c r="B23" s="96" t="s">
        <v>189</v>
      </c>
      <c r="C23" s="53" t="s">
        <v>190</v>
      </c>
      <c r="D23" s="53"/>
      <c r="E23" s="91">
        <v>225593</v>
      </c>
      <c r="F23" s="85">
        <v>225057</v>
      </c>
      <c r="G23" s="91">
        <v>22865</v>
      </c>
      <c r="H23" s="85">
        <v>22865</v>
      </c>
      <c r="I23" s="91">
        <v>5</v>
      </c>
      <c r="J23" s="85">
        <v>5</v>
      </c>
      <c r="K23" s="54"/>
      <c r="L23" s="54"/>
      <c r="M23" s="54"/>
      <c r="N23" s="54"/>
    </row>
    <row r="24" spans="1:15" ht="18" customHeight="1">
      <c r="A24" s="96"/>
      <c r="B24" s="96"/>
      <c r="C24" s="53" t="s">
        <v>191</v>
      </c>
      <c r="D24" s="53"/>
      <c r="E24" s="91">
        <v>1187</v>
      </c>
      <c r="F24" s="85">
        <v>1178</v>
      </c>
      <c r="G24" s="91"/>
      <c r="H24" s="85"/>
      <c r="I24" s="91">
        <v>22506</v>
      </c>
      <c r="J24" s="85">
        <v>23167</v>
      </c>
      <c r="K24" s="54"/>
      <c r="L24" s="54"/>
      <c r="M24" s="54"/>
      <c r="N24" s="54"/>
    </row>
    <row r="25" spans="1:15" ht="18" customHeight="1">
      <c r="A25" s="96"/>
      <c r="B25" s="96"/>
      <c r="C25" s="53" t="s">
        <v>192</v>
      </c>
      <c r="D25" s="53"/>
      <c r="E25" s="91"/>
      <c r="F25" s="85"/>
      <c r="G25" s="91"/>
      <c r="H25" s="85"/>
      <c r="I25" s="91"/>
      <c r="J25" s="85"/>
      <c r="K25" s="54"/>
      <c r="L25" s="54"/>
      <c r="M25" s="54"/>
      <c r="N25" s="54"/>
    </row>
    <row r="26" spans="1:15" ht="18" customHeight="1">
      <c r="A26" s="96"/>
      <c r="B26" s="96"/>
      <c r="C26" s="53" t="s">
        <v>193</v>
      </c>
      <c r="D26" s="53"/>
      <c r="E26" s="91">
        <v>226780</v>
      </c>
      <c r="F26" s="85">
        <v>226235</v>
      </c>
      <c r="G26" s="91">
        <v>22865</v>
      </c>
      <c r="H26" s="85">
        <v>22865</v>
      </c>
      <c r="I26" s="91">
        <v>22510</v>
      </c>
      <c r="J26" s="85">
        <v>23171</v>
      </c>
      <c r="K26" s="54"/>
      <c r="L26" s="54"/>
      <c r="M26" s="54"/>
      <c r="N26" s="54"/>
    </row>
    <row r="27" spans="1:15" ht="18" customHeight="1">
      <c r="A27" s="96"/>
      <c r="B27" s="53" t="s">
        <v>194</v>
      </c>
      <c r="C27" s="53"/>
      <c r="D27" s="53"/>
      <c r="E27" s="91">
        <v>1328912</v>
      </c>
      <c r="F27" s="85">
        <v>1308132</v>
      </c>
      <c r="G27" s="91">
        <v>72450</v>
      </c>
      <c r="H27" s="85">
        <v>72505</v>
      </c>
      <c r="I27" s="91">
        <v>54063</v>
      </c>
      <c r="J27" s="85">
        <v>56592</v>
      </c>
      <c r="K27" s="54"/>
      <c r="L27" s="54"/>
      <c r="M27" s="54"/>
      <c r="N27" s="54"/>
    </row>
    <row r="28" spans="1:15" ht="18" customHeight="1">
      <c r="A28" s="96" t="s">
        <v>195</v>
      </c>
      <c r="B28" s="96" t="s">
        <v>196</v>
      </c>
      <c r="C28" s="53" t="s">
        <v>197</v>
      </c>
      <c r="D28" s="83" t="s">
        <v>40</v>
      </c>
      <c r="E28" s="91">
        <v>61314</v>
      </c>
      <c r="F28" s="85">
        <v>59668</v>
      </c>
      <c r="G28" s="91">
        <v>4082</v>
      </c>
      <c r="H28" s="85">
        <v>3913</v>
      </c>
      <c r="I28" s="91">
        <v>7839</v>
      </c>
      <c r="J28" s="85">
        <v>7758</v>
      </c>
      <c r="K28" s="54"/>
      <c r="L28" s="54"/>
      <c r="M28" s="54"/>
      <c r="N28" s="54"/>
    </row>
    <row r="29" spans="1:15" ht="18" customHeight="1">
      <c r="A29" s="96"/>
      <c r="B29" s="96"/>
      <c r="C29" s="53" t="s">
        <v>198</v>
      </c>
      <c r="D29" s="83" t="s">
        <v>41</v>
      </c>
      <c r="E29" s="91">
        <v>56768</v>
      </c>
      <c r="F29" s="85">
        <v>54946</v>
      </c>
      <c r="G29" s="91">
        <v>3720</v>
      </c>
      <c r="H29" s="85">
        <v>3596</v>
      </c>
      <c r="I29" s="91">
        <v>7207</v>
      </c>
      <c r="J29" s="85">
        <v>7088</v>
      </c>
      <c r="K29" s="54"/>
      <c r="L29" s="54"/>
      <c r="M29" s="54"/>
      <c r="N29" s="54"/>
    </row>
    <row r="30" spans="1:15" ht="18" customHeight="1">
      <c r="A30" s="96"/>
      <c r="B30" s="96"/>
      <c r="C30" s="53" t="s">
        <v>199</v>
      </c>
      <c r="D30" s="83" t="s">
        <v>200</v>
      </c>
      <c r="E30" s="91">
        <v>1610</v>
      </c>
      <c r="F30" s="85">
        <v>1690</v>
      </c>
      <c r="G30" s="91">
        <v>355</v>
      </c>
      <c r="H30" s="85">
        <v>314</v>
      </c>
      <c r="I30" s="91">
        <v>137</v>
      </c>
      <c r="J30" s="85">
        <v>120</v>
      </c>
      <c r="K30" s="54"/>
      <c r="L30" s="54"/>
      <c r="M30" s="54"/>
      <c r="N30" s="54"/>
    </row>
    <row r="31" spans="1:15" ht="18" customHeight="1">
      <c r="A31" s="96"/>
      <c r="B31" s="96"/>
      <c r="C31" s="47" t="s">
        <v>201</v>
      </c>
      <c r="D31" s="83" t="s">
        <v>202</v>
      </c>
      <c r="E31" s="91">
        <f t="shared" ref="E31" si="0">E28-E29-E30</f>
        <v>2936</v>
      </c>
      <c r="F31" s="85">
        <f t="shared" ref="F31:N31" si="1">F28-F29-F30</f>
        <v>3032</v>
      </c>
      <c r="G31" s="91">
        <f t="shared" si="1"/>
        <v>7</v>
      </c>
      <c r="H31" s="85">
        <f t="shared" si="1"/>
        <v>3</v>
      </c>
      <c r="I31" s="91">
        <f t="shared" si="1"/>
        <v>495</v>
      </c>
      <c r="J31" s="85">
        <f t="shared" si="1"/>
        <v>550</v>
      </c>
      <c r="K31" s="54">
        <f t="shared" si="1"/>
        <v>0</v>
      </c>
      <c r="L31" s="54">
        <f t="shared" si="1"/>
        <v>0</v>
      </c>
      <c r="M31" s="54">
        <f t="shared" si="1"/>
        <v>0</v>
      </c>
      <c r="N31" s="54">
        <f t="shared" si="1"/>
        <v>0</v>
      </c>
      <c r="O31" s="7"/>
    </row>
    <row r="32" spans="1:15" ht="18" customHeight="1">
      <c r="A32" s="96"/>
      <c r="B32" s="96"/>
      <c r="C32" s="53" t="s">
        <v>203</v>
      </c>
      <c r="D32" s="83" t="s">
        <v>204</v>
      </c>
      <c r="E32" s="91">
        <v>44</v>
      </c>
      <c r="F32" s="85">
        <v>200</v>
      </c>
      <c r="G32" s="91">
        <v>1</v>
      </c>
      <c r="H32" s="85">
        <v>3</v>
      </c>
      <c r="I32" s="91">
        <v>14</v>
      </c>
      <c r="J32" s="85">
        <v>34</v>
      </c>
      <c r="K32" s="54"/>
      <c r="L32" s="54"/>
      <c r="M32" s="54"/>
      <c r="N32" s="54"/>
    </row>
    <row r="33" spans="1:14" ht="18" customHeight="1">
      <c r="A33" s="96"/>
      <c r="B33" s="96"/>
      <c r="C33" s="53" t="s">
        <v>205</v>
      </c>
      <c r="D33" s="83" t="s">
        <v>206</v>
      </c>
      <c r="E33" s="91">
        <v>2970</v>
      </c>
      <c r="F33" s="85">
        <v>3207</v>
      </c>
      <c r="G33" s="91">
        <v>8</v>
      </c>
      <c r="H33" s="85">
        <v>6</v>
      </c>
      <c r="I33" s="91">
        <v>23</v>
      </c>
      <c r="J33" s="85">
        <v>45</v>
      </c>
      <c r="K33" s="54"/>
      <c r="L33" s="54"/>
      <c r="M33" s="54"/>
      <c r="N33" s="54"/>
    </row>
    <row r="34" spans="1:14" ht="18" customHeight="1">
      <c r="A34" s="96"/>
      <c r="B34" s="96"/>
      <c r="C34" s="47" t="s">
        <v>207</v>
      </c>
      <c r="D34" s="83" t="s">
        <v>208</v>
      </c>
      <c r="E34" s="91">
        <f t="shared" ref="E34" si="2">E31+E32-E33</f>
        <v>10</v>
      </c>
      <c r="F34" s="85">
        <f t="shared" ref="F34:N34" si="3">F31+F32-F33</f>
        <v>25</v>
      </c>
      <c r="G34" s="91">
        <f>G31+G32-G33</f>
        <v>0</v>
      </c>
      <c r="H34" s="85">
        <f t="shared" si="3"/>
        <v>0</v>
      </c>
      <c r="I34" s="91">
        <f t="shared" si="3"/>
        <v>486</v>
      </c>
      <c r="J34" s="85">
        <f t="shared" si="3"/>
        <v>539</v>
      </c>
      <c r="K34" s="54">
        <f t="shared" si="3"/>
        <v>0</v>
      </c>
      <c r="L34" s="54">
        <f t="shared" si="3"/>
        <v>0</v>
      </c>
      <c r="M34" s="54">
        <f t="shared" si="3"/>
        <v>0</v>
      </c>
      <c r="N34" s="54">
        <f t="shared" si="3"/>
        <v>0</v>
      </c>
    </row>
    <row r="35" spans="1:14" ht="18" customHeight="1">
      <c r="A35" s="96"/>
      <c r="B35" s="96" t="s">
        <v>209</v>
      </c>
      <c r="C35" s="53" t="s">
        <v>210</v>
      </c>
      <c r="D35" s="83" t="s">
        <v>211</v>
      </c>
      <c r="E35" s="91">
        <v>0</v>
      </c>
      <c r="F35" s="85">
        <v>0</v>
      </c>
      <c r="G35" s="91"/>
      <c r="H35" s="85"/>
      <c r="I35" s="91">
        <v>48</v>
      </c>
      <c r="J35" s="85">
        <v>417</v>
      </c>
      <c r="K35" s="54"/>
      <c r="L35" s="54"/>
      <c r="M35" s="54"/>
      <c r="N35" s="54"/>
    </row>
    <row r="36" spans="1:14" ht="18" customHeight="1">
      <c r="A36" s="96"/>
      <c r="B36" s="96"/>
      <c r="C36" s="53" t="s">
        <v>212</v>
      </c>
      <c r="D36" s="83" t="s">
        <v>213</v>
      </c>
      <c r="E36" s="91">
        <v>0</v>
      </c>
      <c r="F36" s="85">
        <v>0</v>
      </c>
      <c r="G36" s="91"/>
      <c r="H36" s="85"/>
      <c r="I36" s="91">
        <v>1196</v>
      </c>
      <c r="J36" s="85">
        <v>92</v>
      </c>
      <c r="K36" s="54"/>
      <c r="L36" s="54"/>
      <c r="M36" s="54"/>
      <c r="N36" s="54"/>
    </row>
    <row r="37" spans="1:14" ht="18" customHeight="1">
      <c r="A37" s="96"/>
      <c r="B37" s="96"/>
      <c r="C37" s="53" t="s">
        <v>214</v>
      </c>
      <c r="D37" s="83" t="s">
        <v>215</v>
      </c>
      <c r="E37" s="91">
        <f t="shared" ref="E37" si="4">E34+E35-E36</f>
        <v>10</v>
      </c>
      <c r="F37" s="85">
        <f>F34+F35-F36</f>
        <v>25</v>
      </c>
      <c r="G37" s="91">
        <f t="shared" ref="G37" si="5">G34+G35-G36</f>
        <v>0</v>
      </c>
      <c r="H37" s="85">
        <f t="shared" ref="H37:N37" si="6">H34+H35-H36</f>
        <v>0</v>
      </c>
      <c r="I37" s="91">
        <f t="shared" si="6"/>
        <v>-662</v>
      </c>
      <c r="J37" s="85">
        <f t="shared" si="6"/>
        <v>864</v>
      </c>
      <c r="K37" s="54">
        <f t="shared" si="6"/>
        <v>0</v>
      </c>
      <c r="L37" s="54">
        <f t="shared" si="6"/>
        <v>0</v>
      </c>
      <c r="M37" s="54">
        <f t="shared" si="6"/>
        <v>0</v>
      </c>
      <c r="N37" s="54">
        <f t="shared" si="6"/>
        <v>0</v>
      </c>
    </row>
    <row r="38" spans="1:14" ht="18" customHeight="1">
      <c r="A38" s="96"/>
      <c r="B38" s="96"/>
      <c r="C38" s="53" t="s">
        <v>216</v>
      </c>
      <c r="D38" s="83" t="s">
        <v>217</v>
      </c>
      <c r="E38" s="91"/>
      <c r="F38" s="85"/>
      <c r="G38" s="91"/>
      <c r="H38" s="85"/>
      <c r="I38" s="91">
        <v>864</v>
      </c>
      <c r="J38" s="85">
        <v>90</v>
      </c>
      <c r="K38" s="54"/>
      <c r="L38" s="54"/>
      <c r="M38" s="54"/>
      <c r="N38" s="54"/>
    </row>
    <row r="39" spans="1:14" ht="18" customHeight="1">
      <c r="A39" s="96"/>
      <c r="B39" s="96"/>
      <c r="C39" s="53" t="s">
        <v>218</v>
      </c>
      <c r="D39" s="83" t="s">
        <v>219</v>
      </c>
      <c r="E39" s="91"/>
      <c r="F39" s="85"/>
      <c r="G39" s="91"/>
      <c r="H39" s="85"/>
      <c r="I39" s="91">
        <v>203</v>
      </c>
      <c r="J39" s="85">
        <v>864</v>
      </c>
      <c r="K39" s="54"/>
      <c r="L39" s="54"/>
      <c r="M39" s="54"/>
      <c r="N39" s="54"/>
    </row>
    <row r="40" spans="1:14" ht="18" customHeight="1">
      <c r="A40" s="96"/>
      <c r="B40" s="96"/>
      <c r="C40" s="53" t="s">
        <v>220</v>
      </c>
      <c r="D40" s="83" t="s">
        <v>221</v>
      </c>
      <c r="E40" s="91"/>
      <c r="F40" s="85"/>
      <c r="G40" s="91"/>
      <c r="H40" s="85"/>
      <c r="I40" s="91">
        <v>0</v>
      </c>
      <c r="J40" s="85">
        <v>0</v>
      </c>
      <c r="K40" s="54"/>
      <c r="L40" s="54"/>
      <c r="M40" s="54"/>
      <c r="N40" s="54"/>
    </row>
    <row r="41" spans="1:14" ht="18" customHeight="1">
      <c r="A41" s="96"/>
      <c r="B41" s="96"/>
      <c r="C41" s="47" t="s">
        <v>222</v>
      </c>
      <c r="D41" s="83" t="s">
        <v>223</v>
      </c>
      <c r="E41" s="91">
        <f t="shared" ref="E41" si="7">E34+E35-E36-E40</f>
        <v>10</v>
      </c>
      <c r="F41" s="85">
        <f t="shared" ref="F41:N41" si="8">F34+F35-F36-F40</f>
        <v>25</v>
      </c>
      <c r="G41" s="91">
        <f t="shared" si="8"/>
        <v>0</v>
      </c>
      <c r="H41" s="85">
        <f t="shared" si="8"/>
        <v>0</v>
      </c>
      <c r="I41" s="91">
        <f t="shared" si="8"/>
        <v>-662</v>
      </c>
      <c r="J41" s="85">
        <f t="shared" si="8"/>
        <v>864</v>
      </c>
      <c r="K41" s="54">
        <f t="shared" si="8"/>
        <v>0</v>
      </c>
      <c r="L41" s="54">
        <f t="shared" si="8"/>
        <v>0</v>
      </c>
      <c r="M41" s="54">
        <f t="shared" si="8"/>
        <v>0</v>
      </c>
      <c r="N41" s="54">
        <f t="shared" si="8"/>
        <v>0</v>
      </c>
    </row>
    <row r="42" spans="1:14" ht="18" customHeight="1">
      <c r="A42" s="96"/>
      <c r="B42" s="96"/>
      <c r="C42" s="120" t="s">
        <v>224</v>
      </c>
      <c r="D42" s="120"/>
      <c r="E42" s="91">
        <f t="shared" ref="E42" si="9">E37+E38-E39-E40</f>
        <v>10</v>
      </c>
      <c r="F42" s="85">
        <f t="shared" ref="F42:N42" si="10">F37+F38-F39-F40</f>
        <v>25</v>
      </c>
      <c r="G42" s="91">
        <f t="shared" si="10"/>
        <v>0</v>
      </c>
      <c r="H42" s="85">
        <f t="shared" si="10"/>
        <v>0</v>
      </c>
      <c r="I42" s="91">
        <f t="shared" si="10"/>
        <v>-1</v>
      </c>
      <c r="J42" s="85">
        <f t="shared" si="10"/>
        <v>90</v>
      </c>
      <c r="K42" s="54">
        <f t="shared" si="10"/>
        <v>0</v>
      </c>
      <c r="L42" s="54">
        <f t="shared" si="10"/>
        <v>0</v>
      </c>
      <c r="M42" s="54">
        <f t="shared" si="10"/>
        <v>0</v>
      </c>
      <c r="N42" s="54">
        <f t="shared" si="10"/>
        <v>0</v>
      </c>
    </row>
    <row r="43" spans="1:14" ht="18" customHeight="1">
      <c r="A43" s="96"/>
      <c r="B43" s="96"/>
      <c r="C43" s="53" t="s">
        <v>225</v>
      </c>
      <c r="D43" s="83" t="s">
        <v>226</v>
      </c>
      <c r="E43" s="91"/>
      <c r="F43" s="85"/>
      <c r="G43" s="91"/>
      <c r="H43" s="85"/>
      <c r="I43" s="91">
        <v>13355</v>
      </c>
      <c r="J43" s="85">
        <v>13265</v>
      </c>
      <c r="K43" s="54"/>
      <c r="L43" s="54"/>
      <c r="M43" s="54"/>
      <c r="N43" s="54"/>
    </row>
    <row r="44" spans="1:14" ht="18" customHeight="1">
      <c r="A44" s="96"/>
      <c r="B44" s="96"/>
      <c r="C44" s="47" t="s">
        <v>227</v>
      </c>
      <c r="D44" s="65" t="s">
        <v>228</v>
      </c>
      <c r="E44" s="91">
        <f t="shared" ref="E44" si="11">E41+E43</f>
        <v>10</v>
      </c>
      <c r="F44" s="85">
        <f t="shared" ref="F44:N44" si="12">F41+F43</f>
        <v>25</v>
      </c>
      <c r="G44" s="91">
        <f t="shared" si="12"/>
        <v>0</v>
      </c>
      <c r="H44" s="85">
        <f t="shared" si="12"/>
        <v>0</v>
      </c>
      <c r="I44" s="91">
        <f>I42+I43</f>
        <v>13354</v>
      </c>
      <c r="J44" s="85">
        <f>J42+J43</f>
        <v>13355</v>
      </c>
      <c r="K44" s="54">
        <f t="shared" si="12"/>
        <v>0</v>
      </c>
      <c r="L44" s="54">
        <f t="shared" si="12"/>
        <v>0</v>
      </c>
      <c r="M44" s="54">
        <f t="shared" si="12"/>
        <v>0</v>
      </c>
      <c r="N44" s="54">
        <f t="shared" si="12"/>
        <v>0</v>
      </c>
    </row>
    <row r="45" spans="1:14" ht="14.1" customHeight="1">
      <c r="A45" s="8" t="s">
        <v>229</v>
      </c>
    </row>
    <row r="46" spans="1:14" ht="14.1" customHeight="1">
      <c r="A46" s="8" t="s">
        <v>230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6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福岡県</cp:lastModifiedBy>
  <cp:lastPrinted>2025-08-18T00:18:45Z</cp:lastPrinted>
  <dcterms:created xsi:type="dcterms:W3CDTF">1999-07-06T05:17:05Z</dcterms:created>
  <dcterms:modified xsi:type="dcterms:W3CDTF">2025-08-18T00:27:14Z</dcterms:modified>
</cp:coreProperties>
</file>